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 Walters\Dropbox\Backups\Assessments\Anchoveta\"/>
    </mc:Choice>
  </mc:AlternateContent>
  <bookViews>
    <workbookView xWindow="0" yWindow="0" windowWidth="16510" windowHeight="6840"/>
  </bookViews>
  <sheets>
    <sheet name="fixed mort model" sheetId="1" r:id="rId1"/>
    <sheet name="fixed mort model obs crashes" sheetId="4" r:id="rId2"/>
    <sheet name="guano bird data and covariates" sheetId="5" r:id="rId3"/>
  </sheets>
  <externalReferences>
    <externalReference r:id="rId4"/>
  </externalReferences>
  <definedNames>
    <definedName name="mort" localSheetId="1">'fixed mort model obs crashes'!$B$5</definedName>
    <definedName name="mort">'fixed mort model'!$B$5</definedName>
    <definedName name="nfifty" localSheetId="1">'fixed mort model obs crashes'!$B$6</definedName>
    <definedName name="nfifty">'fixed mort model'!$B$6</definedName>
    <definedName name="Rcap" localSheetId="1">'fixed mort model obs crashes'!$B$4</definedName>
    <definedName name="Rcap">'fixed mort model'!$B$4</definedName>
    <definedName name="Rmax" localSheetId="1">'fixed mort model obs crashes'!$B$3</definedName>
    <definedName name="Rmax">'fixed mort model'!$B$3</definedName>
    <definedName name="season" localSheetId="1">'fixed mort model obs crashes'!$B$2</definedName>
    <definedName name="season">'fixed mort model'!$B$2</definedName>
    <definedName name="solver_adj" localSheetId="0" hidden="1">'fixed mort model'!$B$4:$B$5,'fixed mort model'!$F$2</definedName>
    <definedName name="solver_adj" localSheetId="1" hidden="1">'fixed mort model obs crashes'!$B$4:$B$5,'fixed mort model obs crashes'!$F$2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'fixed mort model'!$B$7</definedName>
    <definedName name="solver_opt" localSheetId="1" hidden="1">'fixed mort model obs crashes'!$B$7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ss" localSheetId="1">'fixed mort model obs crashes'!$B$7</definedName>
    <definedName name="ss">'fixed mort model'!$B$7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5" l="1"/>
  <c r="V6" i="5" s="1"/>
  <c r="V4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M64" i="5"/>
  <c r="J64" i="5"/>
  <c r="N64" i="5" s="1"/>
  <c r="M63" i="5"/>
  <c r="J63" i="5"/>
  <c r="N63" i="5" s="1"/>
  <c r="N62" i="5"/>
  <c r="M62" i="5"/>
  <c r="J62" i="5"/>
  <c r="J61" i="5"/>
  <c r="N60" i="5"/>
  <c r="M60" i="5"/>
  <c r="J60" i="5"/>
  <c r="N59" i="5"/>
  <c r="M59" i="5"/>
  <c r="J59" i="5"/>
  <c r="M58" i="5"/>
  <c r="J58" i="5"/>
  <c r="N58" i="5" s="1"/>
  <c r="M57" i="5"/>
  <c r="J57" i="5"/>
  <c r="N57" i="5" s="1"/>
  <c r="N56" i="5"/>
  <c r="M56" i="5"/>
  <c r="J56" i="5"/>
  <c r="N55" i="5"/>
  <c r="M55" i="5"/>
  <c r="J55" i="5"/>
  <c r="M54" i="5"/>
  <c r="J54" i="5"/>
  <c r="N54" i="5" s="1"/>
  <c r="M53" i="5"/>
  <c r="J53" i="5"/>
  <c r="N53" i="5" s="1"/>
  <c r="N52" i="5"/>
  <c r="M52" i="5"/>
  <c r="J52" i="5"/>
  <c r="N51" i="5"/>
  <c r="M51" i="5"/>
  <c r="J51" i="5"/>
  <c r="J50" i="5"/>
  <c r="N49" i="5"/>
  <c r="M49" i="5"/>
  <c r="J49" i="5"/>
  <c r="M48" i="5"/>
  <c r="J48" i="5"/>
  <c r="N48" i="5" s="1"/>
  <c r="M47" i="5"/>
  <c r="J47" i="5"/>
  <c r="N47" i="5" s="1"/>
  <c r="N46" i="5"/>
  <c r="M46" i="5"/>
  <c r="J46" i="5"/>
  <c r="N45" i="5"/>
  <c r="M45" i="5"/>
  <c r="J45" i="5"/>
  <c r="M44" i="5"/>
  <c r="J44" i="5"/>
  <c r="N44" i="5" s="1"/>
  <c r="M43" i="5"/>
  <c r="J43" i="5"/>
  <c r="N43" i="5" s="1"/>
  <c r="N42" i="5"/>
  <c r="M42" i="5"/>
  <c r="J42" i="5"/>
  <c r="N41" i="5"/>
  <c r="M41" i="5"/>
  <c r="J41" i="5"/>
  <c r="M40" i="5"/>
  <c r="J40" i="5"/>
  <c r="N40" i="5" s="1"/>
  <c r="M39" i="5"/>
  <c r="J39" i="5"/>
  <c r="N39" i="5" s="1"/>
  <c r="N38" i="5"/>
  <c r="M38" i="5"/>
  <c r="J38" i="5"/>
  <c r="N37" i="5"/>
  <c r="M37" i="5"/>
  <c r="J37" i="5"/>
  <c r="M36" i="5"/>
  <c r="J36" i="5"/>
  <c r="N36" i="5" s="1"/>
  <c r="J35" i="5"/>
  <c r="M34" i="5"/>
  <c r="J34" i="5"/>
  <c r="N34" i="5" s="1"/>
  <c r="M33" i="5"/>
  <c r="J33" i="5"/>
  <c r="N33" i="5" s="1"/>
  <c r="N32" i="5"/>
  <c r="M32" i="5"/>
  <c r="J32" i="5"/>
  <c r="N31" i="5"/>
  <c r="M31" i="5"/>
  <c r="J31" i="5"/>
  <c r="M30" i="5"/>
  <c r="J30" i="5"/>
  <c r="N30" i="5" s="1"/>
  <c r="M29" i="5"/>
  <c r="J29" i="5"/>
  <c r="N29" i="5" s="1"/>
  <c r="N28" i="5"/>
  <c r="M28" i="5"/>
  <c r="J28" i="5"/>
  <c r="N27" i="5"/>
  <c r="M27" i="5"/>
  <c r="J27" i="5"/>
  <c r="M26" i="5"/>
  <c r="J26" i="5"/>
  <c r="N26" i="5" s="1"/>
  <c r="M25" i="5"/>
  <c r="J25" i="5"/>
  <c r="N25" i="5" s="1"/>
  <c r="J24" i="5"/>
  <c r="M23" i="5"/>
  <c r="J23" i="5"/>
  <c r="N23" i="5" s="1"/>
  <c r="N22" i="5"/>
  <c r="M22" i="5"/>
  <c r="J22" i="5"/>
  <c r="N21" i="5"/>
  <c r="M21" i="5"/>
  <c r="J21" i="5"/>
  <c r="M20" i="5"/>
  <c r="J20" i="5"/>
  <c r="N20" i="5" s="1"/>
  <c r="M19" i="5"/>
  <c r="J19" i="5"/>
  <c r="N19" i="5" s="1"/>
  <c r="J18" i="5"/>
  <c r="M17" i="5"/>
  <c r="J17" i="5"/>
  <c r="N17" i="5" s="1"/>
  <c r="N16" i="5"/>
  <c r="M16" i="5"/>
  <c r="J16" i="5"/>
  <c r="N15" i="5"/>
  <c r="M15" i="5"/>
  <c r="J15" i="5"/>
  <c r="M14" i="5"/>
  <c r="J14" i="5"/>
  <c r="N14" i="5" s="1"/>
  <c r="M13" i="5"/>
  <c r="J13" i="5"/>
  <c r="N13" i="5" s="1"/>
  <c r="N12" i="5"/>
  <c r="M12" i="5"/>
  <c r="J12" i="5"/>
  <c r="J11" i="5"/>
  <c r="J10" i="5"/>
  <c r="M9" i="5"/>
  <c r="J9" i="5"/>
  <c r="N9" i="5" s="1"/>
  <c r="N8" i="5"/>
  <c r="M8" i="5"/>
  <c r="J8" i="5"/>
  <c r="N7" i="5"/>
  <c r="M7" i="5"/>
  <c r="J7" i="5"/>
  <c r="M6" i="5"/>
  <c r="J6" i="5"/>
  <c r="N6" i="5" s="1"/>
  <c r="M5" i="5"/>
  <c r="J5" i="5"/>
  <c r="N5" i="5" s="1"/>
  <c r="N4" i="5"/>
  <c r="M4" i="5"/>
  <c r="J4" i="5"/>
  <c r="N3" i="5"/>
  <c r="M3" i="5"/>
  <c r="J3" i="5"/>
  <c r="H115" i="4" l="1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E2" i="4" l="1"/>
  <c r="E3" i="4"/>
  <c r="E7" i="4"/>
  <c r="E11" i="4"/>
  <c r="E15" i="4"/>
  <c r="E19" i="4"/>
  <c r="E23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111" i="4"/>
  <c r="E115" i="4"/>
  <c r="E119" i="4"/>
  <c r="E14" i="4"/>
  <c r="E34" i="4"/>
  <c r="E46" i="4"/>
  <c r="E58" i="4"/>
  <c r="E70" i="4"/>
  <c r="E82" i="4"/>
  <c r="E94" i="4"/>
  <c r="E106" i="4"/>
  <c r="E118" i="4"/>
  <c r="E4" i="4"/>
  <c r="E8" i="4"/>
  <c r="E12" i="4"/>
  <c r="E16" i="4"/>
  <c r="E20" i="4"/>
  <c r="E2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104" i="4"/>
  <c r="E108" i="4"/>
  <c r="E112" i="4"/>
  <c r="E116" i="4"/>
  <c r="E120" i="4"/>
  <c r="E6" i="4"/>
  <c r="E22" i="4"/>
  <c r="E30" i="4"/>
  <c r="E42" i="4"/>
  <c r="E50" i="4"/>
  <c r="E62" i="4"/>
  <c r="E74" i="4"/>
  <c r="E86" i="4"/>
  <c r="E102" i="4"/>
  <c r="E114" i="4"/>
  <c r="E5" i="4"/>
  <c r="E9" i="4"/>
  <c r="E13" i="4"/>
  <c r="E17" i="4"/>
  <c r="E21" i="4"/>
  <c r="E25" i="4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97" i="4"/>
  <c r="E101" i="4"/>
  <c r="E105" i="4"/>
  <c r="E109" i="4"/>
  <c r="E113" i="4"/>
  <c r="E117" i="4"/>
  <c r="E121" i="4"/>
  <c r="E10" i="4"/>
  <c r="E18" i="4"/>
  <c r="E26" i="4"/>
  <c r="E38" i="4"/>
  <c r="E54" i="4"/>
  <c r="E66" i="4"/>
  <c r="E78" i="4"/>
  <c r="E90" i="4"/>
  <c r="E98" i="4"/>
  <c r="E110" i="4"/>
  <c r="E122" i="4"/>
  <c r="F3" i="4"/>
  <c r="F4" i="4" l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E2" i="1" l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69" i="1"/>
  <c r="E81" i="1"/>
  <c r="E89" i="1"/>
  <c r="E97" i="1"/>
  <c r="E105" i="1"/>
  <c r="E113" i="1"/>
  <c r="E121" i="1"/>
  <c r="E6" i="1"/>
  <c r="E18" i="1"/>
  <c r="E30" i="1"/>
  <c r="E38" i="1"/>
  <c r="E50" i="1"/>
  <c r="E62" i="1"/>
  <c r="E70" i="1"/>
  <c r="E74" i="1"/>
  <c r="E82" i="1"/>
  <c r="E90" i="1"/>
  <c r="E98" i="1"/>
  <c r="E106" i="1"/>
  <c r="E114" i="1"/>
  <c r="E122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73" i="1"/>
  <c r="E77" i="1"/>
  <c r="E85" i="1"/>
  <c r="E93" i="1"/>
  <c r="E101" i="1"/>
  <c r="E109" i="1"/>
  <c r="E117" i="1"/>
  <c r="E10" i="1"/>
  <c r="E14" i="1"/>
  <c r="E22" i="1"/>
  <c r="E26" i="1"/>
  <c r="E34" i="1"/>
  <c r="E42" i="1"/>
  <c r="E46" i="1"/>
  <c r="E54" i="1"/>
  <c r="E58" i="1"/>
  <c r="E66" i="1"/>
  <c r="E78" i="1"/>
  <c r="E86" i="1"/>
  <c r="E94" i="1"/>
  <c r="E102" i="1"/>
  <c r="E110" i="1"/>
  <c r="E118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F3" i="1"/>
  <c r="F4" i="1" s="1"/>
  <c r="F5" i="1" s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B7" i="4"/>
  <c r="B7" i="1" l="1"/>
</calcChain>
</file>

<file path=xl/sharedStrings.xml><?xml version="1.0" encoding="utf-8"?>
<sst xmlns="http://schemas.openxmlformats.org/spreadsheetml/2006/main" count="105" uniqueCount="59">
  <si>
    <t>year</t>
  </si>
  <si>
    <t>El Nino</t>
  </si>
  <si>
    <t>https://www.esrl.noaa.gov/psd/enso/past_events.html</t>
  </si>
  <si>
    <t>list of historical El Nino Years</t>
  </si>
  <si>
    <t>Rank</t>
  </si>
  <si>
    <t>DJF</t>
  </si>
  <si>
    <t>JFM</t>
  </si>
  <si>
    <t>FMA</t>
  </si>
  <si>
    <t>MAM</t>
  </si>
  <si>
    <t>AMJ</t>
  </si>
  <si>
    <t>MJJ</t>
  </si>
  <si>
    <t>JJA</t>
  </si>
  <si>
    <t>JAS</t>
  </si>
  <si>
    <t>ASO</t>
  </si>
  <si>
    <t>SON</t>
  </si>
  <si>
    <t>OND</t>
  </si>
  <si>
    <t>NDJ</t>
  </si>
  <si>
    <t>1941*</t>
  </si>
  <si>
    <t>1965*</t>
  </si>
  <si>
    <t>1902*</t>
  </si>
  <si>
    <t>1991*</t>
  </si>
  <si>
    <t>season</t>
  </si>
  <si>
    <t>top 24</t>
  </si>
  <si>
    <t>all years</t>
  </si>
  <si>
    <t>(top 24 by season shown to right)</t>
  </si>
  <si>
    <t>Rmax</t>
  </si>
  <si>
    <t>Rcap</t>
  </si>
  <si>
    <t>mort</t>
  </si>
  <si>
    <t>hist birds</t>
  </si>
  <si>
    <t>Predicted abundance</t>
  </si>
  <si>
    <t>ss</t>
  </si>
  <si>
    <t>Nt+1/Nt</t>
  </si>
  <si>
    <t>Yr</t>
  </si>
  <si>
    <t>Biomass in tonnes</t>
  </si>
  <si>
    <t>Source of data</t>
  </si>
  <si>
    <t>Total population (Millions of birds)</t>
  </si>
  <si>
    <t>Guanay cormorant (Phalacrocorax bougainvillii)</t>
  </si>
  <si>
    <t>Peruvian boobie (Sula variegata)</t>
  </si>
  <si>
    <t>Peruvian pelican (Pelecanus thagus)</t>
  </si>
  <si>
    <t>Anchoveta Bt (seasonal model)</t>
  </si>
  <si>
    <t>djf temp</t>
  </si>
  <si>
    <t>jfm temp</t>
  </si>
  <si>
    <t>Pop Nt+1/Nt</t>
  </si>
  <si>
    <t>Nt</t>
  </si>
  <si>
    <t>-</t>
  </si>
  <si>
    <t>Biomass data: IMARPE
Numbers data: CAG</t>
  </si>
  <si>
    <t>Biomass data: IMARPE
Numbers data: CONAFER</t>
  </si>
  <si>
    <t>Biomass data: IMARPE
Numbers data: SERINA</t>
  </si>
  <si>
    <t>Biomass data: IMARPE
Numbers data: SENAFER</t>
  </si>
  <si>
    <t>Biomass data: IMARPE
Numbers data: FERTI-PERU</t>
  </si>
  <si>
    <t>Biomass data: IMARPE
Numbers data: PESCA-PERU</t>
  </si>
  <si>
    <t>Biomass data: IMARPE
Numbers data: PROBABONOS</t>
  </si>
  <si>
    <t>Biomass data: IMARPE
Numbers data: AGRORURAL</t>
  </si>
  <si>
    <t>data from susana cardenas</t>
  </si>
  <si>
    <t>Year</t>
  </si>
  <si>
    <t>Number of Guano birds</t>
  </si>
  <si>
    <t xml:space="preserve">millions seen </t>
  </si>
  <si>
    <t>apparent K</t>
  </si>
  <si>
    <t>Nmax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</si>
</sst>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2" borderId="0" xfId="0" applyFill="1"/>
    <xf numFmtId="0" fontId="2" fillId="0" borderId="0" xfId="1" applyFont="1" applyAlignment="1">
      <alignment horizontal="center" vertical="center" wrapText="1"/>
    </xf>
    <xf numFmtId="0" fontId="1" fillId="0" borderId="0" xfId="1"/>
    <xf numFmtId="0" fontId="1" fillId="0" borderId="0" xfId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164" fontId="1" fillId="0" borderId="0" xfId="1" applyNumberFormat="1" applyAlignment="1">
      <alignment horizontal="center" vertical="center" wrapText="1"/>
    </xf>
    <xf numFmtId="164" fontId="1" fillId="0" borderId="0" xfId="1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El Nino events since 1897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'fixed mort model'!$E$1</c:f>
              <c:strCache>
                <c:ptCount val="1"/>
                <c:pt idx="0">
                  <c:v>El Nino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'fixed mort model'!$D$2:$D$122</c:f>
              <c:numCache>
                <c:formatCode>General</c:formatCode>
                <c:ptCount val="121"/>
                <c:pt idx="0">
                  <c:v>1897</c:v>
                </c:pt>
                <c:pt idx="1">
                  <c:v>1898</c:v>
                </c:pt>
                <c:pt idx="2">
                  <c:v>1899</c:v>
                </c:pt>
                <c:pt idx="3">
                  <c:v>1900</c:v>
                </c:pt>
                <c:pt idx="4">
                  <c:v>1901</c:v>
                </c:pt>
                <c:pt idx="5">
                  <c:v>1902</c:v>
                </c:pt>
                <c:pt idx="6">
                  <c:v>1903</c:v>
                </c:pt>
                <c:pt idx="7">
                  <c:v>1904</c:v>
                </c:pt>
                <c:pt idx="8">
                  <c:v>1905</c:v>
                </c:pt>
                <c:pt idx="9">
                  <c:v>1906</c:v>
                </c:pt>
                <c:pt idx="10">
                  <c:v>1907</c:v>
                </c:pt>
                <c:pt idx="11">
                  <c:v>1908</c:v>
                </c:pt>
                <c:pt idx="12">
                  <c:v>1909</c:v>
                </c:pt>
                <c:pt idx="13">
                  <c:v>1910</c:v>
                </c:pt>
                <c:pt idx="14">
                  <c:v>1911</c:v>
                </c:pt>
                <c:pt idx="15">
                  <c:v>1912</c:v>
                </c:pt>
                <c:pt idx="16">
                  <c:v>1913</c:v>
                </c:pt>
                <c:pt idx="17">
                  <c:v>1914</c:v>
                </c:pt>
                <c:pt idx="18">
                  <c:v>1915</c:v>
                </c:pt>
                <c:pt idx="19">
                  <c:v>1916</c:v>
                </c:pt>
                <c:pt idx="20">
                  <c:v>1917</c:v>
                </c:pt>
                <c:pt idx="21">
                  <c:v>1918</c:v>
                </c:pt>
                <c:pt idx="22">
                  <c:v>1919</c:v>
                </c:pt>
                <c:pt idx="23">
                  <c:v>1920</c:v>
                </c:pt>
                <c:pt idx="24">
                  <c:v>1921</c:v>
                </c:pt>
                <c:pt idx="25">
                  <c:v>1922</c:v>
                </c:pt>
                <c:pt idx="26">
                  <c:v>1923</c:v>
                </c:pt>
                <c:pt idx="27">
                  <c:v>1924</c:v>
                </c:pt>
                <c:pt idx="28">
                  <c:v>1925</c:v>
                </c:pt>
                <c:pt idx="29">
                  <c:v>1926</c:v>
                </c:pt>
                <c:pt idx="30">
                  <c:v>1927</c:v>
                </c:pt>
                <c:pt idx="31">
                  <c:v>1928</c:v>
                </c:pt>
                <c:pt idx="32">
                  <c:v>1929</c:v>
                </c:pt>
                <c:pt idx="33">
                  <c:v>1930</c:v>
                </c:pt>
                <c:pt idx="34">
                  <c:v>1931</c:v>
                </c:pt>
                <c:pt idx="35">
                  <c:v>1932</c:v>
                </c:pt>
                <c:pt idx="36">
                  <c:v>1933</c:v>
                </c:pt>
                <c:pt idx="37">
                  <c:v>1934</c:v>
                </c:pt>
                <c:pt idx="38">
                  <c:v>1935</c:v>
                </c:pt>
                <c:pt idx="39">
                  <c:v>1936</c:v>
                </c:pt>
                <c:pt idx="40">
                  <c:v>1937</c:v>
                </c:pt>
                <c:pt idx="41">
                  <c:v>1938</c:v>
                </c:pt>
                <c:pt idx="42">
                  <c:v>1939</c:v>
                </c:pt>
                <c:pt idx="43">
                  <c:v>1940</c:v>
                </c:pt>
                <c:pt idx="44">
                  <c:v>1941</c:v>
                </c:pt>
                <c:pt idx="45">
                  <c:v>1942</c:v>
                </c:pt>
                <c:pt idx="46">
                  <c:v>1943</c:v>
                </c:pt>
                <c:pt idx="47">
                  <c:v>1944</c:v>
                </c:pt>
                <c:pt idx="48">
                  <c:v>1945</c:v>
                </c:pt>
                <c:pt idx="49">
                  <c:v>1946</c:v>
                </c:pt>
                <c:pt idx="50">
                  <c:v>1947</c:v>
                </c:pt>
                <c:pt idx="51">
                  <c:v>1948</c:v>
                </c:pt>
                <c:pt idx="52">
                  <c:v>1949</c:v>
                </c:pt>
                <c:pt idx="53">
                  <c:v>1950</c:v>
                </c:pt>
                <c:pt idx="54">
                  <c:v>1951</c:v>
                </c:pt>
                <c:pt idx="55">
                  <c:v>1952</c:v>
                </c:pt>
                <c:pt idx="56">
                  <c:v>1953</c:v>
                </c:pt>
                <c:pt idx="57">
                  <c:v>1954</c:v>
                </c:pt>
                <c:pt idx="58">
                  <c:v>1955</c:v>
                </c:pt>
                <c:pt idx="59">
                  <c:v>1956</c:v>
                </c:pt>
                <c:pt idx="60">
                  <c:v>1957</c:v>
                </c:pt>
                <c:pt idx="61">
                  <c:v>1958</c:v>
                </c:pt>
                <c:pt idx="62">
                  <c:v>1959</c:v>
                </c:pt>
                <c:pt idx="63">
                  <c:v>1960</c:v>
                </c:pt>
                <c:pt idx="64">
                  <c:v>1961</c:v>
                </c:pt>
                <c:pt idx="65">
                  <c:v>1962</c:v>
                </c:pt>
                <c:pt idx="66">
                  <c:v>1963</c:v>
                </c:pt>
                <c:pt idx="67">
                  <c:v>1964</c:v>
                </c:pt>
                <c:pt idx="68">
                  <c:v>1965</c:v>
                </c:pt>
                <c:pt idx="69">
                  <c:v>1966</c:v>
                </c:pt>
                <c:pt idx="70">
                  <c:v>1967</c:v>
                </c:pt>
                <c:pt idx="71">
                  <c:v>1968</c:v>
                </c:pt>
                <c:pt idx="72">
                  <c:v>1969</c:v>
                </c:pt>
                <c:pt idx="73">
                  <c:v>1970</c:v>
                </c:pt>
                <c:pt idx="74">
                  <c:v>1971</c:v>
                </c:pt>
                <c:pt idx="75">
                  <c:v>1972</c:v>
                </c:pt>
                <c:pt idx="76">
                  <c:v>1973</c:v>
                </c:pt>
                <c:pt idx="77">
                  <c:v>1974</c:v>
                </c:pt>
                <c:pt idx="78">
                  <c:v>1975</c:v>
                </c:pt>
                <c:pt idx="79">
                  <c:v>1976</c:v>
                </c:pt>
                <c:pt idx="80">
                  <c:v>1977</c:v>
                </c:pt>
                <c:pt idx="81">
                  <c:v>1978</c:v>
                </c:pt>
                <c:pt idx="82">
                  <c:v>1979</c:v>
                </c:pt>
                <c:pt idx="83">
                  <c:v>1980</c:v>
                </c:pt>
                <c:pt idx="84">
                  <c:v>1981</c:v>
                </c:pt>
                <c:pt idx="85">
                  <c:v>1982</c:v>
                </c:pt>
                <c:pt idx="86">
                  <c:v>1983</c:v>
                </c:pt>
                <c:pt idx="87">
                  <c:v>1984</c:v>
                </c:pt>
                <c:pt idx="88">
                  <c:v>1985</c:v>
                </c:pt>
                <c:pt idx="89">
                  <c:v>1986</c:v>
                </c:pt>
                <c:pt idx="90">
                  <c:v>1987</c:v>
                </c:pt>
                <c:pt idx="91">
                  <c:v>1988</c:v>
                </c:pt>
                <c:pt idx="92">
                  <c:v>1989</c:v>
                </c:pt>
                <c:pt idx="93">
                  <c:v>1990</c:v>
                </c:pt>
                <c:pt idx="94">
                  <c:v>1991</c:v>
                </c:pt>
                <c:pt idx="95">
                  <c:v>1992</c:v>
                </c:pt>
                <c:pt idx="96">
                  <c:v>1993</c:v>
                </c:pt>
                <c:pt idx="97">
                  <c:v>1994</c:v>
                </c:pt>
                <c:pt idx="98">
                  <c:v>1995</c:v>
                </c:pt>
                <c:pt idx="99">
                  <c:v>1996</c:v>
                </c:pt>
                <c:pt idx="100">
                  <c:v>1997</c:v>
                </c:pt>
                <c:pt idx="101">
                  <c:v>1998</c:v>
                </c:pt>
                <c:pt idx="102">
                  <c:v>1999</c:v>
                </c:pt>
                <c:pt idx="103">
                  <c:v>2000</c:v>
                </c:pt>
                <c:pt idx="104">
                  <c:v>2001</c:v>
                </c:pt>
                <c:pt idx="105">
                  <c:v>2002</c:v>
                </c:pt>
                <c:pt idx="106">
                  <c:v>2003</c:v>
                </c:pt>
                <c:pt idx="107">
                  <c:v>2004</c:v>
                </c:pt>
                <c:pt idx="108">
                  <c:v>2005</c:v>
                </c:pt>
                <c:pt idx="109">
                  <c:v>2006</c:v>
                </c:pt>
                <c:pt idx="110">
                  <c:v>2007</c:v>
                </c:pt>
                <c:pt idx="111">
                  <c:v>2008</c:v>
                </c:pt>
                <c:pt idx="112">
                  <c:v>2009</c:v>
                </c:pt>
                <c:pt idx="113">
                  <c:v>2010</c:v>
                </c:pt>
                <c:pt idx="114">
                  <c:v>2011</c:v>
                </c:pt>
                <c:pt idx="115">
                  <c:v>2012</c:v>
                </c:pt>
                <c:pt idx="116">
                  <c:v>2013</c:v>
                </c:pt>
                <c:pt idx="117">
                  <c:v>2014</c:v>
                </c:pt>
                <c:pt idx="118">
                  <c:v>2015</c:v>
                </c:pt>
                <c:pt idx="119">
                  <c:v>2016</c:v>
                </c:pt>
                <c:pt idx="120">
                  <c:v>2017</c:v>
                </c:pt>
              </c:numCache>
            </c:numRef>
          </c:xVal>
          <c:yVal>
            <c:numRef>
              <c:f>'fixed mort model'!$E$2:$E$122</c:f>
              <c:numCache>
                <c:formatCode>General</c:formatCode>
                <c:ptCount val="1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62504"/>
        <c:axId val="564965640"/>
      </c:scatterChart>
      <c:valAx>
        <c:axId val="56496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65640"/>
        <c:crosses val="autoZero"/>
        <c:crossBetween val="midCat"/>
      </c:valAx>
      <c:valAx>
        <c:axId val="56496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6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Nt+1/Nt vs 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198883754846762"/>
                  <c:y val="-9.98571011956838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'guano bird data and covariates'!$K$3:$K$64</c:f>
              <c:numCache>
                <c:formatCode>General</c:formatCode>
                <c:ptCount val="62"/>
                <c:pt idx="0">
                  <c:v>36</c:v>
                </c:pt>
                <c:pt idx="1">
                  <c:v>36</c:v>
                </c:pt>
                <c:pt idx="2">
                  <c:v>39</c:v>
                </c:pt>
                <c:pt idx="3">
                  <c:v>32</c:v>
                </c:pt>
                <c:pt idx="4">
                  <c:v>38.5</c:v>
                </c:pt>
                <c:pt idx="5">
                  <c:v>40</c:v>
                </c:pt>
                <c:pt idx="6">
                  <c:v>36</c:v>
                </c:pt>
                <c:pt idx="7">
                  <c:v>29</c:v>
                </c:pt>
                <c:pt idx="8">
                  <c:v>9</c:v>
                </c:pt>
                <c:pt idx="9">
                  <c:v>22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23.6</c:v>
                </c:pt>
                <c:pt idx="15">
                  <c:v>23.5</c:v>
                </c:pt>
                <c:pt idx="16">
                  <c:v>2.5</c:v>
                </c:pt>
                <c:pt idx="17">
                  <c:v>3.92</c:v>
                </c:pt>
                <c:pt idx="18">
                  <c:v>4.49</c:v>
                </c:pt>
                <c:pt idx="19">
                  <c:v>3.86</c:v>
                </c:pt>
                <c:pt idx="20">
                  <c:v>4.79</c:v>
                </c:pt>
                <c:pt idx="21">
                  <c:v>6</c:v>
                </c:pt>
                <c:pt idx="22">
                  <c:v>1.21</c:v>
                </c:pt>
                <c:pt idx="23">
                  <c:v>1.85</c:v>
                </c:pt>
                <c:pt idx="24">
                  <c:v>2.38</c:v>
                </c:pt>
                <c:pt idx="25">
                  <c:v>2.64</c:v>
                </c:pt>
                <c:pt idx="26">
                  <c:v>4.03</c:v>
                </c:pt>
                <c:pt idx="27">
                  <c:v>4.84</c:v>
                </c:pt>
                <c:pt idx="28">
                  <c:v>7.88</c:v>
                </c:pt>
                <c:pt idx="29">
                  <c:v>7.3</c:v>
                </c:pt>
                <c:pt idx="30">
                  <c:v>8</c:v>
                </c:pt>
                <c:pt idx="31">
                  <c:v>8.3000000000000007</c:v>
                </c:pt>
                <c:pt idx="32">
                  <c:v>8.5</c:v>
                </c:pt>
                <c:pt idx="33">
                  <c:v>2.5</c:v>
                </c:pt>
                <c:pt idx="34">
                  <c:v>2.7</c:v>
                </c:pt>
                <c:pt idx="35">
                  <c:v>2.9</c:v>
                </c:pt>
                <c:pt idx="36">
                  <c:v>3.7</c:v>
                </c:pt>
                <c:pt idx="37">
                  <c:v>3.9</c:v>
                </c:pt>
                <c:pt idx="38">
                  <c:v>4.63</c:v>
                </c:pt>
                <c:pt idx="39">
                  <c:v>4</c:v>
                </c:pt>
                <c:pt idx="40">
                  <c:v>3.95</c:v>
                </c:pt>
                <c:pt idx="41">
                  <c:v>5.34</c:v>
                </c:pt>
                <c:pt idx="42">
                  <c:v>5.2</c:v>
                </c:pt>
                <c:pt idx="43">
                  <c:v>6.05</c:v>
                </c:pt>
                <c:pt idx="44">
                  <c:v>6.5</c:v>
                </c:pt>
                <c:pt idx="45">
                  <c:v>7.79</c:v>
                </c:pt>
                <c:pt idx="46">
                  <c:v>7.95</c:v>
                </c:pt>
                <c:pt idx="47">
                  <c:v>8.5</c:v>
                </c:pt>
                <c:pt idx="48">
                  <c:v>1.2</c:v>
                </c:pt>
                <c:pt idx="49">
                  <c:v>1.8</c:v>
                </c:pt>
                <c:pt idx="50">
                  <c:v>2.1</c:v>
                </c:pt>
                <c:pt idx="51">
                  <c:v>2.23</c:v>
                </c:pt>
                <c:pt idx="52">
                  <c:v>2.15</c:v>
                </c:pt>
                <c:pt idx="53">
                  <c:v>2.13</c:v>
                </c:pt>
                <c:pt idx="54">
                  <c:v>2.74</c:v>
                </c:pt>
                <c:pt idx="55">
                  <c:v>3.54</c:v>
                </c:pt>
                <c:pt idx="56">
                  <c:v>3.31</c:v>
                </c:pt>
                <c:pt idx="57">
                  <c:v>4.32</c:v>
                </c:pt>
                <c:pt idx="58">
                  <c:v>5.05</c:v>
                </c:pt>
                <c:pt idx="59">
                  <c:v>3.27</c:v>
                </c:pt>
                <c:pt idx="60">
                  <c:v>4.09</c:v>
                </c:pt>
                <c:pt idx="61">
                  <c:v>4.51</c:v>
                </c:pt>
              </c:numCache>
            </c:numRef>
          </c:xVal>
          <c:yVal>
            <c:numRef>
              <c:f>'guano bird data and covariates'!$J$3:$J$64</c:f>
              <c:numCache>
                <c:formatCode>General</c:formatCode>
                <c:ptCount val="62"/>
                <c:pt idx="0">
                  <c:v>1</c:v>
                </c:pt>
                <c:pt idx="1">
                  <c:v>1.0833333333333333</c:v>
                </c:pt>
                <c:pt idx="2">
                  <c:v>0.82051282051282048</c:v>
                </c:pt>
                <c:pt idx="3">
                  <c:v>1.203125</c:v>
                </c:pt>
                <c:pt idx="4">
                  <c:v>1.0389610389610389</c:v>
                </c:pt>
                <c:pt idx="5">
                  <c:v>0.9</c:v>
                </c:pt>
                <c:pt idx="6">
                  <c:v>0.80555555555555558</c:v>
                </c:pt>
                <c:pt idx="7">
                  <c:v>0.31034482758620691</c:v>
                </c:pt>
                <c:pt idx="8">
                  <c:v>2.4444444444444446</c:v>
                </c:pt>
                <c:pt idx="9">
                  <c:v>0.95454545454545459</c:v>
                </c:pt>
                <c:pt idx="10">
                  <c:v>1.0476190476190477</c:v>
                </c:pt>
                <c:pt idx="11">
                  <c:v>1.0909090909090908</c:v>
                </c:pt>
                <c:pt idx="12">
                  <c:v>1.0416666666666667</c:v>
                </c:pt>
                <c:pt idx="13">
                  <c:v>0.94400000000000006</c:v>
                </c:pt>
                <c:pt idx="14">
                  <c:v>0.99576271186440668</c:v>
                </c:pt>
                <c:pt idx="15">
                  <c:v>0.10638297872340426</c:v>
                </c:pt>
                <c:pt idx="16">
                  <c:v>1.5680000000000001</c:v>
                </c:pt>
                <c:pt idx="17">
                  <c:v>1.1454081632653061</c:v>
                </c:pt>
                <c:pt idx="18">
                  <c:v>0.85968819599109125</c:v>
                </c:pt>
                <c:pt idx="19">
                  <c:v>1.2409326424870466</c:v>
                </c:pt>
                <c:pt idx="20">
                  <c:v>1.2526096033402923</c:v>
                </c:pt>
                <c:pt idx="21">
                  <c:v>0.20166666666666666</c:v>
                </c:pt>
                <c:pt idx="22">
                  <c:v>1.5289256198347108</c:v>
                </c:pt>
                <c:pt idx="23">
                  <c:v>1.2864864864864864</c:v>
                </c:pt>
                <c:pt idx="24">
                  <c:v>1.1092436974789917</c:v>
                </c:pt>
                <c:pt idx="25">
                  <c:v>1.5265151515151516</c:v>
                </c:pt>
                <c:pt idx="26">
                  <c:v>1.2009925558312653</c:v>
                </c:pt>
                <c:pt idx="27">
                  <c:v>1.6280991735537191</c:v>
                </c:pt>
                <c:pt idx="28">
                  <c:v>0.92639593908629436</c:v>
                </c:pt>
                <c:pt idx="29">
                  <c:v>1.095890410958904</c:v>
                </c:pt>
                <c:pt idx="30">
                  <c:v>1.0375000000000001</c:v>
                </c:pt>
                <c:pt idx="31">
                  <c:v>1.0240963855421685</c:v>
                </c:pt>
                <c:pt idx="32">
                  <c:v>0.29411764705882354</c:v>
                </c:pt>
                <c:pt idx="33">
                  <c:v>1.08</c:v>
                </c:pt>
                <c:pt idx="34">
                  <c:v>1.074074074074074</c:v>
                </c:pt>
                <c:pt idx="35">
                  <c:v>1.2758620689655173</c:v>
                </c:pt>
                <c:pt idx="36">
                  <c:v>1.0540540540540539</c:v>
                </c:pt>
                <c:pt idx="37">
                  <c:v>1.1871794871794872</c:v>
                </c:pt>
                <c:pt idx="38">
                  <c:v>0.86393088552915764</c:v>
                </c:pt>
                <c:pt idx="39">
                  <c:v>0.98750000000000004</c:v>
                </c:pt>
                <c:pt idx="40">
                  <c:v>1.3518987341772151</c:v>
                </c:pt>
                <c:pt idx="41">
                  <c:v>0.97378277153558057</c:v>
                </c:pt>
                <c:pt idx="42">
                  <c:v>1.1634615384615383</c:v>
                </c:pt>
                <c:pt idx="43">
                  <c:v>1.0743801652892562</c:v>
                </c:pt>
                <c:pt idx="44">
                  <c:v>1.1984615384615385</c:v>
                </c:pt>
                <c:pt idx="45">
                  <c:v>1.0205391527599488</c:v>
                </c:pt>
                <c:pt idx="46">
                  <c:v>1.0691823899371069</c:v>
                </c:pt>
                <c:pt idx="47">
                  <c:v>0.14117647058823529</c:v>
                </c:pt>
                <c:pt idx="48">
                  <c:v>1.5</c:v>
                </c:pt>
                <c:pt idx="49">
                  <c:v>1.1666666666666667</c:v>
                </c:pt>
                <c:pt idx="50">
                  <c:v>1.0619047619047619</c:v>
                </c:pt>
                <c:pt idx="51">
                  <c:v>0.9641255605381166</c:v>
                </c:pt>
                <c:pt idx="52">
                  <c:v>0.99069767441860468</c:v>
                </c:pt>
                <c:pt idx="53">
                  <c:v>1.2863849765258217</c:v>
                </c:pt>
                <c:pt idx="54">
                  <c:v>1.2919708029197079</c:v>
                </c:pt>
                <c:pt idx="55">
                  <c:v>0.93502824858757061</c:v>
                </c:pt>
                <c:pt idx="56">
                  <c:v>1.3051359516616314</c:v>
                </c:pt>
                <c:pt idx="57">
                  <c:v>1.1689814814814814</c:v>
                </c:pt>
                <c:pt idx="58">
                  <c:v>0.64752475247524754</c:v>
                </c:pt>
                <c:pt idx="59">
                  <c:v>1.2507645259938838</c:v>
                </c:pt>
                <c:pt idx="60">
                  <c:v>1.1026894865525672</c:v>
                </c:pt>
                <c:pt idx="61">
                  <c:v>1.0199556541019956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85376"/>
        <c:axId val="353972832"/>
      </c:scatterChart>
      <c:valAx>
        <c:axId val="3539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72832"/>
        <c:crosses val="autoZero"/>
        <c:crossBetween val="midCat"/>
      </c:valAx>
      <c:valAx>
        <c:axId val="3539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Nt+1/Nt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8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Nt+1/Nt vs Nt omitting crash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417939854579619"/>
                  <c:y val="-0.1439038349372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'guano bird data and covariates'!$M$3:$M$64</c:f>
              <c:numCache>
                <c:formatCode>General</c:formatCode>
                <c:ptCount val="62"/>
                <c:pt idx="0">
                  <c:v>36</c:v>
                </c:pt>
                <c:pt idx="1">
                  <c:v>36</c:v>
                </c:pt>
                <c:pt idx="2">
                  <c:v>39</c:v>
                </c:pt>
                <c:pt idx="3">
                  <c:v>32</c:v>
                </c:pt>
                <c:pt idx="4">
                  <c:v>38.5</c:v>
                </c:pt>
                <c:pt idx="5">
                  <c:v>40</c:v>
                </c:pt>
                <c:pt idx="6">
                  <c:v>36</c:v>
                </c:pt>
                <c:pt idx="9">
                  <c:v>22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23.6</c:v>
                </c:pt>
                <c:pt idx="16">
                  <c:v>2.5</c:v>
                </c:pt>
                <c:pt idx="17">
                  <c:v>3.92</c:v>
                </c:pt>
                <c:pt idx="18">
                  <c:v>4.49</c:v>
                </c:pt>
                <c:pt idx="19">
                  <c:v>3.86</c:v>
                </c:pt>
                <c:pt idx="20">
                  <c:v>4.79</c:v>
                </c:pt>
                <c:pt idx="22">
                  <c:v>1.21</c:v>
                </c:pt>
                <c:pt idx="23">
                  <c:v>1.85</c:v>
                </c:pt>
                <c:pt idx="24">
                  <c:v>2.38</c:v>
                </c:pt>
                <c:pt idx="25">
                  <c:v>2.64</c:v>
                </c:pt>
                <c:pt idx="26">
                  <c:v>4.03</c:v>
                </c:pt>
                <c:pt idx="27">
                  <c:v>4.84</c:v>
                </c:pt>
                <c:pt idx="28">
                  <c:v>7.88</c:v>
                </c:pt>
                <c:pt idx="29">
                  <c:v>7.3</c:v>
                </c:pt>
                <c:pt idx="30">
                  <c:v>8</c:v>
                </c:pt>
                <c:pt idx="31">
                  <c:v>8.3000000000000007</c:v>
                </c:pt>
                <c:pt idx="33">
                  <c:v>2.5</c:v>
                </c:pt>
                <c:pt idx="34">
                  <c:v>2.7</c:v>
                </c:pt>
                <c:pt idx="35">
                  <c:v>2.9</c:v>
                </c:pt>
                <c:pt idx="36">
                  <c:v>3.7</c:v>
                </c:pt>
                <c:pt idx="37">
                  <c:v>3.9</c:v>
                </c:pt>
                <c:pt idx="38">
                  <c:v>4.63</c:v>
                </c:pt>
                <c:pt idx="39">
                  <c:v>4</c:v>
                </c:pt>
                <c:pt idx="40">
                  <c:v>3.95</c:v>
                </c:pt>
                <c:pt idx="41">
                  <c:v>5.34</c:v>
                </c:pt>
                <c:pt idx="42">
                  <c:v>5.2</c:v>
                </c:pt>
                <c:pt idx="43">
                  <c:v>6.05</c:v>
                </c:pt>
                <c:pt idx="44">
                  <c:v>6.5</c:v>
                </c:pt>
                <c:pt idx="45">
                  <c:v>7.79</c:v>
                </c:pt>
                <c:pt idx="46">
                  <c:v>7.95</c:v>
                </c:pt>
                <c:pt idx="48">
                  <c:v>1.2</c:v>
                </c:pt>
                <c:pt idx="49">
                  <c:v>1.8</c:v>
                </c:pt>
                <c:pt idx="50">
                  <c:v>2.1</c:v>
                </c:pt>
                <c:pt idx="51">
                  <c:v>2.23</c:v>
                </c:pt>
                <c:pt idx="52">
                  <c:v>2.15</c:v>
                </c:pt>
                <c:pt idx="53">
                  <c:v>2.13</c:v>
                </c:pt>
                <c:pt idx="54">
                  <c:v>2.74</c:v>
                </c:pt>
                <c:pt idx="55">
                  <c:v>3.54</c:v>
                </c:pt>
                <c:pt idx="56">
                  <c:v>3.31</c:v>
                </c:pt>
                <c:pt idx="57">
                  <c:v>4.32</c:v>
                </c:pt>
                <c:pt idx="59">
                  <c:v>3.27</c:v>
                </c:pt>
                <c:pt idx="60">
                  <c:v>4.09</c:v>
                </c:pt>
                <c:pt idx="61">
                  <c:v>4.51</c:v>
                </c:pt>
              </c:numCache>
            </c:numRef>
          </c:xVal>
          <c:yVal>
            <c:numRef>
              <c:f>'guano bird data and covariates'!$N$3:$N$64</c:f>
              <c:numCache>
                <c:formatCode>General</c:formatCode>
                <c:ptCount val="62"/>
                <c:pt idx="0">
                  <c:v>1</c:v>
                </c:pt>
                <c:pt idx="1">
                  <c:v>1.0833333333333333</c:v>
                </c:pt>
                <c:pt idx="2">
                  <c:v>0.82051282051282048</c:v>
                </c:pt>
                <c:pt idx="3">
                  <c:v>1.203125</c:v>
                </c:pt>
                <c:pt idx="4">
                  <c:v>1.0389610389610389</c:v>
                </c:pt>
                <c:pt idx="5">
                  <c:v>0.9</c:v>
                </c:pt>
                <c:pt idx="6">
                  <c:v>0.80555555555555558</c:v>
                </c:pt>
                <c:pt idx="9">
                  <c:v>0.95454545454545459</c:v>
                </c:pt>
                <c:pt idx="10">
                  <c:v>1.0476190476190477</c:v>
                </c:pt>
                <c:pt idx="11">
                  <c:v>1.0909090909090908</c:v>
                </c:pt>
                <c:pt idx="12">
                  <c:v>1.0416666666666667</c:v>
                </c:pt>
                <c:pt idx="13">
                  <c:v>0.94400000000000006</c:v>
                </c:pt>
                <c:pt idx="14">
                  <c:v>0.99576271186440668</c:v>
                </c:pt>
                <c:pt idx="16">
                  <c:v>1.5680000000000001</c:v>
                </c:pt>
                <c:pt idx="17">
                  <c:v>1.1454081632653061</c:v>
                </c:pt>
                <c:pt idx="18">
                  <c:v>0.85968819599109125</c:v>
                </c:pt>
                <c:pt idx="19">
                  <c:v>1.2409326424870466</c:v>
                </c:pt>
                <c:pt idx="20">
                  <c:v>1.2526096033402923</c:v>
                </c:pt>
                <c:pt idx="22">
                  <c:v>1.5289256198347108</c:v>
                </c:pt>
                <c:pt idx="23">
                  <c:v>1.2864864864864864</c:v>
                </c:pt>
                <c:pt idx="24">
                  <c:v>1.1092436974789917</c:v>
                </c:pt>
                <c:pt idx="25">
                  <c:v>1.5265151515151516</c:v>
                </c:pt>
                <c:pt idx="26">
                  <c:v>1.2009925558312653</c:v>
                </c:pt>
                <c:pt idx="27">
                  <c:v>1.6280991735537191</c:v>
                </c:pt>
                <c:pt idx="28">
                  <c:v>0.92639593908629436</c:v>
                </c:pt>
                <c:pt idx="29">
                  <c:v>1.095890410958904</c:v>
                </c:pt>
                <c:pt idx="30">
                  <c:v>1.0375000000000001</c:v>
                </c:pt>
                <c:pt idx="31">
                  <c:v>1.0240963855421685</c:v>
                </c:pt>
                <c:pt idx="33">
                  <c:v>1.08</c:v>
                </c:pt>
                <c:pt idx="34">
                  <c:v>1.074074074074074</c:v>
                </c:pt>
                <c:pt idx="35">
                  <c:v>1.2758620689655173</c:v>
                </c:pt>
                <c:pt idx="36">
                  <c:v>1.0540540540540539</c:v>
                </c:pt>
                <c:pt idx="37">
                  <c:v>1.1871794871794872</c:v>
                </c:pt>
                <c:pt idx="38">
                  <c:v>0.86393088552915764</c:v>
                </c:pt>
                <c:pt idx="39">
                  <c:v>0.98750000000000004</c:v>
                </c:pt>
                <c:pt idx="40">
                  <c:v>1.3518987341772151</c:v>
                </c:pt>
                <c:pt idx="41">
                  <c:v>0.97378277153558057</c:v>
                </c:pt>
                <c:pt idx="42">
                  <c:v>1.1634615384615383</c:v>
                </c:pt>
                <c:pt idx="43">
                  <c:v>1.0743801652892562</c:v>
                </c:pt>
                <c:pt idx="44">
                  <c:v>1.1984615384615385</c:v>
                </c:pt>
                <c:pt idx="45">
                  <c:v>1.0205391527599488</c:v>
                </c:pt>
                <c:pt idx="46">
                  <c:v>1.0691823899371069</c:v>
                </c:pt>
                <c:pt idx="48">
                  <c:v>1.5</c:v>
                </c:pt>
                <c:pt idx="49">
                  <c:v>1.1666666666666667</c:v>
                </c:pt>
                <c:pt idx="50">
                  <c:v>1.0619047619047619</c:v>
                </c:pt>
                <c:pt idx="51">
                  <c:v>0.9641255605381166</c:v>
                </c:pt>
                <c:pt idx="52">
                  <c:v>0.99069767441860468</c:v>
                </c:pt>
                <c:pt idx="53">
                  <c:v>1.2863849765258217</c:v>
                </c:pt>
                <c:pt idx="54">
                  <c:v>1.2919708029197079</c:v>
                </c:pt>
                <c:pt idx="55">
                  <c:v>0.93502824858757061</c:v>
                </c:pt>
                <c:pt idx="56">
                  <c:v>1.3051359516616314</c:v>
                </c:pt>
                <c:pt idx="57">
                  <c:v>1.1689814814814814</c:v>
                </c:pt>
                <c:pt idx="59">
                  <c:v>1.2507645259938838</c:v>
                </c:pt>
                <c:pt idx="60">
                  <c:v>1.1026894865525672</c:v>
                </c:pt>
                <c:pt idx="61">
                  <c:v>1.0199556541019956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83808"/>
        <c:axId val="353973616"/>
      </c:scatterChart>
      <c:valAx>
        <c:axId val="35398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73616"/>
        <c:crosses val="autoZero"/>
        <c:crossBetween val="midCat"/>
      </c:valAx>
      <c:valAx>
        <c:axId val="3539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Nt+1/Nt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8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Cormorant biomass from IMARPE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'guano bird data and covariates'!$B$3:$B$5</c:f>
              <c:strCache>
                <c:ptCount val="3"/>
                <c:pt idx="0">
                  <c:v>-</c:v>
                </c:pt>
                <c:pt idx="1">
                  <c:v>-</c:v>
                </c:pt>
                <c:pt idx="2">
                  <c:v>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'guano bird data and covariates'!$A$6:$A$62</c:f>
              <c:numCache>
                <c:formatCode>General</c:formatCode>
                <c:ptCount val="57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</c:numCache>
            </c:numRef>
          </c:xVal>
          <c:yVal>
            <c:numRef>
              <c:f>'guano bird data and covariates'!$B$6:$B$62</c:f>
              <c:numCache>
                <c:formatCode>General</c:formatCode>
                <c:ptCount val="57"/>
                <c:pt idx="0">
                  <c:v>26814</c:v>
                </c:pt>
                <c:pt idx="1">
                  <c:v>41274</c:v>
                </c:pt>
                <c:pt idx="2">
                  <c:v>40365</c:v>
                </c:pt>
                <c:pt idx="3">
                  <c:v>34495</c:v>
                </c:pt>
                <c:pt idx="4">
                  <c:v>17715</c:v>
                </c:pt>
                <c:pt idx="5">
                  <c:v>12285</c:v>
                </c:pt>
                <c:pt idx="6">
                  <c:v>21773</c:v>
                </c:pt>
                <c:pt idx="7">
                  <c:v>21264</c:v>
                </c:pt>
                <c:pt idx="8">
                  <c:v>26203</c:v>
                </c:pt>
                <c:pt idx="9">
                  <c:v>25304</c:v>
                </c:pt>
                <c:pt idx="10">
                  <c:v>21049</c:v>
                </c:pt>
                <c:pt idx="11">
                  <c:v>25745</c:v>
                </c:pt>
                <c:pt idx="12">
                  <c:v>7485</c:v>
                </c:pt>
                <c:pt idx="13">
                  <c:v>4410</c:v>
                </c:pt>
                <c:pt idx="14">
                  <c:v>5463</c:v>
                </c:pt>
                <c:pt idx="15">
                  <c:v>5788</c:v>
                </c:pt>
                <c:pt idx="16">
                  <c:v>3699</c:v>
                </c:pt>
                <c:pt idx="17">
                  <c:v>4047</c:v>
                </c:pt>
                <c:pt idx="18">
                  <c:v>5851</c:v>
                </c:pt>
                <c:pt idx="19">
                  <c:v>2103</c:v>
                </c:pt>
                <c:pt idx="20">
                  <c:v>1364</c:v>
                </c:pt>
                <c:pt idx="21">
                  <c:v>1466</c:v>
                </c:pt>
                <c:pt idx="22">
                  <c:v>2005</c:v>
                </c:pt>
                <c:pt idx="23">
                  <c:v>1722</c:v>
                </c:pt>
                <c:pt idx="24">
                  <c:v>2200</c:v>
                </c:pt>
                <c:pt idx="25">
                  <c:v>2152</c:v>
                </c:pt>
                <c:pt idx="26">
                  <c:v>3426</c:v>
                </c:pt>
                <c:pt idx="27">
                  <c:v>4042</c:v>
                </c:pt>
                <c:pt idx="28">
                  <c:v>5387</c:v>
                </c:pt>
                <c:pt idx="29">
                  <c:v>6084</c:v>
                </c:pt>
                <c:pt idx="30">
                  <c:v>2020</c:v>
                </c:pt>
                <c:pt idx="31">
                  <c:v>2897</c:v>
                </c:pt>
                <c:pt idx="32">
                  <c:v>2694</c:v>
                </c:pt>
                <c:pt idx="33">
                  <c:v>2655</c:v>
                </c:pt>
                <c:pt idx="34">
                  <c:v>2616</c:v>
                </c:pt>
                <c:pt idx="35">
                  <c:v>2797</c:v>
                </c:pt>
                <c:pt idx="36">
                  <c:v>2804</c:v>
                </c:pt>
                <c:pt idx="37">
                  <c:v>2619</c:v>
                </c:pt>
                <c:pt idx="38">
                  <c:v>2241</c:v>
                </c:pt>
                <c:pt idx="39">
                  <c:v>1958</c:v>
                </c:pt>
                <c:pt idx="40">
                  <c:v>2855</c:v>
                </c:pt>
                <c:pt idx="41">
                  <c:v>3735</c:v>
                </c:pt>
                <c:pt idx="42">
                  <c:v>3955</c:v>
                </c:pt>
                <c:pt idx="43">
                  <c:v>4186</c:v>
                </c:pt>
                <c:pt idx="44">
                  <c:v>2148</c:v>
                </c:pt>
                <c:pt idx="45">
                  <c:v>298</c:v>
                </c:pt>
                <c:pt idx="46">
                  <c:v>1266</c:v>
                </c:pt>
                <c:pt idx="47">
                  <c:v>837</c:v>
                </c:pt>
                <c:pt idx="48">
                  <c:v>934</c:v>
                </c:pt>
                <c:pt idx="49">
                  <c:v>681</c:v>
                </c:pt>
                <c:pt idx="50">
                  <c:v>1074</c:v>
                </c:pt>
                <c:pt idx="51">
                  <c:v>1845</c:v>
                </c:pt>
                <c:pt idx="52">
                  <c:v>1845</c:v>
                </c:pt>
                <c:pt idx="53">
                  <c:v>2187</c:v>
                </c:pt>
                <c:pt idx="54">
                  <c:v>2524</c:v>
                </c:pt>
                <c:pt idx="55">
                  <c:v>2444</c:v>
                </c:pt>
                <c:pt idx="56">
                  <c:v>2243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44896"/>
        <c:axId val="603339408"/>
      </c:scatterChart>
      <c:valAx>
        <c:axId val="60334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39408"/>
        <c:crosses val="autoZero"/>
        <c:crossBetween val="midCat"/>
      </c:valAx>
      <c:valAx>
        <c:axId val="6033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4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'fixed mort model'!$F$1</c:f>
              <c:strCache>
                <c:ptCount val="1"/>
                <c:pt idx="0">
                  <c:v>Predicted abundance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'fixed mort model'!$D$2:$D$122</c:f>
              <c:numCache>
                <c:formatCode>General</c:formatCode>
                <c:ptCount val="121"/>
                <c:pt idx="0">
                  <c:v>1897</c:v>
                </c:pt>
                <c:pt idx="1">
                  <c:v>1898</c:v>
                </c:pt>
                <c:pt idx="2">
                  <c:v>1899</c:v>
                </c:pt>
                <c:pt idx="3">
                  <c:v>1900</c:v>
                </c:pt>
                <c:pt idx="4">
                  <c:v>1901</c:v>
                </c:pt>
                <c:pt idx="5">
                  <c:v>1902</c:v>
                </c:pt>
                <c:pt idx="6">
                  <c:v>1903</c:v>
                </c:pt>
                <c:pt idx="7">
                  <c:v>1904</c:v>
                </c:pt>
                <c:pt idx="8">
                  <c:v>1905</c:v>
                </c:pt>
                <c:pt idx="9">
                  <c:v>1906</c:v>
                </c:pt>
                <c:pt idx="10">
                  <c:v>1907</c:v>
                </c:pt>
                <c:pt idx="11">
                  <c:v>1908</c:v>
                </c:pt>
                <c:pt idx="12">
                  <c:v>1909</c:v>
                </c:pt>
                <c:pt idx="13">
                  <c:v>1910</c:v>
                </c:pt>
                <c:pt idx="14">
                  <c:v>1911</c:v>
                </c:pt>
                <c:pt idx="15">
                  <c:v>1912</c:v>
                </c:pt>
                <c:pt idx="16">
                  <c:v>1913</c:v>
                </c:pt>
                <c:pt idx="17">
                  <c:v>1914</c:v>
                </c:pt>
                <c:pt idx="18">
                  <c:v>1915</c:v>
                </c:pt>
                <c:pt idx="19">
                  <c:v>1916</c:v>
                </c:pt>
                <c:pt idx="20">
                  <c:v>1917</c:v>
                </c:pt>
                <c:pt idx="21">
                  <c:v>1918</c:v>
                </c:pt>
                <c:pt idx="22">
                  <c:v>1919</c:v>
                </c:pt>
                <c:pt idx="23">
                  <c:v>1920</c:v>
                </c:pt>
                <c:pt idx="24">
                  <c:v>1921</c:v>
                </c:pt>
                <c:pt idx="25">
                  <c:v>1922</c:v>
                </c:pt>
                <c:pt idx="26">
                  <c:v>1923</c:v>
                </c:pt>
                <c:pt idx="27">
                  <c:v>1924</c:v>
                </c:pt>
                <c:pt idx="28">
                  <c:v>1925</c:v>
                </c:pt>
                <c:pt idx="29">
                  <c:v>1926</c:v>
                </c:pt>
                <c:pt idx="30">
                  <c:v>1927</c:v>
                </c:pt>
                <c:pt idx="31">
                  <c:v>1928</c:v>
                </c:pt>
                <c:pt idx="32">
                  <c:v>1929</c:v>
                </c:pt>
                <c:pt idx="33">
                  <c:v>1930</c:v>
                </c:pt>
                <c:pt idx="34">
                  <c:v>1931</c:v>
                </c:pt>
                <c:pt idx="35">
                  <c:v>1932</c:v>
                </c:pt>
                <c:pt idx="36">
                  <c:v>1933</c:v>
                </c:pt>
                <c:pt idx="37">
                  <c:v>1934</c:v>
                </c:pt>
                <c:pt idx="38">
                  <c:v>1935</c:v>
                </c:pt>
                <c:pt idx="39">
                  <c:v>1936</c:v>
                </c:pt>
                <c:pt idx="40">
                  <c:v>1937</c:v>
                </c:pt>
                <c:pt idx="41">
                  <c:v>1938</c:v>
                </c:pt>
                <c:pt idx="42">
                  <c:v>1939</c:v>
                </c:pt>
                <c:pt idx="43">
                  <c:v>1940</c:v>
                </c:pt>
                <c:pt idx="44">
                  <c:v>1941</c:v>
                </c:pt>
                <c:pt idx="45">
                  <c:v>1942</c:v>
                </c:pt>
                <c:pt idx="46">
                  <c:v>1943</c:v>
                </c:pt>
                <c:pt idx="47">
                  <c:v>1944</c:v>
                </c:pt>
                <c:pt idx="48">
                  <c:v>1945</c:v>
                </c:pt>
                <c:pt idx="49">
                  <c:v>1946</c:v>
                </c:pt>
                <c:pt idx="50">
                  <c:v>1947</c:v>
                </c:pt>
                <c:pt idx="51">
                  <c:v>1948</c:v>
                </c:pt>
                <c:pt idx="52">
                  <c:v>1949</c:v>
                </c:pt>
                <c:pt idx="53">
                  <c:v>1950</c:v>
                </c:pt>
                <c:pt idx="54">
                  <c:v>1951</c:v>
                </c:pt>
                <c:pt idx="55">
                  <c:v>1952</c:v>
                </c:pt>
                <c:pt idx="56">
                  <c:v>1953</c:v>
                </c:pt>
                <c:pt idx="57">
                  <c:v>1954</c:v>
                </c:pt>
                <c:pt idx="58">
                  <c:v>1955</c:v>
                </c:pt>
                <c:pt idx="59">
                  <c:v>1956</c:v>
                </c:pt>
                <c:pt idx="60">
                  <c:v>1957</c:v>
                </c:pt>
                <c:pt idx="61">
                  <c:v>1958</c:v>
                </c:pt>
                <c:pt idx="62">
                  <c:v>1959</c:v>
                </c:pt>
                <c:pt idx="63">
                  <c:v>1960</c:v>
                </c:pt>
                <c:pt idx="64">
                  <c:v>1961</c:v>
                </c:pt>
                <c:pt idx="65">
                  <c:v>1962</c:v>
                </c:pt>
                <c:pt idx="66">
                  <c:v>1963</c:v>
                </c:pt>
                <c:pt idx="67">
                  <c:v>1964</c:v>
                </c:pt>
                <c:pt idx="68">
                  <c:v>1965</c:v>
                </c:pt>
                <c:pt idx="69">
                  <c:v>1966</c:v>
                </c:pt>
                <c:pt idx="70">
                  <c:v>1967</c:v>
                </c:pt>
                <c:pt idx="71">
                  <c:v>1968</c:v>
                </c:pt>
                <c:pt idx="72">
                  <c:v>1969</c:v>
                </c:pt>
                <c:pt idx="73">
                  <c:v>1970</c:v>
                </c:pt>
                <c:pt idx="74">
                  <c:v>1971</c:v>
                </c:pt>
                <c:pt idx="75">
                  <c:v>1972</c:v>
                </c:pt>
                <c:pt idx="76">
                  <c:v>1973</c:v>
                </c:pt>
                <c:pt idx="77">
                  <c:v>1974</c:v>
                </c:pt>
                <c:pt idx="78">
                  <c:v>1975</c:v>
                </c:pt>
                <c:pt idx="79">
                  <c:v>1976</c:v>
                </c:pt>
                <c:pt idx="80">
                  <c:v>1977</c:v>
                </c:pt>
                <c:pt idx="81">
                  <c:v>1978</c:v>
                </c:pt>
                <c:pt idx="82">
                  <c:v>1979</c:v>
                </c:pt>
                <c:pt idx="83">
                  <c:v>1980</c:v>
                </c:pt>
                <c:pt idx="84">
                  <c:v>1981</c:v>
                </c:pt>
                <c:pt idx="85">
                  <c:v>1982</c:v>
                </c:pt>
                <c:pt idx="86">
                  <c:v>1983</c:v>
                </c:pt>
                <c:pt idx="87">
                  <c:v>1984</c:v>
                </c:pt>
                <c:pt idx="88">
                  <c:v>1985</c:v>
                </c:pt>
                <c:pt idx="89">
                  <c:v>1986</c:v>
                </c:pt>
                <c:pt idx="90">
                  <c:v>1987</c:v>
                </c:pt>
                <c:pt idx="91">
                  <c:v>1988</c:v>
                </c:pt>
                <c:pt idx="92">
                  <c:v>1989</c:v>
                </c:pt>
                <c:pt idx="93">
                  <c:v>1990</c:v>
                </c:pt>
                <c:pt idx="94">
                  <c:v>1991</c:v>
                </c:pt>
                <c:pt idx="95">
                  <c:v>1992</c:v>
                </c:pt>
                <c:pt idx="96">
                  <c:v>1993</c:v>
                </c:pt>
                <c:pt idx="97">
                  <c:v>1994</c:v>
                </c:pt>
                <c:pt idx="98">
                  <c:v>1995</c:v>
                </c:pt>
                <c:pt idx="99">
                  <c:v>1996</c:v>
                </c:pt>
                <c:pt idx="100">
                  <c:v>1997</c:v>
                </c:pt>
                <c:pt idx="101">
                  <c:v>1998</c:v>
                </c:pt>
                <c:pt idx="102">
                  <c:v>1999</c:v>
                </c:pt>
                <c:pt idx="103">
                  <c:v>2000</c:v>
                </c:pt>
                <c:pt idx="104">
                  <c:v>2001</c:v>
                </c:pt>
                <c:pt idx="105">
                  <c:v>2002</c:v>
                </c:pt>
                <c:pt idx="106">
                  <c:v>2003</c:v>
                </c:pt>
                <c:pt idx="107">
                  <c:v>2004</c:v>
                </c:pt>
                <c:pt idx="108">
                  <c:v>2005</c:v>
                </c:pt>
                <c:pt idx="109">
                  <c:v>2006</c:v>
                </c:pt>
                <c:pt idx="110">
                  <c:v>2007</c:v>
                </c:pt>
                <c:pt idx="111">
                  <c:v>2008</c:v>
                </c:pt>
                <c:pt idx="112">
                  <c:v>2009</c:v>
                </c:pt>
                <c:pt idx="113">
                  <c:v>2010</c:v>
                </c:pt>
                <c:pt idx="114">
                  <c:v>2011</c:v>
                </c:pt>
                <c:pt idx="115">
                  <c:v>2012</c:v>
                </c:pt>
                <c:pt idx="116">
                  <c:v>2013</c:v>
                </c:pt>
                <c:pt idx="117">
                  <c:v>2014</c:v>
                </c:pt>
                <c:pt idx="118">
                  <c:v>2015</c:v>
                </c:pt>
                <c:pt idx="119">
                  <c:v>2016</c:v>
                </c:pt>
                <c:pt idx="120">
                  <c:v>2017</c:v>
                </c:pt>
              </c:numCache>
            </c:numRef>
          </c:xVal>
          <c:yVal>
            <c:numRef>
              <c:f>'fixed mort model'!$F$2:$F$122</c:f>
              <c:numCache>
                <c:formatCode>General</c:formatCode>
                <c:ptCount val="121"/>
                <c:pt idx="0">
                  <c:v>5</c:v>
                </c:pt>
                <c:pt idx="1">
                  <c:v>5.8265895953757223</c:v>
                </c:pt>
                <c:pt idx="2">
                  <c:v>6.7564221064998327</c:v>
                </c:pt>
                <c:pt idx="3">
                  <c:v>7.7910644028435012</c:v>
                </c:pt>
                <c:pt idx="4">
                  <c:v>8.9282320728046507</c:v>
                </c:pt>
                <c:pt idx="5">
                  <c:v>10.160953669244025</c:v>
                </c:pt>
                <c:pt idx="6">
                  <c:v>11.476994256490352</c:v>
                </c:pt>
                <c:pt idx="7">
                  <c:v>12.858718676596428</c:v>
                </c:pt>
                <c:pt idx="8">
                  <c:v>14.283549260443921</c:v>
                </c:pt>
                <c:pt idx="9">
                  <c:v>15.725093012124416</c:v>
                </c:pt>
                <c:pt idx="10">
                  <c:v>17.154884676468622</c:v>
                </c:pt>
                <c:pt idx="11">
                  <c:v>18.544543219187055</c:v>
                </c:pt>
                <c:pt idx="12">
                  <c:v>19.868017759845529</c:v>
                </c:pt>
                <c:pt idx="13">
                  <c:v>21.103553360099923</c:v>
                </c:pt>
                <c:pt idx="14">
                  <c:v>22.235061966760938</c:v>
                </c:pt>
                <c:pt idx="15">
                  <c:v>23.25272420520654</c:v>
                </c:pt>
                <c:pt idx="16">
                  <c:v>24.152823846501732</c:v>
                </c:pt>
                <c:pt idx="17">
                  <c:v>24.936968501858889</c:v>
                </c:pt>
                <c:pt idx="18">
                  <c:v>25.610935163645447</c:v>
                </c:pt>
                <c:pt idx="19">
                  <c:v>26.183388092630366</c:v>
                </c:pt>
                <c:pt idx="20">
                  <c:v>26.664668171207556</c:v>
                </c:pt>
                <c:pt idx="21">
                  <c:v>27.06577848512114</c:v>
                </c:pt>
                <c:pt idx="22">
                  <c:v>8.2192855066549821</c:v>
                </c:pt>
                <c:pt idx="23">
                  <c:v>9.3945415381137796</c:v>
                </c:pt>
                <c:pt idx="24">
                  <c:v>10.661259713634719</c:v>
                </c:pt>
                <c:pt idx="25">
                  <c:v>12.005101538339208</c:v>
                </c:pt>
                <c:pt idx="26">
                  <c:v>13.406428461411664</c:v>
                </c:pt>
                <c:pt idx="27">
                  <c:v>14.841015951907071</c:v>
                </c:pt>
                <c:pt idx="28">
                  <c:v>16.281433562047372</c:v>
                </c:pt>
                <c:pt idx="29">
                  <c:v>5.3096939529686704</c:v>
                </c:pt>
                <c:pt idx="30">
                  <c:v>6.1760754033945986</c:v>
                </c:pt>
                <c:pt idx="31">
                  <c:v>7.1467084675064729</c:v>
                </c:pt>
                <c:pt idx="32">
                  <c:v>8.2217696390225967</c:v>
                </c:pt>
                <c:pt idx="33">
                  <c:v>9.3972392015289383</c:v>
                </c:pt>
                <c:pt idx="34">
                  <c:v>3.1992435827245753</c:v>
                </c:pt>
                <c:pt idx="35">
                  <c:v>3.7680969732468004</c:v>
                </c:pt>
                <c:pt idx="36">
                  <c:v>4.423229282579686</c:v>
                </c:pt>
                <c:pt idx="37">
                  <c:v>5.1721644527168689</c:v>
                </c:pt>
                <c:pt idx="38">
                  <c:v>6.0210392961438401</c:v>
                </c:pt>
                <c:pt idx="39">
                  <c:v>6.9737818545237635</c:v>
                </c:pt>
                <c:pt idx="40">
                  <c:v>8.0311951038945164</c:v>
                </c:pt>
                <c:pt idx="41">
                  <c:v>9.1900346231925916</c:v>
                </c:pt>
                <c:pt idx="42">
                  <c:v>10.442214474706404</c:v>
                </c:pt>
                <c:pt idx="43">
                  <c:v>11.774311636914033</c:v>
                </c:pt>
                <c:pt idx="44">
                  <c:v>13.167547967604335</c:v>
                </c:pt>
                <c:pt idx="45">
                  <c:v>14.598391761269749</c:v>
                </c:pt>
                <c:pt idx="46">
                  <c:v>16.039829359658899</c:v>
                </c:pt>
                <c:pt idx="47">
                  <c:v>17.463220947981601</c:v>
                </c:pt>
                <c:pt idx="48">
                  <c:v>18.840507316458684</c:v>
                </c:pt>
                <c:pt idx="49">
                  <c:v>20.146425778999902</c:v>
                </c:pt>
                <c:pt idx="50">
                  <c:v>21.360368934785416</c:v>
                </c:pt>
                <c:pt idx="51">
                  <c:v>22.467596286851315</c:v>
                </c:pt>
                <c:pt idx="52">
                  <c:v>23.459662021153822</c:v>
                </c:pt>
                <c:pt idx="53">
                  <c:v>24.334097948065967</c:v>
                </c:pt>
                <c:pt idx="54">
                  <c:v>25.093530326492559</c:v>
                </c:pt>
                <c:pt idx="55">
                  <c:v>25.744477333433139</c:v>
                </c:pt>
                <c:pt idx="56">
                  <c:v>26.296067968871306</c:v>
                </c:pt>
                <c:pt idx="57">
                  <c:v>26.758866367569269</c:v>
                </c:pt>
                <c:pt idx="58">
                  <c:v>27.143909495806149</c:v>
                </c:pt>
                <c:pt idx="59">
                  <c:v>27.461996670922186</c:v>
                </c:pt>
                <c:pt idx="60">
                  <c:v>27.723219627161594</c:v>
                </c:pt>
                <c:pt idx="61">
                  <c:v>8.3810082776943489</c:v>
                </c:pt>
                <c:pt idx="62">
                  <c:v>9.569987044788494</c:v>
                </c:pt>
                <c:pt idx="63">
                  <c:v>10.848715191058888</c:v>
                </c:pt>
                <c:pt idx="64">
                  <c:v>12.202079353224109</c:v>
                </c:pt>
                <c:pt idx="65">
                  <c:v>13.609727081378447</c:v>
                </c:pt>
                <c:pt idx="66">
                  <c:v>15.046877090281146</c:v>
                </c:pt>
                <c:pt idx="67">
                  <c:v>16.485788853978804</c:v>
                </c:pt>
                <c:pt idx="68">
                  <c:v>17.897758873528517</c:v>
                </c:pt>
                <c:pt idx="69">
                  <c:v>5.7766110085154185</c:v>
                </c:pt>
                <c:pt idx="70">
                  <c:v>6.7004703102621912</c:v>
                </c:pt>
                <c:pt idx="71">
                  <c:v>7.7291449338496223</c:v>
                </c:pt>
                <c:pt idx="72">
                  <c:v>8.8605946276129348</c:v>
                </c:pt>
                <c:pt idx="73">
                  <c:v>10.088134567090091</c:v>
                </c:pt>
                <c:pt idx="74">
                  <c:v>11.399839221245326</c:v>
                </c:pt>
                <c:pt idx="75">
                  <c:v>12.778375845122762</c:v>
                </c:pt>
                <c:pt idx="76">
                  <c:v>4.2604275578504485</c:v>
                </c:pt>
                <c:pt idx="77">
                  <c:v>4.9866084938666075</c:v>
                </c:pt>
                <c:pt idx="78">
                  <c:v>5.8114474346900842</c:v>
                </c:pt>
                <c:pt idx="79">
                  <c:v>6.7394738838049841</c:v>
                </c:pt>
                <c:pt idx="80">
                  <c:v>7.7723131121464002</c:v>
                </c:pt>
                <c:pt idx="81">
                  <c:v>8.9077548019982729</c:v>
                </c:pt>
                <c:pt idx="82">
                  <c:v>10.138914347744587</c:v>
                </c:pt>
                <c:pt idx="83">
                  <c:v>11.453650390813266</c:v>
                </c:pt>
                <c:pt idx="84">
                  <c:v>12.834419031230416</c:v>
                </c:pt>
                <c:pt idx="85">
                  <c:v>14.258720327401058</c:v>
                </c:pt>
                <c:pt idx="86">
                  <c:v>4.7100641852920431</c:v>
                </c:pt>
                <c:pt idx="87">
                  <c:v>5.4981946780990931</c:v>
                </c:pt>
                <c:pt idx="88">
                  <c:v>6.388144748621035</c:v>
                </c:pt>
                <c:pt idx="89">
                  <c:v>7.3827096983729792</c:v>
                </c:pt>
                <c:pt idx="90">
                  <c:v>8.4811864184606343</c:v>
                </c:pt>
                <c:pt idx="91">
                  <c:v>9.6784836577734694</c:v>
                </c:pt>
                <c:pt idx="92">
                  <c:v>10.964425157556223</c:v>
                </c:pt>
                <c:pt idx="93">
                  <c:v>12.323423814253697</c:v>
                </c:pt>
                <c:pt idx="94">
                  <c:v>13.734697424463638</c:v>
                </c:pt>
                <c:pt idx="95">
                  <c:v>4.5519414265469997</c:v>
                </c:pt>
                <c:pt idx="96">
                  <c:v>5.3186059841057762</c:v>
                </c:pt>
                <c:pt idx="97">
                  <c:v>6.1861128252217359</c:v>
                </c:pt>
                <c:pt idx="98">
                  <c:v>7.1578926719791029</c:v>
                </c:pt>
                <c:pt idx="99">
                  <c:v>8.2340809577952321</c:v>
                </c:pt>
                <c:pt idx="100">
                  <c:v>9.410607513149472</c:v>
                </c:pt>
                <c:pt idx="101">
                  <c:v>3.2035329697282826</c:v>
                </c:pt>
                <c:pt idx="102">
                  <c:v>3.7730537360105671</c:v>
                </c:pt>
                <c:pt idx="103">
                  <c:v>4.4289181167745992</c:v>
                </c:pt>
                <c:pt idx="104">
                  <c:v>5.1786417469381139</c:v>
                </c:pt>
                <c:pt idx="105">
                  <c:v>6.0283469956797466</c:v>
                </c:pt>
                <c:pt idx="106">
                  <c:v>6.9819403196689604</c:v>
                </c:pt>
                <c:pt idx="107">
                  <c:v>8.0401955006379957</c:v>
                </c:pt>
                <c:pt idx="108">
                  <c:v>9.1998317543715178</c:v>
                </c:pt>
                <c:pt idx="109">
                  <c:v>10.452721312352809</c:v>
                </c:pt>
                <c:pt idx="110">
                  <c:v>11.785397023375641</c:v>
                </c:pt>
                <c:pt idx="111">
                  <c:v>13.179038858118343</c:v>
                </c:pt>
                <c:pt idx="112">
                  <c:v>14.61008085940356</c:v>
                </c:pt>
                <c:pt idx="113">
                  <c:v>16.051488041330675</c:v>
                </c:pt>
                <c:pt idx="114">
                  <c:v>17.474616158214278</c:v>
                </c:pt>
                <c:pt idx="115">
                  <c:v>18.8514200149883</c:v>
                </c:pt>
                <c:pt idx="116">
                  <c:v>20.156667926091149</c:v>
                </c:pt>
                <c:pt idx="117">
                  <c:v>21.369796226573804</c:v>
                </c:pt>
                <c:pt idx="118">
                  <c:v>22.476114842302753</c:v>
                </c:pt>
                <c:pt idx="119">
                  <c:v>23.467228642640421</c:v>
                </c:pt>
                <c:pt idx="120">
                  <c:v>24.340714924930612</c:v>
                </c:pt>
              </c:numCache>
            </c:numRef>
          </c:yVal>
          <c:smooth val="0"/>
        </c:ser>
        <c:ser>
          <c:idx val="1"/>
          <c:order val="1"/>
          <c:tx>
            <c:v>Historical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'fixed mort model'!$D$55:$D$116</c:f>
              <c:numCache>
                <c:formatCode>General</c:formatCode>
                <c:ptCount val="6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</c:numCache>
            </c:numRef>
          </c:xVal>
          <c:yVal>
            <c:numRef>
              <c:f>'fixed mort model'!$G$55:$G$116</c:f>
              <c:numCache>
                <c:formatCode>General</c:formatCode>
                <c:ptCount val="62"/>
                <c:pt idx="0">
                  <c:v>36</c:v>
                </c:pt>
                <c:pt idx="1">
                  <c:v>36</c:v>
                </c:pt>
                <c:pt idx="2">
                  <c:v>39</c:v>
                </c:pt>
                <c:pt idx="3">
                  <c:v>32</c:v>
                </c:pt>
                <c:pt idx="4">
                  <c:v>38.5</c:v>
                </c:pt>
                <c:pt idx="5">
                  <c:v>40</c:v>
                </c:pt>
                <c:pt idx="6">
                  <c:v>36</c:v>
                </c:pt>
                <c:pt idx="7">
                  <c:v>29</c:v>
                </c:pt>
                <c:pt idx="8">
                  <c:v>20</c:v>
                </c:pt>
                <c:pt idx="9">
                  <c:v>22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23.6</c:v>
                </c:pt>
                <c:pt idx="15">
                  <c:v>23.5</c:v>
                </c:pt>
                <c:pt idx="16">
                  <c:v>2.5</c:v>
                </c:pt>
                <c:pt idx="17">
                  <c:v>3.92</c:v>
                </c:pt>
                <c:pt idx="18">
                  <c:v>4.49</c:v>
                </c:pt>
                <c:pt idx="19">
                  <c:v>3.86</c:v>
                </c:pt>
                <c:pt idx="20">
                  <c:v>4.79</c:v>
                </c:pt>
                <c:pt idx="21">
                  <c:v>6</c:v>
                </c:pt>
                <c:pt idx="22">
                  <c:v>1.21</c:v>
                </c:pt>
                <c:pt idx="23">
                  <c:v>1.85</c:v>
                </c:pt>
                <c:pt idx="24">
                  <c:v>2.38</c:v>
                </c:pt>
                <c:pt idx="25">
                  <c:v>2.64</c:v>
                </c:pt>
                <c:pt idx="26">
                  <c:v>4.03</c:v>
                </c:pt>
                <c:pt idx="27">
                  <c:v>4.84</c:v>
                </c:pt>
                <c:pt idx="28">
                  <c:v>7.88</c:v>
                </c:pt>
                <c:pt idx="29">
                  <c:v>7.3</c:v>
                </c:pt>
                <c:pt idx="30">
                  <c:v>8</c:v>
                </c:pt>
                <c:pt idx="31">
                  <c:v>8.3000000000000007</c:v>
                </c:pt>
                <c:pt idx="32">
                  <c:v>8.5</c:v>
                </c:pt>
                <c:pt idx="33">
                  <c:v>2.5</c:v>
                </c:pt>
                <c:pt idx="34">
                  <c:v>2.7</c:v>
                </c:pt>
                <c:pt idx="35">
                  <c:v>2.9</c:v>
                </c:pt>
                <c:pt idx="36">
                  <c:v>3.7</c:v>
                </c:pt>
                <c:pt idx="37">
                  <c:v>3.9</c:v>
                </c:pt>
                <c:pt idx="38">
                  <c:v>4.63</c:v>
                </c:pt>
                <c:pt idx="39">
                  <c:v>4</c:v>
                </c:pt>
                <c:pt idx="40">
                  <c:v>3.95</c:v>
                </c:pt>
                <c:pt idx="41">
                  <c:v>5.34</c:v>
                </c:pt>
                <c:pt idx="42">
                  <c:v>5.2</c:v>
                </c:pt>
                <c:pt idx="43">
                  <c:v>6.05</c:v>
                </c:pt>
                <c:pt idx="44">
                  <c:v>6.5</c:v>
                </c:pt>
                <c:pt idx="45">
                  <c:v>7.79</c:v>
                </c:pt>
                <c:pt idx="46">
                  <c:v>7.95</c:v>
                </c:pt>
                <c:pt idx="47">
                  <c:v>8.5</c:v>
                </c:pt>
                <c:pt idx="48">
                  <c:v>1.2</c:v>
                </c:pt>
                <c:pt idx="49">
                  <c:v>1.8</c:v>
                </c:pt>
                <c:pt idx="50">
                  <c:v>2.1</c:v>
                </c:pt>
                <c:pt idx="51">
                  <c:v>2.23</c:v>
                </c:pt>
                <c:pt idx="52">
                  <c:v>2.15</c:v>
                </c:pt>
                <c:pt idx="53">
                  <c:v>2.13</c:v>
                </c:pt>
                <c:pt idx="54">
                  <c:v>2.74</c:v>
                </c:pt>
                <c:pt idx="55">
                  <c:v>3.54</c:v>
                </c:pt>
                <c:pt idx="56">
                  <c:v>3.31</c:v>
                </c:pt>
                <c:pt idx="57">
                  <c:v>4.32</c:v>
                </c:pt>
                <c:pt idx="58">
                  <c:v>5.05</c:v>
                </c:pt>
                <c:pt idx="59">
                  <c:v>3.27</c:v>
                </c:pt>
                <c:pt idx="60">
                  <c:v>4.09</c:v>
                </c:pt>
                <c:pt idx="61">
                  <c:v>4.51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63288"/>
        <c:axId val="564956624"/>
      </c:scatterChart>
      <c:valAx>
        <c:axId val="564963288"/>
        <c:scaling>
          <c:orientation val="minMax"/>
          <c:max val="2020"/>
          <c:min val="1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56624"/>
        <c:crosses val="autoZero"/>
        <c:crossBetween val="midCat"/>
      </c:valAx>
      <c:valAx>
        <c:axId val="5649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6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25 El Nino events since 1987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'fixed mort model obs crashes'!$E$1</c:f>
              <c:strCache>
                <c:ptCount val="1"/>
                <c:pt idx="0">
                  <c:v>El Nino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'fixed mort model obs crashes'!$D$2:$D$122</c:f>
              <c:numCache>
                <c:formatCode>General</c:formatCode>
                <c:ptCount val="121"/>
                <c:pt idx="0">
                  <c:v>1897</c:v>
                </c:pt>
                <c:pt idx="1">
                  <c:v>1898</c:v>
                </c:pt>
                <c:pt idx="2">
                  <c:v>1899</c:v>
                </c:pt>
                <c:pt idx="3">
                  <c:v>1900</c:v>
                </c:pt>
                <c:pt idx="4">
                  <c:v>1901</c:v>
                </c:pt>
                <c:pt idx="5">
                  <c:v>1902</c:v>
                </c:pt>
                <c:pt idx="6">
                  <c:v>1903</c:v>
                </c:pt>
                <c:pt idx="7">
                  <c:v>1904</c:v>
                </c:pt>
                <c:pt idx="8">
                  <c:v>1905</c:v>
                </c:pt>
                <c:pt idx="9">
                  <c:v>1906</c:v>
                </c:pt>
                <c:pt idx="10">
                  <c:v>1907</c:v>
                </c:pt>
                <c:pt idx="11">
                  <c:v>1908</c:v>
                </c:pt>
                <c:pt idx="12">
                  <c:v>1909</c:v>
                </c:pt>
                <c:pt idx="13">
                  <c:v>1910</c:v>
                </c:pt>
                <c:pt idx="14">
                  <c:v>1911</c:v>
                </c:pt>
                <c:pt idx="15">
                  <c:v>1912</c:v>
                </c:pt>
                <c:pt idx="16">
                  <c:v>1913</c:v>
                </c:pt>
                <c:pt idx="17">
                  <c:v>1914</c:v>
                </c:pt>
                <c:pt idx="18">
                  <c:v>1915</c:v>
                </c:pt>
                <c:pt idx="19">
                  <c:v>1916</c:v>
                </c:pt>
                <c:pt idx="20">
                  <c:v>1917</c:v>
                </c:pt>
                <c:pt idx="21">
                  <c:v>1918</c:v>
                </c:pt>
                <c:pt idx="22">
                  <c:v>1919</c:v>
                </c:pt>
                <c:pt idx="23">
                  <c:v>1920</c:v>
                </c:pt>
                <c:pt idx="24">
                  <c:v>1921</c:v>
                </c:pt>
                <c:pt idx="25">
                  <c:v>1922</c:v>
                </c:pt>
                <c:pt idx="26">
                  <c:v>1923</c:v>
                </c:pt>
                <c:pt idx="27">
                  <c:v>1924</c:v>
                </c:pt>
                <c:pt idx="28">
                  <c:v>1925</c:v>
                </c:pt>
                <c:pt idx="29">
                  <c:v>1926</c:v>
                </c:pt>
                <c:pt idx="30">
                  <c:v>1927</c:v>
                </c:pt>
                <c:pt idx="31">
                  <c:v>1928</c:v>
                </c:pt>
                <c:pt idx="32">
                  <c:v>1929</c:v>
                </c:pt>
                <c:pt idx="33">
                  <c:v>1930</c:v>
                </c:pt>
                <c:pt idx="34">
                  <c:v>1931</c:v>
                </c:pt>
                <c:pt idx="35">
                  <c:v>1932</c:v>
                </c:pt>
                <c:pt idx="36">
                  <c:v>1933</c:v>
                </c:pt>
                <c:pt idx="37">
                  <c:v>1934</c:v>
                </c:pt>
                <c:pt idx="38">
                  <c:v>1935</c:v>
                </c:pt>
                <c:pt idx="39">
                  <c:v>1936</c:v>
                </c:pt>
                <c:pt idx="40">
                  <c:v>1937</c:v>
                </c:pt>
                <c:pt idx="41">
                  <c:v>1938</c:v>
                </c:pt>
                <c:pt idx="42">
                  <c:v>1939</c:v>
                </c:pt>
                <c:pt idx="43">
                  <c:v>1940</c:v>
                </c:pt>
                <c:pt idx="44">
                  <c:v>1941</c:v>
                </c:pt>
                <c:pt idx="45">
                  <c:v>1942</c:v>
                </c:pt>
                <c:pt idx="46">
                  <c:v>1943</c:v>
                </c:pt>
                <c:pt idx="47">
                  <c:v>1944</c:v>
                </c:pt>
                <c:pt idx="48">
                  <c:v>1945</c:v>
                </c:pt>
                <c:pt idx="49">
                  <c:v>1946</c:v>
                </c:pt>
                <c:pt idx="50">
                  <c:v>1947</c:v>
                </c:pt>
                <c:pt idx="51">
                  <c:v>1948</c:v>
                </c:pt>
                <c:pt idx="52">
                  <c:v>1949</c:v>
                </c:pt>
                <c:pt idx="53">
                  <c:v>1950</c:v>
                </c:pt>
                <c:pt idx="54">
                  <c:v>1951</c:v>
                </c:pt>
                <c:pt idx="55">
                  <c:v>1952</c:v>
                </c:pt>
                <c:pt idx="56">
                  <c:v>1953</c:v>
                </c:pt>
                <c:pt idx="57">
                  <c:v>1954</c:v>
                </c:pt>
                <c:pt idx="58">
                  <c:v>1955</c:v>
                </c:pt>
                <c:pt idx="59">
                  <c:v>1956</c:v>
                </c:pt>
                <c:pt idx="60">
                  <c:v>1957</c:v>
                </c:pt>
                <c:pt idx="61">
                  <c:v>1958</c:v>
                </c:pt>
                <c:pt idx="62">
                  <c:v>1959</c:v>
                </c:pt>
                <c:pt idx="63">
                  <c:v>1960</c:v>
                </c:pt>
                <c:pt idx="64">
                  <c:v>1961</c:v>
                </c:pt>
                <c:pt idx="65">
                  <c:v>1962</c:v>
                </c:pt>
                <c:pt idx="66">
                  <c:v>1963</c:v>
                </c:pt>
                <c:pt idx="67">
                  <c:v>1964</c:v>
                </c:pt>
                <c:pt idx="68">
                  <c:v>1965</c:v>
                </c:pt>
                <c:pt idx="69">
                  <c:v>1966</c:v>
                </c:pt>
                <c:pt idx="70">
                  <c:v>1967</c:v>
                </c:pt>
                <c:pt idx="71">
                  <c:v>1968</c:v>
                </c:pt>
                <c:pt idx="72">
                  <c:v>1969</c:v>
                </c:pt>
                <c:pt idx="73">
                  <c:v>1970</c:v>
                </c:pt>
                <c:pt idx="74">
                  <c:v>1971</c:v>
                </c:pt>
                <c:pt idx="75">
                  <c:v>1972</c:v>
                </c:pt>
                <c:pt idx="76">
                  <c:v>1973</c:v>
                </c:pt>
                <c:pt idx="77">
                  <c:v>1974</c:v>
                </c:pt>
                <c:pt idx="78">
                  <c:v>1975</c:v>
                </c:pt>
                <c:pt idx="79">
                  <c:v>1976</c:v>
                </c:pt>
                <c:pt idx="80">
                  <c:v>1977</c:v>
                </c:pt>
                <c:pt idx="81">
                  <c:v>1978</c:v>
                </c:pt>
                <c:pt idx="82">
                  <c:v>1979</c:v>
                </c:pt>
                <c:pt idx="83">
                  <c:v>1980</c:v>
                </c:pt>
                <c:pt idx="84">
                  <c:v>1981</c:v>
                </c:pt>
                <c:pt idx="85">
                  <c:v>1982</c:v>
                </c:pt>
                <c:pt idx="86">
                  <c:v>1983</c:v>
                </c:pt>
                <c:pt idx="87">
                  <c:v>1984</c:v>
                </c:pt>
                <c:pt idx="88">
                  <c:v>1985</c:v>
                </c:pt>
                <c:pt idx="89">
                  <c:v>1986</c:v>
                </c:pt>
                <c:pt idx="90">
                  <c:v>1987</c:v>
                </c:pt>
                <c:pt idx="91">
                  <c:v>1988</c:v>
                </c:pt>
                <c:pt idx="92">
                  <c:v>1989</c:v>
                </c:pt>
                <c:pt idx="93">
                  <c:v>1990</c:v>
                </c:pt>
                <c:pt idx="94">
                  <c:v>1991</c:v>
                </c:pt>
                <c:pt idx="95">
                  <c:v>1992</c:v>
                </c:pt>
                <c:pt idx="96">
                  <c:v>1993</c:v>
                </c:pt>
                <c:pt idx="97">
                  <c:v>1994</c:v>
                </c:pt>
                <c:pt idx="98">
                  <c:v>1995</c:v>
                </c:pt>
                <c:pt idx="99">
                  <c:v>1996</c:v>
                </c:pt>
                <c:pt idx="100">
                  <c:v>1997</c:v>
                </c:pt>
                <c:pt idx="101">
                  <c:v>1998</c:v>
                </c:pt>
                <c:pt idx="102">
                  <c:v>1999</c:v>
                </c:pt>
                <c:pt idx="103">
                  <c:v>2000</c:v>
                </c:pt>
                <c:pt idx="104">
                  <c:v>2001</c:v>
                </c:pt>
                <c:pt idx="105">
                  <c:v>2002</c:v>
                </c:pt>
                <c:pt idx="106">
                  <c:v>2003</c:v>
                </c:pt>
                <c:pt idx="107">
                  <c:v>2004</c:v>
                </c:pt>
                <c:pt idx="108">
                  <c:v>2005</c:v>
                </c:pt>
                <c:pt idx="109">
                  <c:v>2006</c:v>
                </c:pt>
                <c:pt idx="110">
                  <c:v>2007</c:v>
                </c:pt>
                <c:pt idx="111">
                  <c:v>2008</c:v>
                </c:pt>
                <c:pt idx="112">
                  <c:v>2009</c:v>
                </c:pt>
                <c:pt idx="113">
                  <c:v>2010</c:v>
                </c:pt>
                <c:pt idx="114">
                  <c:v>2011</c:v>
                </c:pt>
                <c:pt idx="115">
                  <c:v>2012</c:v>
                </c:pt>
                <c:pt idx="116">
                  <c:v>2013</c:v>
                </c:pt>
                <c:pt idx="117">
                  <c:v>2014</c:v>
                </c:pt>
                <c:pt idx="118">
                  <c:v>2015</c:v>
                </c:pt>
                <c:pt idx="119">
                  <c:v>2016</c:v>
                </c:pt>
                <c:pt idx="120">
                  <c:v>2017</c:v>
                </c:pt>
              </c:numCache>
            </c:numRef>
          </c:xVal>
          <c:yVal>
            <c:numRef>
              <c:f>'fixed mort model obs crashes'!$E$2:$E$122</c:f>
              <c:numCache>
                <c:formatCode>General</c:formatCode>
                <c:ptCount val="1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60152"/>
        <c:axId val="564957800"/>
      </c:scatterChart>
      <c:valAx>
        <c:axId val="56496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57800"/>
        <c:crosses val="autoZero"/>
        <c:crossBetween val="midCat"/>
      </c:valAx>
      <c:valAx>
        <c:axId val="56495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6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'fixed mort model obs crashes'!$F$1</c:f>
              <c:strCache>
                <c:ptCount val="1"/>
                <c:pt idx="0">
                  <c:v>Predicted abundance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'fixed mort model obs crashes'!$D$2:$D$122</c:f>
              <c:numCache>
                <c:formatCode>General</c:formatCode>
                <c:ptCount val="121"/>
                <c:pt idx="0">
                  <c:v>1897</c:v>
                </c:pt>
                <c:pt idx="1">
                  <c:v>1898</c:v>
                </c:pt>
                <c:pt idx="2">
                  <c:v>1899</c:v>
                </c:pt>
                <c:pt idx="3">
                  <c:v>1900</c:v>
                </c:pt>
                <c:pt idx="4">
                  <c:v>1901</c:v>
                </c:pt>
                <c:pt idx="5">
                  <c:v>1902</c:v>
                </c:pt>
                <c:pt idx="6">
                  <c:v>1903</c:v>
                </c:pt>
                <c:pt idx="7">
                  <c:v>1904</c:v>
                </c:pt>
                <c:pt idx="8">
                  <c:v>1905</c:v>
                </c:pt>
                <c:pt idx="9">
                  <c:v>1906</c:v>
                </c:pt>
                <c:pt idx="10">
                  <c:v>1907</c:v>
                </c:pt>
                <c:pt idx="11">
                  <c:v>1908</c:v>
                </c:pt>
                <c:pt idx="12">
                  <c:v>1909</c:v>
                </c:pt>
                <c:pt idx="13">
                  <c:v>1910</c:v>
                </c:pt>
                <c:pt idx="14">
                  <c:v>1911</c:v>
                </c:pt>
                <c:pt idx="15">
                  <c:v>1912</c:v>
                </c:pt>
                <c:pt idx="16">
                  <c:v>1913</c:v>
                </c:pt>
                <c:pt idx="17">
                  <c:v>1914</c:v>
                </c:pt>
                <c:pt idx="18">
                  <c:v>1915</c:v>
                </c:pt>
                <c:pt idx="19">
                  <c:v>1916</c:v>
                </c:pt>
                <c:pt idx="20">
                  <c:v>1917</c:v>
                </c:pt>
                <c:pt idx="21">
                  <c:v>1918</c:v>
                </c:pt>
                <c:pt idx="22">
                  <c:v>1919</c:v>
                </c:pt>
                <c:pt idx="23">
                  <c:v>1920</c:v>
                </c:pt>
                <c:pt idx="24">
                  <c:v>1921</c:v>
                </c:pt>
                <c:pt idx="25">
                  <c:v>1922</c:v>
                </c:pt>
                <c:pt idx="26">
                  <c:v>1923</c:v>
                </c:pt>
                <c:pt idx="27">
                  <c:v>1924</c:v>
                </c:pt>
                <c:pt idx="28">
                  <c:v>1925</c:v>
                </c:pt>
                <c:pt idx="29">
                  <c:v>1926</c:v>
                </c:pt>
                <c:pt idx="30">
                  <c:v>1927</c:v>
                </c:pt>
                <c:pt idx="31">
                  <c:v>1928</c:v>
                </c:pt>
                <c:pt idx="32">
                  <c:v>1929</c:v>
                </c:pt>
                <c:pt idx="33">
                  <c:v>1930</c:v>
                </c:pt>
                <c:pt idx="34">
                  <c:v>1931</c:v>
                </c:pt>
                <c:pt idx="35">
                  <c:v>1932</c:v>
                </c:pt>
                <c:pt idx="36">
                  <c:v>1933</c:v>
                </c:pt>
                <c:pt idx="37">
                  <c:v>1934</c:v>
                </c:pt>
                <c:pt idx="38">
                  <c:v>1935</c:v>
                </c:pt>
                <c:pt idx="39">
                  <c:v>1936</c:v>
                </c:pt>
                <c:pt idx="40">
                  <c:v>1937</c:v>
                </c:pt>
                <c:pt idx="41">
                  <c:v>1938</c:v>
                </c:pt>
                <c:pt idx="42">
                  <c:v>1939</c:v>
                </c:pt>
                <c:pt idx="43">
                  <c:v>1940</c:v>
                </c:pt>
                <c:pt idx="44">
                  <c:v>1941</c:v>
                </c:pt>
                <c:pt idx="45">
                  <c:v>1942</c:v>
                </c:pt>
                <c:pt idx="46">
                  <c:v>1943</c:v>
                </c:pt>
                <c:pt idx="47">
                  <c:v>1944</c:v>
                </c:pt>
                <c:pt idx="48">
                  <c:v>1945</c:v>
                </c:pt>
                <c:pt idx="49">
                  <c:v>1946</c:v>
                </c:pt>
                <c:pt idx="50">
                  <c:v>1947</c:v>
                </c:pt>
                <c:pt idx="51">
                  <c:v>1948</c:v>
                </c:pt>
                <c:pt idx="52">
                  <c:v>1949</c:v>
                </c:pt>
                <c:pt idx="53">
                  <c:v>1950</c:v>
                </c:pt>
                <c:pt idx="54">
                  <c:v>1951</c:v>
                </c:pt>
                <c:pt idx="55">
                  <c:v>1952</c:v>
                </c:pt>
                <c:pt idx="56">
                  <c:v>1953</c:v>
                </c:pt>
                <c:pt idx="57">
                  <c:v>1954</c:v>
                </c:pt>
                <c:pt idx="58">
                  <c:v>1955</c:v>
                </c:pt>
                <c:pt idx="59">
                  <c:v>1956</c:v>
                </c:pt>
                <c:pt idx="60">
                  <c:v>1957</c:v>
                </c:pt>
                <c:pt idx="61">
                  <c:v>1958</c:v>
                </c:pt>
                <c:pt idx="62">
                  <c:v>1959</c:v>
                </c:pt>
                <c:pt idx="63">
                  <c:v>1960</c:v>
                </c:pt>
                <c:pt idx="64">
                  <c:v>1961</c:v>
                </c:pt>
                <c:pt idx="65">
                  <c:v>1962</c:v>
                </c:pt>
                <c:pt idx="66">
                  <c:v>1963</c:v>
                </c:pt>
                <c:pt idx="67">
                  <c:v>1964</c:v>
                </c:pt>
                <c:pt idx="68">
                  <c:v>1965</c:v>
                </c:pt>
                <c:pt idx="69">
                  <c:v>1966</c:v>
                </c:pt>
                <c:pt idx="70">
                  <c:v>1967</c:v>
                </c:pt>
                <c:pt idx="71">
                  <c:v>1968</c:v>
                </c:pt>
                <c:pt idx="72">
                  <c:v>1969</c:v>
                </c:pt>
                <c:pt idx="73">
                  <c:v>1970</c:v>
                </c:pt>
                <c:pt idx="74">
                  <c:v>1971</c:v>
                </c:pt>
                <c:pt idx="75">
                  <c:v>1972</c:v>
                </c:pt>
                <c:pt idx="76">
                  <c:v>1973</c:v>
                </c:pt>
                <c:pt idx="77">
                  <c:v>1974</c:v>
                </c:pt>
                <c:pt idx="78">
                  <c:v>1975</c:v>
                </c:pt>
                <c:pt idx="79">
                  <c:v>1976</c:v>
                </c:pt>
                <c:pt idx="80">
                  <c:v>1977</c:v>
                </c:pt>
                <c:pt idx="81">
                  <c:v>1978</c:v>
                </c:pt>
                <c:pt idx="82">
                  <c:v>1979</c:v>
                </c:pt>
                <c:pt idx="83">
                  <c:v>1980</c:v>
                </c:pt>
                <c:pt idx="84">
                  <c:v>1981</c:v>
                </c:pt>
                <c:pt idx="85">
                  <c:v>1982</c:v>
                </c:pt>
                <c:pt idx="86">
                  <c:v>1983</c:v>
                </c:pt>
                <c:pt idx="87">
                  <c:v>1984</c:v>
                </c:pt>
                <c:pt idx="88">
                  <c:v>1985</c:v>
                </c:pt>
                <c:pt idx="89">
                  <c:v>1986</c:v>
                </c:pt>
                <c:pt idx="90">
                  <c:v>1987</c:v>
                </c:pt>
                <c:pt idx="91">
                  <c:v>1988</c:v>
                </c:pt>
                <c:pt idx="92">
                  <c:v>1989</c:v>
                </c:pt>
                <c:pt idx="93">
                  <c:v>1990</c:v>
                </c:pt>
                <c:pt idx="94">
                  <c:v>1991</c:v>
                </c:pt>
                <c:pt idx="95">
                  <c:v>1992</c:v>
                </c:pt>
                <c:pt idx="96">
                  <c:v>1993</c:v>
                </c:pt>
                <c:pt idx="97">
                  <c:v>1994</c:v>
                </c:pt>
                <c:pt idx="98">
                  <c:v>1995</c:v>
                </c:pt>
                <c:pt idx="99">
                  <c:v>1996</c:v>
                </c:pt>
                <c:pt idx="100">
                  <c:v>1997</c:v>
                </c:pt>
                <c:pt idx="101">
                  <c:v>1998</c:v>
                </c:pt>
                <c:pt idx="102">
                  <c:v>1999</c:v>
                </c:pt>
                <c:pt idx="103">
                  <c:v>2000</c:v>
                </c:pt>
                <c:pt idx="104">
                  <c:v>2001</c:v>
                </c:pt>
                <c:pt idx="105">
                  <c:v>2002</c:v>
                </c:pt>
                <c:pt idx="106">
                  <c:v>2003</c:v>
                </c:pt>
                <c:pt idx="107">
                  <c:v>2004</c:v>
                </c:pt>
                <c:pt idx="108">
                  <c:v>2005</c:v>
                </c:pt>
                <c:pt idx="109">
                  <c:v>2006</c:v>
                </c:pt>
                <c:pt idx="110">
                  <c:v>2007</c:v>
                </c:pt>
                <c:pt idx="111">
                  <c:v>2008</c:v>
                </c:pt>
                <c:pt idx="112">
                  <c:v>2009</c:v>
                </c:pt>
                <c:pt idx="113">
                  <c:v>2010</c:v>
                </c:pt>
                <c:pt idx="114">
                  <c:v>2011</c:v>
                </c:pt>
                <c:pt idx="115">
                  <c:v>2012</c:v>
                </c:pt>
                <c:pt idx="116">
                  <c:v>2013</c:v>
                </c:pt>
                <c:pt idx="117">
                  <c:v>2014</c:v>
                </c:pt>
                <c:pt idx="118">
                  <c:v>2015</c:v>
                </c:pt>
                <c:pt idx="119">
                  <c:v>2016</c:v>
                </c:pt>
                <c:pt idx="120">
                  <c:v>2017</c:v>
                </c:pt>
              </c:numCache>
            </c:numRef>
          </c:xVal>
          <c:yVal>
            <c:numRef>
              <c:f>'fixed mort model obs crashes'!$F$2:$F$122</c:f>
              <c:numCache>
                <c:formatCode>General</c:formatCode>
                <c:ptCount val="121"/>
                <c:pt idx="0">
                  <c:v>5</c:v>
                </c:pt>
                <c:pt idx="1">
                  <c:v>5.8265895953757223</c:v>
                </c:pt>
                <c:pt idx="2">
                  <c:v>6.7564221064998327</c:v>
                </c:pt>
                <c:pt idx="3">
                  <c:v>7.7910644028435012</c:v>
                </c:pt>
                <c:pt idx="4">
                  <c:v>8.9282320728046507</c:v>
                </c:pt>
                <c:pt idx="5">
                  <c:v>10.160953669244025</c:v>
                </c:pt>
                <c:pt idx="6">
                  <c:v>11.476994256490352</c:v>
                </c:pt>
                <c:pt idx="7">
                  <c:v>12.858718676596428</c:v>
                </c:pt>
                <c:pt idx="8">
                  <c:v>14.283549260443921</c:v>
                </c:pt>
                <c:pt idx="9">
                  <c:v>15.725093012124416</c:v>
                </c:pt>
                <c:pt idx="10">
                  <c:v>17.154884676468622</c:v>
                </c:pt>
                <c:pt idx="11">
                  <c:v>18.544543219187055</c:v>
                </c:pt>
                <c:pt idx="12">
                  <c:v>19.868017759845529</c:v>
                </c:pt>
                <c:pt idx="13">
                  <c:v>21.103553360099923</c:v>
                </c:pt>
                <c:pt idx="14">
                  <c:v>22.235061966760938</c:v>
                </c:pt>
                <c:pt idx="15">
                  <c:v>23.25272420520654</c:v>
                </c:pt>
                <c:pt idx="16">
                  <c:v>24.152823846501732</c:v>
                </c:pt>
                <c:pt idx="17">
                  <c:v>24.936968501858889</c:v>
                </c:pt>
                <c:pt idx="18">
                  <c:v>25.610935163645447</c:v>
                </c:pt>
                <c:pt idx="19">
                  <c:v>26.183388092630366</c:v>
                </c:pt>
                <c:pt idx="20">
                  <c:v>26.664668171207556</c:v>
                </c:pt>
                <c:pt idx="21">
                  <c:v>27.06577848512114</c:v>
                </c:pt>
                <c:pt idx="22">
                  <c:v>8.2192855066549821</c:v>
                </c:pt>
                <c:pt idx="23">
                  <c:v>9.3945415381137796</c:v>
                </c:pt>
                <c:pt idx="24">
                  <c:v>10.661259713634719</c:v>
                </c:pt>
                <c:pt idx="25">
                  <c:v>12.005101538339208</c:v>
                </c:pt>
                <c:pt idx="26">
                  <c:v>13.406428461411664</c:v>
                </c:pt>
                <c:pt idx="27">
                  <c:v>14.841015951907071</c:v>
                </c:pt>
                <c:pt idx="28">
                  <c:v>16.281433562047372</c:v>
                </c:pt>
                <c:pt idx="29">
                  <c:v>5.3096939529686704</c:v>
                </c:pt>
                <c:pt idx="30">
                  <c:v>6.1760754033945986</c:v>
                </c:pt>
                <c:pt idx="31">
                  <c:v>7.1467084675064729</c:v>
                </c:pt>
                <c:pt idx="32">
                  <c:v>8.2217696390225967</c:v>
                </c:pt>
                <c:pt idx="33">
                  <c:v>9.3972392015289383</c:v>
                </c:pt>
                <c:pt idx="34">
                  <c:v>3.1992435827245753</c:v>
                </c:pt>
                <c:pt idx="35">
                  <c:v>3.7680969732468004</c:v>
                </c:pt>
                <c:pt idx="36">
                  <c:v>4.423229282579686</c:v>
                </c:pt>
                <c:pt idx="37">
                  <c:v>5.1721644527168689</c:v>
                </c:pt>
                <c:pt idx="38">
                  <c:v>6.0210392961438401</c:v>
                </c:pt>
                <c:pt idx="39">
                  <c:v>6.9737818545237635</c:v>
                </c:pt>
                <c:pt idx="40">
                  <c:v>8.0311951038945164</c:v>
                </c:pt>
                <c:pt idx="41">
                  <c:v>9.1900346231925916</c:v>
                </c:pt>
                <c:pt idx="42">
                  <c:v>10.442214474706404</c:v>
                </c:pt>
                <c:pt idx="43">
                  <c:v>11.774311636914033</c:v>
                </c:pt>
                <c:pt idx="44">
                  <c:v>13.167547967604335</c:v>
                </c:pt>
                <c:pt idx="45">
                  <c:v>14.598391761269749</c:v>
                </c:pt>
                <c:pt idx="46">
                  <c:v>16.039829359658899</c:v>
                </c:pt>
                <c:pt idx="47">
                  <c:v>17.463220947981601</c:v>
                </c:pt>
                <c:pt idx="48">
                  <c:v>18.840507316458684</c:v>
                </c:pt>
                <c:pt idx="49">
                  <c:v>20.146425778999902</c:v>
                </c:pt>
                <c:pt idx="50">
                  <c:v>21.360368934785416</c:v>
                </c:pt>
                <c:pt idx="51">
                  <c:v>22.467596286851315</c:v>
                </c:pt>
                <c:pt idx="52">
                  <c:v>23.459662021153822</c:v>
                </c:pt>
                <c:pt idx="53">
                  <c:v>24.334097948065967</c:v>
                </c:pt>
                <c:pt idx="54">
                  <c:v>25.093530326492559</c:v>
                </c:pt>
                <c:pt idx="55">
                  <c:v>25.744477333433139</c:v>
                </c:pt>
                <c:pt idx="56">
                  <c:v>26.296067968871306</c:v>
                </c:pt>
                <c:pt idx="57">
                  <c:v>26.758866367569269</c:v>
                </c:pt>
                <c:pt idx="58">
                  <c:v>27.143909495806149</c:v>
                </c:pt>
                <c:pt idx="59">
                  <c:v>27.461996670922186</c:v>
                </c:pt>
                <c:pt idx="60">
                  <c:v>27.723219627161594</c:v>
                </c:pt>
                <c:pt idx="61">
                  <c:v>8.3810082776943489</c:v>
                </c:pt>
                <c:pt idx="62">
                  <c:v>9.569987044788494</c:v>
                </c:pt>
                <c:pt idx="63">
                  <c:v>10.848715191058888</c:v>
                </c:pt>
                <c:pt idx="64">
                  <c:v>12.202079353224109</c:v>
                </c:pt>
                <c:pt idx="65">
                  <c:v>13.609727081378447</c:v>
                </c:pt>
                <c:pt idx="66">
                  <c:v>15.046877090281146</c:v>
                </c:pt>
                <c:pt idx="67">
                  <c:v>16.485788853978804</c:v>
                </c:pt>
                <c:pt idx="68">
                  <c:v>17.897758873528517</c:v>
                </c:pt>
                <c:pt idx="69">
                  <c:v>5.7766110085154185</c:v>
                </c:pt>
                <c:pt idx="70">
                  <c:v>6.7004703102621912</c:v>
                </c:pt>
                <c:pt idx="71">
                  <c:v>7.7291449338496223</c:v>
                </c:pt>
                <c:pt idx="72">
                  <c:v>8.8605946276129348</c:v>
                </c:pt>
                <c:pt idx="73">
                  <c:v>10.088134567090091</c:v>
                </c:pt>
                <c:pt idx="74">
                  <c:v>11.399839221245326</c:v>
                </c:pt>
                <c:pt idx="75">
                  <c:v>12.778375845122762</c:v>
                </c:pt>
                <c:pt idx="76">
                  <c:v>4.2604275578504485</c:v>
                </c:pt>
                <c:pt idx="77">
                  <c:v>4.9866084938666075</c:v>
                </c:pt>
                <c:pt idx="78">
                  <c:v>5.8114474346900842</c:v>
                </c:pt>
                <c:pt idx="79">
                  <c:v>6.7394738838049841</c:v>
                </c:pt>
                <c:pt idx="80">
                  <c:v>7.7723131121464002</c:v>
                </c:pt>
                <c:pt idx="81">
                  <c:v>8.9077548019982729</c:v>
                </c:pt>
                <c:pt idx="82">
                  <c:v>10.138914347744587</c:v>
                </c:pt>
                <c:pt idx="83">
                  <c:v>11.453650390813266</c:v>
                </c:pt>
                <c:pt idx="84">
                  <c:v>12.834419031230416</c:v>
                </c:pt>
                <c:pt idx="85">
                  <c:v>14.258720327401058</c:v>
                </c:pt>
                <c:pt idx="86">
                  <c:v>4.7100641852920431</c:v>
                </c:pt>
                <c:pt idx="87">
                  <c:v>5.4981946780990931</c:v>
                </c:pt>
                <c:pt idx="88">
                  <c:v>6.388144748621035</c:v>
                </c:pt>
                <c:pt idx="89">
                  <c:v>7.3827096983729792</c:v>
                </c:pt>
                <c:pt idx="90">
                  <c:v>8.4811864184606343</c:v>
                </c:pt>
                <c:pt idx="91">
                  <c:v>9.6784836577734694</c:v>
                </c:pt>
                <c:pt idx="92">
                  <c:v>10.964425157556223</c:v>
                </c:pt>
                <c:pt idx="93">
                  <c:v>12.323423814253697</c:v>
                </c:pt>
                <c:pt idx="94">
                  <c:v>13.734697424463638</c:v>
                </c:pt>
                <c:pt idx="95">
                  <c:v>4.5519414265469997</c:v>
                </c:pt>
                <c:pt idx="96">
                  <c:v>5.3186059841057762</c:v>
                </c:pt>
                <c:pt idx="97">
                  <c:v>6.1861128252217359</c:v>
                </c:pt>
                <c:pt idx="98">
                  <c:v>7.1578926719791029</c:v>
                </c:pt>
                <c:pt idx="99">
                  <c:v>8.2340809577952321</c:v>
                </c:pt>
                <c:pt idx="100">
                  <c:v>9.410607513149472</c:v>
                </c:pt>
                <c:pt idx="101">
                  <c:v>3.2035329697282826</c:v>
                </c:pt>
                <c:pt idx="102">
                  <c:v>3.7730537360105671</c:v>
                </c:pt>
                <c:pt idx="103">
                  <c:v>4.4289181167745992</c:v>
                </c:pt>
                <c:pt idx="104">
                  <c:v>5.1786417469381139</c:v>
                </c:pt>
                <c:pt idx="105">
                  <c:v>6.0283469956797466</c:v>
                </c:pt>
                <c:pt idx="106">
                  <c:v>6.9819403196689604</c:v>
                </c:pt>
                <c:pt idx="107">
                  <c:v>8.0401955006379957</c:v>
                </c:pt>
                <c:pt idx="108">
                  <c:v>9.1998317543715178</c:v>
                </c:pt>
                <c:pt idx="109">
                  <c:v>10.452721312352809</c:v>
                </c:pt>
                <c:pt idx="110">
                  <c:v>11.785397023375641</c:v>
                </c:pt>
                <c:pt idx="111">
                  <c:v>13.179038858118343</c:v>
                </c:pt>
                <c:pt idx="112">
                  <c:v>14.61008085940356</c:v>
                </c:pt>
                <c:pt idx="113">
                  <c:v>16.051488041330675</c:v>
                </c:pt>
                <c:pt idx="114">
                  <c:v>17.474616158214278</c:v>
                </c:pt>
                <c:pt idx="115">
                  <c:v>18.8514200149883</c:v>
                </c:pt>
                <c:pt idx="116">
                  <c:v>20.156667926091149</c:v>
                </c:pt>
                <c:pt idx="117">
                  <c:v>21.369796226573804</c:v>
                </c:pt>
                <c:pt idx="118">
                  <c:v>22.476114842302753</c:v>
                </c:pt>
                <c:pt idx="119">
                  <c:v>23.467228642640421</c:v>
                </c:pt>
                <c:pt idx="120">
                  <c:v>24.340714924930612</c:v>
                </c:pt>
              </c:numCache>
            </c:numRef>
          </c:yVal>
          <c:smooth val="0"/>
        </c:ser>
        <c:ser>
          <c:idx val="1"/>
          <c:order val="1"/>
          <c:tx>
            <c:v>Historical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'fixed mort model obs crashes'!$D$55:$D$116</c:f>
              <c:numCache>
                <c:formatCode>General</c:formatCode>
                <c:ptCount val="6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</c:numCache>
            </c:numRef>
          </c:xVal>
          <c:yVal>
            <c:numRef>
              <c:f>'fixed mort model obs crashes'!$G$55:$G$116</c:f>
              <c:numCache>
                <c:formatCode>General</c:formatCode>
                <c:ptCount val="62"/>
                <c:pt idx="0">
                  <c:v>36</c:v>
                </c:pt>
                <c:pt idx="1">
                  <c:v>36</c:v>
                </c:pt>
                <c:pt idx="2">
                  <c:v>39</c:v>
                </c:pt>
                <c:pt idx="3">
                  <c:v>32</c:v>
                </c:pt>
                <c:pt idx="4">
                  <c:v>38.5</c:v>
                </c:pt>
                <c:pt idx="5">
                  <c:v>40</c:v>
                </c:pt>
                <c:pt idx="6">
                  <c:v>36</c:v>
                </c:pt>
                <c:pt idx="7">
                  <c:v>29</c:v>
                </c:pt>
                <c:pt idx="8">
                  <c:v>20</c:v>
                </c:pt>
                <c:pt idx="9">
                  <c:v>22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23.6</c:v>
                </c:pt>
                <c:pt idx="15">
                  <c:v>23.5</c:v>
                </c:pt>
                <c:pt idx="16">
                  <c:v>2.5</c:v>
                </c:pt>
                <c:pt idx="17">
                  <c:v>3.92</c:v>
                </c:pt>
                <c:pt idx="18">
                  <c:v>4.49</c:v>
                </c:pt>
                <c:pt idx="19">
                  <c:v>3.86</c:v>
                </c:pt>
                <c:pt idx="20">
                  <c:v>4.79</c:v>
                </c:pt>
                <c:pt idx="21">
                  <c:v>6</c:v>
                </c:pt>
                <c:pt idx="22">
                  <c:v>1.21</c:v>
                </c:pt>
                <c:pt idx="23">
                  <c:v>1.85</c:v>
                </c:pt>
                <c:pt idx="24">
                  <c:v>2.38</c:v>
                </c:pt>
                <c:pt idx="25">
                  <c:v>2.64</c:v>
                </c:pt>
                <c:pt idx="26">
                  <c:v>4.03</c:v>
                </c:pt>
                <c:pt idx="27">
                  <c:v>4.84</c:v>
                </c:pt>
                <c:pt idx="28">
                  <c:v>7.88</c:v>
                </c:pt>
                <c:pt idx="29">
                  <c:v>7.3</c:v>
                </c:pt>
                <c:pt idx="30">
                  <c:v>8</c:v>
                </c:pt>
                <c:pt idx="31">
                  <c:v>8.3000000000000007</c:v>
                </c:pt>
                <c:pt idx="32">
                  <c:v>8.5</c:v>
                </c:pt>
                <c:pt idx="33">
                  <c:v>2.5</c:v>
                </c:pt>
                <c:pt idx="34">
                  <c:v>2.7</c:v>
                </c:pt>
                <c:pt idx="35">
                  <c:v>2.9</c:v>
                </c:pt>
                <c:pt idx="36">
                  <c:v>3.7</c:v>
                </c:pt>
                <c:pt idx="37">
                  <c:v>3.9</c:v>
                </c:pt>
                <c:pt idx="38">
                  <c:v>4.63</c:v>
                </c:pt>
                <c:pt idx="39">
                  <c:v>4</c:v>
                </c:pt>
                <c:pt idx="40">
                  <c:v>3.95</c:v>
                </c:pt>
                <c:pt idx="41">
                  <c:v>5.34</c:v>
                </c:pt>
                <c:pt idx="42">
                  <c:v>5.2</c:v>
                </c:pt>
                <c:pt idx="43">
                  <c:v>6.05</c:v>
                </c:pt>
                <c:pt idx="44">
                  <c:v>6.5</c:v>
                </c:pt>
                <c:pt idx="45">
                  <c:v>7.79</c:v>
                </c:pt>
                <c:pt idx="46">
                  <c:v>7.95</c:v>
                </c:pt>
                <c:pt idx="47">
                  <c:v>8.5</c:v>
                </c:pt>
                <c:pt idx="48">
                  <c:v>1.2</c:v>
                </c:pt>
                <c:pt idx="49">
                  <c:v>1.8</c:v>
                </c:pt>
                <c:pt idx="50">
                  <c:v>2.1</c:v>
                </c:pt>
                <c:pt idx="51">
                  <c:v>2.23</c:v>
                </c:pt>
                <c:pt idx="52">
                  <c:v>2.15</c:v>
                </c:pt>
                <c:pt idx="53">
                  <c:v>2.13</c:v>
                </c:pt>
                <c:pt idx="54">
                  <c:v>2.74</c:v>
                </c:pt>
                <c:pt idx="55">
                  <c:v>3.54</c:v>
                </c:pt>
                <c:pt idx="56">
                  <c:v>3.31</c:v>
                </c:pt>
                <c:pt idx="57">
                  <c:v>4.32</c:v>
                </c:pt>
                <c:pt idx="58">
                  <c:v>5.05</c:v>
                </c:pt>
                <c:pt idx="59">
                  <c:v>3.27</c:v>
                </c:pt>
                <c:pt idx="60">
                  <c:v>4.09</c:v>
                </c:pt>
                <c:pt idx="61">
                  <c:v>4.51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64072"/>
        <c:axId val="564958584"/>
      </c:scatterChart>
      <c:valAx>
        <c:axId val="564964072"/>
        <c:scaling>
          <c:orientation val="minMax"/>
          <c:max val="2020"/>
          <c:min val="1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58584"/>
        <c:crosses val="autoZero"/>
        <c:crossBetween val="midCat"/>
      </c:valAx>
      <c:valAx>
        <c:axId val="56495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6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'guano bird data and covariates'!$K$1</c:f>
              <c:strCache>
                <c:ptCount val="1"/>
                <c:pt idx="0">
                  <c:v>Total population (Millions of birds)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'guano bird data and covariates'!$A$2:$A$64</c:f>
              <c:numCache>
                <c:formatCode>General</c:formatCode>
                <c:ptCount val="63"/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</c:numCache>
            </c:numRef>
          </c:xVal>
          <c:yVal>
            <c:numRef>
              <c:f>'guano bird data and covariates'!$K$2:$K$64</c:f>
              <c:numCache>
                <c:formatCode>General</c:formatCode>
                <c:ptCount val="63"/>
                <c:pt idx="1">
                  <c:v>36</c:v>
                </c:pt>
                <c:pt idx="2">
                  <c:v>36</c:v>
                </c:pt>
                <c:pt idx="3">
                  <c:v>39</c:v>
                </c:pt>
                <c:pt idx="4">
                  <c:v>32</c:v>
                </c:pt>
                <c:pt idx="5">
                  <c:v>38.5</c:v>
                </c:pt>
                <c:pt idx="6">
                  <c:v>40</c:v>
                </c:pt>
                <c:pt idx="7">
                  <c:v>36</c:v>
                </c:pt>
                <c:pt idx="8">
                  <c:v>29</c:v>
                </c:pt>
                <c:pt idx="9">
                  <c:v>9</c:v>
                </c:pt>
                <c:pt idx="10">
                  <c:v>22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23.6</c:v>
                </c:pt>
                <c:pt idx="16">
                  <c:v>23.5</c:v>
                </c:pt>
                <c:pt idx="17">
                  <c:v>2.5</c:v>
                </c:pt>
                <c:pt idx="18">
                  <c:v>3.92</c:v>
                </c:pt>
                <c:pt idx="19">
                  <c:v>4.49</c:v>
                </c:pt>
                <c:pt idx="20">
                  <c:v>3.86</c:v>
                </c:pt>
                <c:pt idx="21">
                  <c:v>4.79</c:v>
                </c:pt>
                <c:pt idx="22">
                  <c:v>6</c:v>
                </c:pt>
                <c:pt idx="23">
                  <c:v>1.21</c:v>
                </c:pt>
                <c:pt idx="24">
                  <c:v>1.85</c:v>
                </c:pt>
                <c:pt idx="25">
                  <c:v>2.38</c:v>
                </c:pt>
                <c:pt idx="26">
                  <c:v>2.64</c:v>
                </c:pt>
                <c:pt idx="27">
                  <c:v>4.03</c:v>
                </c:pt>
                <c:pt idx="28">
                  <c:v>4.84</c:v>
                </c:pt>
                <c:pt idx="29">
                  <c:v>7.88</c:v>
                </c:pt>
                <c:pt idx="30">
                  <c:v>7.3</c:v>
                </c:pt>
                <c:pt idx="31">
                  <c:v>8</c:v>
                </c:pt>
                <c:pt idx="32">
                  <c:v>8.3000000000000007</c:v>
                </c:pt>
                <c:pt idx="33">
                  <c:v>8.5</c:v>
                </c:pt>
                <c:pt idx="34">
                  <c:v>2.5</c:v>
                </c:pt>
                <c:pt idx="35">
                  <c:v>2.7</c:v>
                </c:pt>
                <c:pt idx="36">
                  <c:v>2.9</c:v>
                </c:pt>
                <c:pt idx="37">
                  <c:v>3.7</c:v>
                </c:pt>
                <c:pt idx="38">
                  <c:v>3.9</c:v>
                </c:pt>
                <c:pt idx="39">
                  <c:v>4.63</c:v>
                </c:pt>
                <c:pt idx="40">
                  <c:v>4</c:v>
                </c:pt>
                <c:pt idx="41">
                  <c:v>3.95</c:v>
                </c:pt>
                <c:pt idx="42">
                  <c:v>5.34</c:v>
                </c:pt>
                <c:pt idx="43">
                  <c:v>5.2</c:v>
                </c:pt>
                <c:pt idx="44">
                  <c:v>6.05</c:v>
                </c:pt>
                <c:pt idx="45">
                  <c:v>6.5</c:v>
                </c:pt>
                <c:pt idx="46">
                  <c:v>7.79</c:v>
                </c:pt>
                <c:pt idx="47">
                  <c:v>7.95</c:v>
                </c:pt>
                <c:pt idx="48">
                  <c:v>8.5</c:v>
                </c:pt>
                <c:pt idx="49">
                  <c:v>1.2</c:v>
                </c:pt>
                <c:pt idx="50">
                  <c:v>1.8</c:v>
                </c:pt>
                <c:pt idx="51">
                  <c:v>2.1</c:v>
                </c:pt>
                <c:pt idx="52">
                  <c:v>2.23</c:v>
                </c:pt>
                <c:pt idx="53">
                  <c:v>2.15</c:v>
                </c:pt>
                <c:pt idx="54">
                  <c:v>2.13</c:v>
                </c:pt>
                <c:pt idx="55">
                  <c:v>2.74</c:v>
                </c:pt>
                <c:pt idx="56">
                  <c:v>3.54</c:v>
                </c:pt>
                <c:pt idx="57">
                  <c:v>3.31</c:v>
                </c:pt>
                <c:pt idx="58">
                  <c:v>4.32</c:v>
                </c:pt>
                <c:pt idx="59">
                  <c:v>5.05</c:v>
                </c:pt>
                <c:pt idx="60">
                  <c:v>3.27</c:v>
                </c:pt>
                <c:pt idx="61">
                  <c:v>4.09</c:v>
                </c:pt>
                <c:pt idx="62">
                  <c:v>4.51</c:v>
                </c:pt>
              </c:numCache>
            </c:numRef>
          </c:yVal>
          <c:smooth val="0"/>
        </c:ser>
        <c:ser>
          <c:idx val="1"/>
          <c:order val="1"/>
          <c:tx>
            <c:v>numbers seen data from Cardenas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'guano bird data and covariates'!$A$73:$A$85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xVal>
          <c:yVal>
            <c:numRef>
              <c:f>'guano bird data and covariates'!$C$73:$C$85</c:f>
              <c:numCache>
                <c:formatCode>General</c:formatCode>
                <c:ptCount val="13"/>
                <c:pt idx="0">
                  <c:v>1.651</c:v>
                </c:pt>
                <c:pt idx="1">
                  <c:v>0.9325</c:v>
                </c:pt>
                <c:pt idx="2">
                  <c:v>1.6901999999999999</c:v>
                </c:pt>
                <c:pt idx="3">
                  <c:v>1.603</c:v>
                </c:pt>
                <c:pt idx="4">
                  <c:v>1.4307049999999999</c:v>
                </c:pt>
                <c:pt idx="5">
                  <c:v>1.03552</c:v>
                </c:pt>
                <c:pt idx="6">
                  <c:v>0.91</c:v>
                </c:pt>
                <c:pt idx="7">
                  <c:v>6.8100579999999997</c:v>
                </c:pt>
                <c:pt idx="8">
                  <c:v>1.363143</c:v>
                </c:pt>
                <c:pt idx="9">
                  <c:v>1.5119229999999999</c:v>
                </c:pt>
                <c:pt idx="10">
                  <c:v>1.2944230000000001</c:v>
                </c:pt>
                <c:pt idx="11">
                  <c:v>1.465525</c:v>
                </c:pt>
                <c:pt idx="12">
                  <c:v>1.256766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41720"/>
        <c:axId val="563349168"/>
      </c:scatterChart>
      <c:scatterChart>
        <c:scatterStyle val="lineMarker"/>
        <c:varyColors val="0"/>
        <c:ser>
          <c:idx val="3"/>
          <c:order val="2"/>
          <c:tx>
            <c:strRef>
              <c:f>'guano bird data and covariates'!$I$2</c:f>
              <c:strCache>
                <c:ptCount val="1"/>
                <c:pt idx="0">
                  <c:v>jfm 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'guano bird data and covariates'!$A$2:$A$64</c:f>
              <c:numCache>
                <c:formatCode>General</c:formatCode>
                <c:ptCount val="63"/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</c:numCache>
            </c:numRef>
          </c:xVal>
          <c:yVal>
            <c:numRef>
              <c:f>'guano bird data and covariates'!$I$3:$I$64</c:f>
              <c:numCache>
                <c:formatCode>General</c:formatCode>
                <c:ptCount val="62"/>
                <c:pt idx="0">
                  <c:v>-1.3</c:v>
                </c:pt>
                <c:pt idx="1">
                  <c:v>-0.6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-0.7</c:v>
                </c:pt>
                <c:pt idx="6">
                  <c:v>-0.8</c:v>
                </c:pt>
                <c:pt idx="7">
                  <c:v>0.1</c:v>
                </c:pt>
                <c:pt idx="8">
                  <c:v>1.6</c:v>
                </c:pt>
                <c:pt idx="9">
                  <c:v>0.6</c:v>
                </c:pt>
                <c:pt idx="10">
                  <c:v>-0.2</c:v>
                </c:pt>
                <c:pt idx="11">
                  <c:v>0</c:v>
                </c:pt>
                <c:pt idx="12">
                  <c:v>-0.3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1.1000000000000001</c:v>
                </c:pt>
                <c:pt idx="17">
                  <c:v>-0.4</c:v>
                </c:pt>
                <c:pt idx="18">
                  <c:v>-0.8</c:v>
                </c:pt>
                <c:pt idx="19">
                  <c:v>1.1000000000000001</c:v>
                </c:pt>
                <c:pt idx="20">
                  <c:v>0.4</c:v>
                </c:pt>
                <c:pt idx="21">
                  <c:v>-1.3</c:v>
                </c:pt>
                <c:pt idx="22">
                  <c:v>-0.3</c:v>
                </c:pt>
                <c:pt idx="23">
                  <c:v>1.2</c:v>
                </c:pt>
                <c:pt idx="24">
                  <c:v>-1.6</c:v>
                </c:pt>
                <c:pt idx="25">
                  <c:v>-0.5</c:v>
                </c:pt>
                <c:pt idx="26">
                  <c:v>-1.1000000000000001</c:v>
                </c:pt>
                <c:pt idx="27">
                  <c:v>0.6</c:v>
                </c:pt>
                <c:pt idx="28">
                  <c:v>0.5</c:v>
                </c:pt>
                <c:pt idx="29">
                  <c:v>0.1</c:v>
                </c:pt>
                <c:pt idx="30">
                  <c:v>0.4</c:v>
                </c:pt>
                <c:pt idx="31">
                  <c:v>-0.6</c:v>
                </c:pt>
                <c:pt idx="32">
                  <c:v>0</c:v>
                </c:pt>
                <c:pt idx="33">
                  <c:v>1.9</c:v>
                </c:pt>
                <c:pt idx="34">
                  <c:v>-0.3</c:v>
                </c:pt>
                <c:pt idx="35">
                  <c:v>-0.9</c:v>
                </c:pt>
                <c:pt idx="36">
                  <c:v>-0.4</c:v>
                </c:pt>
                <c:pt idx="37">
                  <c:v>1.3</c:v>
                </c:pt>
                <c:pt idx="38">
                  <c:v>0.5</c:v>
                </c:pt>
                <c:pt idx="39">
                  <c:v>-1.5</c:v>
                </c:pt>
                <c:pt idx="40">
                  <c:v>0.2</c:v>
                </c:pt>
                <c:pt idx="41">
                  <c:v>0.2</c:v>
                </c:pt>
                <c:pt idx="42">
                  <c:v>1.5</c:v>
                </c:pt>
                <c:pt idx="43">
                  <c:v>0.3</c:v>
                </c:pt>
                <c:pt idx="44">
                  <c:v>0.1</c:v>
                </c:pt>
                <c:pt idx="45">
                  <c:v>0.8</c:v>
                </c:pt>
                <c:pt idx="46">
                  <c:v>-0.8</c:v>
                </c:pt>
                <c:pt idx="47">
                  <c:v>-0.4</c:v>
                </c:pt>
                <c:pt idx="48">
                  <c:v>1.8</c:v>
                </c:pt>
                <c:pt idx="49">
                  <c:v>-1.3</c:v>
                </c:pt>
                <c:pt idx="50">
                  <c:v>-1.5</c:v>
                </c:pt>
                <c:pt idx="51">
                  <c:v>-0.6</c:v>
                </c:pt>
                <c:pt idx="52">
                  <c:v>0</c:v>
                </c:pt>
                <c:pt idx="53">
                  <c:v>0.8</c:v>
                </c:pt>
                <c:pt idx="54">
                  <c:v>0.2</c:v>
                </c:pt>
                <c:pt idx="55">
                  <c:v>0.4</c:v>
                </c:pt>
                <c:pt idx="56">
                  <c:v>-0.7</c:v>
                </c:pt>
                <c:pt idx="57">
                  <c:v>0.3</c:v>
                </c:pt>
                <c:pt idx="58">
                  <c:v>-1.5</c:v>
                </c:pt>
                <c:pt idx="59">
                  <c:v>-0.7</c:v>
                </c:pt>
                <c:pt idx="60">
                  <c:v>1.3</c:v>
                </c:pt>
                <c:pt idx="61">
                  <c:v>-1.2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39760"/>
        <c:axId val="563339368"/>
      </c:scatterChart>
      <c:valAx>
        <c:axId val="56334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9168"/>
        <c:crosses val="autoZero"/>
        <c:crossBetween val="midCat"/>
      </c:valAx>
      <c:valAx>
        <c:axId val="5633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birds, number seen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1720"/>
        <c:crosses val="autoZero"/>
        <c:crossBetween val="midCat"/>
      </c:valAx>
      <c:valAx>
        <c:axId val="563339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39760"/>
        <c:crosses val="max"/>
        <c:crossBetween val="midCat"/>
      </c:valAx>
      <c:valAx>
        <c:axId val="56333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33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growth rate Nt+1/Nt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'guano bird data and covariates'!$A$3:$A$64</c:f>
              <c:numCache>
                <c:formatCode>General</c:formatCode>
                <c:ptCount val="6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</c:numCache>
            </c:numRef>
          </c:xVal>
          <c:yVal>
            <c:numRef>
              <c:f>'guano bird data and covariates'!$J$3:$J$64</c:f>
              <c:numCache>
                <c:formatCode>General</c:formatCode>
                <c:ptCount val="62"/>
                <c:pt idx="0">
                  <c:v>1</c:v>
                </c:pt>
                <c:pt idx="1">
                  <c:v>1.0833333333333333</c:v>
                </c:pt>
                <c:pt idx="2">
                  <c:v>0.82051282051282048</c:v>
                </c:pt>
                <c:pt idx="3">
                  <c:v>1.203125</c:v>
                </c:pt>
                <c:pt idx="4">
                  <c:v>1.0389610389610389</c:v>
                </c:pt>
                <c:pt idx="5">
                  <c:v>0.9</c:v>
                </c:pt>
                <c:pt idx="6">
                  <c:v>0.80555555555555558</c:v>
                </c:pt>
                <c:pt idx="7">
                  <c:v>0.31034482758620691</c:v>
                </c:pt>
                <c:pt idx="8">
                  <c:v>2.4444444444444446</c:v>
                </c:pt>
                <c:pt idx="9">
                  <c:v>0.95454545454545459</c:v>
                </c:pt>
                <c:pt idx="10">
                  <c:v>1.0476190476190477</c:v>
                </c:pt>
                <c:pt idx="11">
                  <c:v>1.0909090909090908</c:v>
                </c:pt>
                <c:pt idx="12">
                  <c:v>1.0416666666666667</c:v>
                </c:pt>
                <c:pt idx="13">
                  <c:v>0.94400000000000006</c:v>
                </c:pt>
                <c:pt idx="14">
                  <c:v>0.99576271186440668</c:v>
                </c:pt>
                <c:pt idx="15">
                  <c:v>0.10638297872340426</c:v>
                </c:pt>
                <c:pt idx="16">
                  <c:v>1.5680000000000001</c:v>
                </c:pt>
                <c:pt idx="17">
                  <c:v>1.1454081632653061</c:v>
                </c:pt>
                <c:pt idx="18">
                  <c:v>0.85968819599109125</c:v>
                </c:pt>
                <c:pt idx="19">
                  <c:v>1.2409326424870466</c:v>
                </c:pt>
                <c:pt idx="20">
                  <c:v>1.2526096033402923</c:v>
                </c:pt>
                <c:pt idx="21">
                  <c:v>0.20166666666666666</c:v>
                </c:pt>
                <c:pt idx="22">
                  <c:v>1.5289256198347108</c:v>
                </c:pt>
                <c:pt idx="23">
                  <c:v>1.2864864864864864</c:v>
                </c:pt>
                <c:pt idx="24">
                  <c:v>1.1092436974789917</c:v>
                </c:pt>
                <c:pt idx="25">
                  <c:v>1.5265151515151516</c:v>
                </c:pt>
                <c:pt idx="26">
                  <c:v>1.2009925558312653</c:v>
                </c:pt>
                <c:pt idx="27">
                  <c:v>1.6280991735537191</c:v>
                </c:pt>
                <c:pt idx="28">
                  <c:v>0.92639593908629436</c:v>
                </c:pt>
                <c:pt idx="29">
                  <c:v>1.095890410958904</c:v>
                </c:pt>
                <c:pt idx="30">
                  <c:v>1.0375000000000001</c:v>
                </c:pt>
                <c:pt idx="31">
                  <c:v>1.0240963855421685</c:v>
                </c:pt>
                <c:pt idx="32">
                  <c:v>0.29411764705882354</c:v>
                </c:pt>
                <c:pt idx="33">
                  <c:v>1.08</c:v>
                </c:pt>
                <c:pt idx="34">
                  <c:v>1.074074074074074</c:v>
                </c:pt>
                <c:pt idx="35">
                  <c:v>1.2758620689655173</c:v>
                </c:pt>
                <c:pt idx="36">
                  <c:v>1.0540540540540539</c:v>
                </c:pt>
                <c:pt idx="37">
                  <c:v>1.1871794871794872</c:v>
                </c:pt>
                <c:pt idx="38">
                  <c:v>0.86393088552915764</c:v>
                </c:pt>
                <c:pt idx="39">
                  <c:v>0.98750000000000004</c:v>
                </c:pt>
                <c:pt idx="40">
                  <c:v>1.3518987341772151</c:v>
                </c:pt>
                <c:pt idx="41">
                  <c:v>0.97378277153558057</c:v>
                </c:pt>
                <c:pt idx="42">
                  <c:v>1.1634615384615383</c:v>
                </c:pt>
                <c:pt idx="43">
                  <c:v>1.0743801652892562</c:v>
                </c:pt>
                <c:pt idx="44">
                  <c:v>1.1984615384615385</c:v>
                </c:pt>
                <c:pt idx="45">
                  <c:v>1.0205391527599488</c:v>
                </c:pt>
                <c:pt idx="46">
                  <c:v>1.0691823899371069</c:v>
                </c:pt>
                <c:pt idx="47">
                  <c:v>0.14117647058823529</c:v>
                </c:pt>
                <c:pt idx="48">
                  <c:v>1.5</c:v>
                </c:pt>
                <c:pt idx="49">
                  <c:v>1.1666666666666667</c:v>
                </c:pt>
                <c:pt idx="50">
                  <c:v>1.0619047619047619</c:v>
                </c:pt>
                <c:pt idx="51">
                  <c:v>0.9641255605381166</c:v>
                </c:pt>
                <c:pt idx="52">
                  <c:v>0.99069767441860468</c:v>
                </c:pt>
                <c:pt idx="53">
                  <c:v>1.2863849765258217</c:v>
                </c:pt>
                <c:pt idx="54">
                  <c:v>1.2919708029197079</c:v>
                </c:pt>
                <c:pt idx="55">
                  <c:v>0.93502824858757061</c:v>
                </c:pt>
                <c:pt idx="56">
                  <c:v>1.3051359516616314</c:v>
                </c:pt>
                <c:pt idx="57">
                  <c:v>1.1689814814814814</c:v>
                </c:pt>
                <c:pt idx="58">
                  <c:v>0.64752475247524754</c:v>
                </c:pt>
                <c:pt idx="59">
                  <c:v>1.2507645259938838</c:v>
                </c:pt>
                <c:pt idx="60">
                  <c:v>1.1026894865525672</c:v>
                </c:pt>
                <c:pt idx="61">
                  <c:v>1.0199556541019956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44464"/>
        <c:axId val="563344856"/>
      </c:scatterChart>
      <c:valAx>
        <c:axId val="56334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4856"/>
        <c:crosses val="autoZero"/>
        <c:crossBetween val="midCat"/>
      </c:valAx>
      <c:valAx>
        <c:axId val="56334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jfm temp vs djf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'guano bird data and covariates'!$I$2</c:f>
              <c:strCache>
                <c:ptCount val="1"/>
                <c:pt idx="0">
                  <c:v>jfm 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'guano bird data and covariates'!$H$3:$H$65</c:f>
              <c:numCache>
                <c:formatCode>General</c:formatCode>
                <c:ptCount val="63"/>
                <c:pt idx="0">
                  <c:v>-1.4</c:v>
                </c:pt>
                <c:pt idx="1">
                  <c:v>-0.8</c:v>
                </c:pt>
                <c:pt idx="2">
                  <c:v>0.6</c:v>
                </c:pt>
                <c:pt idx="3">
                  <c:v>0.5</c:v>
                </c:pt>
                <c:pt idx="4">
                  <c:v>0.7</c:v>
                </c:pt>
                <c:pt idx="5">
                  <c:v>-0.7</c:v>
                </c:pt>
                <c:pt idx="6">
                  <c:v>-1.1000000000000001</c:v>
                </c:pt>
                <c:pt idx="7">
                  <c:v>-0.3</c:v>
                </c:pt>
                <c:pt idx="8">
                  <c:v>1.8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-0.4</c:v>
                </c:pt>
                <c:pt idx="14">
                  <c:v>1.1000000000000001</c:v>
                </c:pt>
                <c:pt idx="15">
                  <c:v>-0.6</c:v>
                </c:pt>
                <c:pt idx="16">
                  <c:v>1.4</c:v>
                </c:pt>
                <c:pt idx="17">
                  <c:v>-0.3</c:v>
                </c:pt>
                <c:pt idx="18">
                  <c:v>-0.6</c:v>
                </c:pt>
                <c:pt idx="19">
                  <c:v>1.1000000000000001</c:v>
                </c:pt>
                <c:pt idx="20">
                  <c:v>0.6</c:v>
                </c:pt>
                <c:pt idx="21">
                  <c:v>-1.2</c:v>
                </c:pt>
                <c:pt idx="22">
                  <c:v>-0.6</c:v>
                </c:pt>
                <c:pt idx="23">
                  <c:v>1.8</c:v>
                </c:pt>
                <c:pt idx="24">
                  <c:v>-1.9</c:v>
                </c:pt>
                <c:pt idx="25">
                  <c:v>-0.5</c:v>
                </c:pt>
                <c:pt idx="26">
                  <c:v>-1.5</c:v>
                </c:pt>
                <c:pt idx="27">
                  <c:v>0.6</c:v>
                </c:pt>
                <c:pt idx="28">
                  <c:v>0.7</c:v>
                </c:pt>
                <c:pt idx="29">
                  <c:v>-0.1</c:v>
                </c:pt>
                <c:pt idx="30">
                  <c:v>0.5</c:v>
                </c:pt>
                <c:pt idx="31">
                  <c:v>-0.4</c:v>
                </c:pt>
                <c:pt idx="32">
                  <c:v>-0.1</c:v>
                </c:pt>
                <c:pt idx="33">
                  <c:v>2.2000000000000002</c:v>
                </c:pt>
                <c:pt idx="34">
                  <c:v>-0.5</c:v>
                </c:pt>
                <c:pt idx="35">
                  <c:v>-1</c:v>
                </c:pt>
                <c:pt idx="36">
                  <c:v>-0.5</c:v>
                </c:pt>
                <c:pt idx="37">
                  <c:v>1.2</c:v>
                </c:pt>
                <c:pt idx="38">
                  <c:v>0.8</c:v>
                </c:pt>
                <c:pt idx="39">
                  <c:v>-1.7</c:v>
                </c:pt>
                <c:pt idx="40">
                  <c:v>0.1</c:v>
                </c:pt>
                <c:pt idx="41">
                  <c:v>0.3</c:v>
                </c:pt>
                <c:pt idx="42">
                  <c:v>1.6</c:v>
                </c:pt>
                <c:pt idx="43">
                  <c:v>0.2</c:v>
                </c:pt>
                <c:pt idx="44">
                  <c:v>0.1</c:v>
                </c:pt>
                <c:pt idx="45">
                  <c:v>1</c:v>
                </c:pt>
                <c:pt idx="46">
                  <c:v>-0.9</c:v>
                </c:pt>
                <c:pt idx="47">
                  <c:v>-0.5</c:v>
                </c:pt>
                <c:pt idx="48">
                  <c:v>2.2000000000000002</c:v>
                </c:pt>
                <c:pt idx="49">
                  <c:v>-1.5</c:v>
                </c:pt>
                <c:pt idx="50">
                  <c:v>-1.7</c:v>
                </c:pt>
                <c:pt idx="51">
                  <c:v>-0.7</c:v>
                </c:pt>
                <c:pt idx="52">
                  <c:v>-0.2</c:v>
                </c:pt>
                <c:pt idx="53">
                  <c:v>1.1000000000000001</c:v>
                </c:pt>
                <c:pt idx="54">
                  <c:v>0.3</c:v>
                </c:pt>
                <c:pt idx="55">
                  <c:v>0.6</c:v>
                </c:pt>
                <c:pt idx="56">
                  <c:v>-0.9</c:v>
                </c:pt>
                <c:pt idx="57">
                  <c:v>0.7</c:v>
                </c:pt>
                <c:pt idx="58">
                  <c:v>-1.5</c:v>
                </c:pt>
                <c:pt idx="59">
                  <c:v>-0.8</c:v>
                </c:pt>
                <c:pt idx="60">
                  <c:v>1.6</c:v>
                </c:pt>
                <c:pt idx="61">
                  <c:v>-1.4</c:v>
                </c:pt>
                <c:pt idx="62">
                  <c:v>-0.9</c:v>
                </c:pt>
              </c:numCache>
            </c:numRef>
          </c:xVal>
          <c:yVal>
            <c:numRef>
              <c:f>'guano bird data and covariates'!$I$3:$I$65</c:f>
              <c:numCache>
                <c:formatCode>General</c:formatCode>
                <c:ptCount val="63"/>
                <c:pt idx="0">
                  <c:v>-1.3</c:v>
                </c:pt>
                <c:pt idx="1">
                  <c:v>-0.6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-0.7</c:v>
                </c:pt>
                <c:pt idx="6">
                  <c:v>-0.8</c:v>
                </c:pt>
                <c:pt idx="7">
                  <c:v>0.1</c:v>
                </c:pt>
                <c:pt idx="8">
                  <c:v>1.6</c:v>
                </c:pt>
                <c:pt idx="9">
                  <c:v>0.6</c:v>
                </c:pt>
                <c:pt idx="10">
                  <c:v>-0.2</c:v>
                </c:pt>
                <c:pt idx="11">
                  <c:v>0</c:v>
                </c:pt>
                <c:pt idx="12">
                  <c:v>-0.3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1.1000000000000001</c:v>
                </c:pt>
                <c:pt idx="17">
                  <c:v>-0.4</c:v>
                </c:pt>
                <c:pt idx="18">
                  <c:v>-0.8</c:v>
                </c:pt>
                <c:pt idx="19">
                  <c:v>1.1000000000000001</c:v>
                </c:pt>
                <c:pt idx="20">
                  <c:v>0.4</c:v>
                </c:pt>
                <c:pt idx="21">
                  <c:v>-1.3</c:v>
                </c:pt>
                <c:pt idx="22">
                  <c:v>-0.3</c:v>
                </c:pt>
                <c:pt idx="23">
                  <c:v>1.2</c:v>
                </c:pt>
                <c:pt idx="24">
                  <c:v>-1.6</c:v>
                </c:pt>
                <c:pt idx="25">
                  <c:v>-0.5</c:v>
                </c:pt>
                <c:pt idx="26">
                  <c:v>-1.1000000000000001</c:v>
                </c:pt>
                <c:pt idx="27">
                  <c:v>0.6</c:v>
                </c:pt>
                <c:pt idx="28">
                  <c:v>0.5</c:v>
                </c:pt>
                <c:pt idx="29">
                  <c:v>0.1</c:v>
                </c:pt>
                <c:pt idx="30">
                  <c:v>0.4</c:v>
                </c:pt>
                <c:pt idx="31">
                  <c:v>-0.6</c:v>
                </c:pt>
                <c:pt idx="32">
                  <c:v>0</c:v>
                </c:pt>
                <c:pt idx="33">
                  <c:v>1.9</c:v>
                </c:pt>
                <c:pt idx="34">
                  <c:v>-0.3</c:v>
                </c:pt>
                <c:pt idx="35">
                  <c:v>-0.9</c:v>
                </c:pt>
                <c:pt idx="36">
                  <c:v>-0.4</c:v>
                </c:pt>
                <c:pt idx="37">
                  <c:v>1.3</c:v>
                </c:pt>
                <c:pt idx="38">
                  <c:v>0.5</c:v>
                </c:pt>
                <c:pt idx="39">
                  <c:v>-1.5</c:v>
                </c:pt>
                <c:pt idx="40">
                  <c:v>0.2</c:v>
                </c:pt>
                <c:pt idx="41">
                  <c:v>0.2</c:v>
                </c:pt>
                <c:pt idx="42">
                  <c:v>1.5</c:v>
                </c:pt>
                <c:pt idx="43">
                  <c:v>0.3</c:v>
                </c:pt>
                <c:pt idx="44">
                  <c:v>0.1</c:v>
                </c:pt>
                <c:pt idx="45">
                  <c:v>0.8</c:v>
                </c:pt>
                <c:pt idx="46">
                  <c:v>-0.8</c:v>
                </c:pt>
                <c:pt idx="47">
                  <c:v>-0.4</c:v>
                </c:pt>
                <c:pt idx="48">
                  <c:v>1.8</c:v>
                </c:pt>
                <c:pt idx="49">
                  <c:v>-1.3</c:v>
                </c:pt>
                <c:pt idx="50">
                  <c:v>-1.5</c:v>
                </c:pt>
                <c:pt idx="51">
                  <c:v>-0.6</c:v>
                </c:pt>
                <c:pt idx="52">
                  <c:v>0</c:v>
                </c:pt>
                <c:pt idx="53">
                  <c:v>0.8</c:v>
                </c:pt>
                <c:pt idx="54">
                  <c:v>0.2</c:v>
                </c:pt>
                <c:pt idx="55">
                  <c:v>0.4</c:v>
                </c:pt>
                <c:pt idx="56">
                  <c:v>-0.7</c:v>
                </c:pt>
                <c:pt idx="57">
                  <c:v>0.3</c:v>
                </c:pt>
                <c:pt idx="58">
                  <c:v>-1.5</c:v>
                </c:pt>
                <c:pt idx="59">
                  <c:v>-0.7</c:v>
                </c:pt>
                <c:pt idx="60">
                  <c:v>1.3</c:v>
                </c:pt>
                <c:pt idx="61">
                  <c:v>-1.2</c:v>
                </c:pt>
                <c:pt idx="62">
                  <c:v>-0.6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36624"/>
        <c:axId val="536899880"/>
      </c:scatterChart>
      <c:valAx>
        <c:axId val="5633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99880"/>
        <c:crosses val="autoZero"/>
        <c:crossBetween val="midCat"/>
      </c:valAx>
      <c:valAx>
        <c:axId val="53689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 Nt+1/Nt vs El Nino temperature anomaly start t+1</a:t>
            </a:r>
          </a:p>
        </c:rich>
      </c:tx>
      <c:layout>
        <c:manualLayout>
          <c:xMode val="edge"/>
          <c:yMode val="edge"/>
          <c:x val="0.11876045593450961"/>
          <c:y val="2.486678507992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'guano bird data and covariates'!$J$2</c:f>
              <c:strCache>
                <c:ptCount val="1"/>
                <c:pt idx="0">
                  <c:v>Pop Nt+1/Nt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A3815D2-DB52-48C1-80DE-74C58DF3B1C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DF0A023-0EBB-40AE-A939-A2EA152591A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3BA070D-49EF-47FF-A8FE-3E06EB00C9B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522F125-98C9-45FF-B1DC-7963B90EC06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44EC664-DD40-43E5-BA02-A6B8084CAB9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686FAF9-96E6-4151-980B-2CF38F0C013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0C848452-EF25-4CF8-8F0E-468B79B5512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BD02B5E-1E9A-4EDE-86EE-DAC9F83D234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FE5F580C-A337-46DC-A0B2-237ACFFD0A4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A073635-A43C-4024-8658-ECDE9BB6DA5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87FD02CC-047E-4B49-A131-2BDE0F64279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C61DF716-774D-4231-89F0-A599B452ACA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A42923FB-01D0-49E6-8EC9-5968E40F44B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B0E4AEB6-5F45-41A3-BE2C-D47A48A7EC1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411583F3-225A-4C29-B5E0-81F6554B43F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0FB5317B-B493-4A8F-906A-C712A4332CB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96FB1DD2-4F4A-4592-B84F-73FEF11F8DA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41FBFEF8-D691-4B7F-985D-67DC49CAED8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86CF12DB-33D3-4EF0-8F47-B26FFF16002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A015E744-C71B-476C-8E7A-D9FAD9BA2E8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87C82045-5915-44D2-97AD-6779E37951A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/>
                      <a:t>1971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7F5F69E4-E7B0-4553-945C-69AFC769E31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18EB4CD0-AF2C-4E9F-B5CD-9CAF39122C1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960DC02C-7456-4B52-9412-E60E1BAD9CA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B7E708D0-B34E-4468-B8EE-5473B5A1112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B0AC063E-D782-44AA-AEB1-4065D0A82A1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70CBC94C-1204-41B1-9619-A72414204ED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3DC6B62B-D2AC-467B-83EB-ECA74B8A64F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60B43417-107C-4C35-8604-88F3CC3806D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64C88BAB-E949-4105-AE8D-17A05E77E01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05203BDC-F9E1-4026-91EE-948A2A4F4B3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78341ED6-376E-4BB1-BF0E-61B101811D2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C317AE65-7E08-4B7C-8EBF-657A59F69F8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298D3EDE-7F20-4AF7-A581-99659300C7A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B09D7079-8614-4E1F-A7E5-4A56E503384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FBD79A57-E017-4E34-B8F0-64D5FDA386F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DE5B0B88-6950-4F29-97A8-3FF03D5CEE9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DDC499E9-735A-42A8-AAE0-C3A4FEF4989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903EAD74-2720-440F-B120-64E65B7A307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DB946694-982D-4D52-9BD8-E7033787139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9DBBA14E-6084-4144-AB2D-E5EAEC03589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87B9739D-2814-4A50-BB56-9D1DD077BFE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57A28BB1-E961-41DE-B581-5F6E29B0EC6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B34820AE-6CB4-40A7-8128-C42EE578811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8095F203-05B6-4180-BA6F-AEA5425D295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C64D844A-8F38-4F7E-992E-8485E63CB39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6FE03773-520F-434A-BE8D-9D5E1A89887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8568E506-7548-4A5F-8604-3443360457C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0D894A70-A3B9-4612-9619-A787CAE772C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94DB52AF-B3C8-43FB-B114-0732B948D0A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04AF0CA3-7A64-4C55-879A-F45B4DFB45F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DBBAB8AF-3C1D-472F-8E21-FAE3C3F8EC6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62D18AB2-DD26-424A-8172-C4536463DA2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198D0DFB-4A85-49A8-A138-AF1F4D5C357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58B87E02-5F28-4DBE-BEA2-F897C19050B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AE995502-B961-45C2-A2B8-AAEB18080AF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34D65B4C-68B2-4F07-A9B3-0417A427CD5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9A556DD2-C332-462E-8991-4A74D00AB44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D1EDD939-D23A-4357-8FE5-6147A6DA185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0B7AD533-D249-47C6-8D79-EE324B83546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6961B0E7-660C-4245-AC8D-7F2EBC6039D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'guano bird data and covariates'!$H$4:$H$65</c:f>
              <c:numCache>
                <c:formatCode>General</c:formatCode>
                <c:ptCount val="62"/>
                <c:pt idx="0">
                  <c:v>-0.8</c:v>
                </c:pt>
                <c:pt idx="1">
                  <c:v>0.6</c:v>
                </c:pt>
                <c:pt idx="2">
                  <c:v>0.5</c:v>
                </c:pt>
                <c:pt idx="3">
                  <c:v>0.7</c:v>
                </c:pt>
                <c:pt idx="4">
                  <c:v>-0.7</c:v>
                </c:pt>
                <c:pt idx="5">
                  <c:v>-1.1000000000000001</c:v>
                </c:pt>
                <c:pt idx="6">
                  <c:v>-0.3</c:v>
                </c:pt>
                <c:pt idx="7">
                  <c:v>1.8</c:v>
                </c:pt>
                <c:pt idx="8">
                  <c:v>0.6</c:v>
                </c:pt>
                <c:pt idx="9">
                  <c:v>-0.1</c:v>
                </c:pt>
                <c:pt idx="10">
                  <c:v>0</c:v>
                </c:pt>
                <c:pt idx="11">
                  <c:v>-0.2</c:v>
                </c:pt>
                <c:pt idx="12">
                  <c:v>-0.4</c:v>
                </c:pt>
                <c:pt idx="13">
                  <c:v>1.1000000000000001</c:v>
                </c:pt>
                <c:pt idx="14">
                  <c:v>-0.6</c:v>
                </c:pt>
                <c:pt idx="15">
                  <c:v>1.4</c:v>
                </c:pt>
                <c:pt idx="16">
                  <c:v>-0.3</c:v>
                </c:pt>
                <c:pt idx="17">
                  <c:v>-0.6</c:v>
                </c:pt>
                <c:pt idx="18">
                  <c:v>1.1000000000000001</c:v>
                </c:pt>
                <c:pt idx="19">
                  <c:v>0.6</c:v>
                </c:pt>
                <c:pt idx="20">
                  <c:v>-1.2</c:v>
                </c:pt>
                <c:pt idx="21">
                  <c:v>-0.6</c:v>
                </c:pt>
                <c:pt idx="22">
                  <c:v>1.8</c:v>
                </c:pt>
                <c:pt idx="23">
                  <c:v>-1.9</c:v>
                </c:pt>
                <c:pt idx="24">
                  <c:v>-0.5</c:v>
                </c:pt>
                <c:pt idx="25">
                  <c:v>-1.5</c:v>
                </c:pt>
                <c:pt idx="26">
                  <c:v>0.6</c:v>
                </c:pt>
                <c:pt idx="27">
                  <c:v>0.7</c:v>
                </c:pt>
                <c:pt idx="28">
                  <c:v>-0.1</c:v>
                </c:pt>
                <c:pt idx="29">
                  <c:v>0.5</c:v>
                </c:pt>
                <c:pt idx="30">
                  <c:v>-0.4</c:v>
                </c:pt>
                <c:pt idx="31">
                  <c:v>-0.1</c:v>
                </c:pt>
                <c:pt idx="32">
                  <c:v>2.2000000000000002</c:v>
                </c:pt>
                <c:pt idx="33">
                  <c:v>-0.5</c:v>
                </c:pt>
                <c:pt idx="34">
                  <c:v>-1</c:v>
                </c:pt>
                <c:pt idx="35">
                  <c:v>-0.5</c:v>
                </c:pt>
                <c:pt idx="36">
                  <c:v>1.2</c:v>
                </c:pt>
                <c:pt idx="37">
                  <c:v>0.8</c:v>
                </c:pt>
                <c:pt idx="38">
                  <c:v>-1.7</c:v>
                </c:pt>
                <c:pt idx="39">
                  <c:v>0.1</c:v>
                </c:pt>
                <c:pt idx="40">
                  <c:v>0.3</c:v>
                </c:pt>
                <c:pt idx="41">
                  <c:v>1.6</c:v>
                </c:pt>
                <c:pt idx="42">
                  <c:v>0.2</c:v>
                </c:pt>
                <c:pt idx="43">
                  <c:v>0.1</c:v>
                </c:pt>
                <c:pt idx="44">
                  <c:v>1</c:v>
                </c:pt>
                <c:pt idx="45">
                  <c:v>-0.9</c:v>
                </c:pt>
                <c:pt idx="46">
                  <c:v>-0.5</c:v>
                </c:pt>
                <c:pt idx="47">
                  <c:v>2.2000000000000002</c:v>
                </c:pt>
                <c:pt idx="48">
                  <c:v>-1.5</c:v>
                </c:pt>
                <c:pt idx="49">
                  <c:v>-1.7</c:v>
                </c:pt>
                <c:pt idx="50">
                  <c:v>-0.7</c:v>
                </c:pt>
                <c:pt idx="51">
                  <c:v>-0.2</c:v>
                </c:pt>
                <c:pt idx="52">
                  <c:v>1.1000000000000001</c:v>
                </c:pt>
                <c:pt idx="53">
                  <c:v>0.3</c:v>
                </c:pt>
                <c:pt idx="54">
                  <c:v>0.6</c:v>
                </c:pt>
                <c:pt idx="55">
                  <c:v>-0.9</c:v>
                </c:pt>
                <c:pt idx="56">
                  <c:v>0.7</c:v>
                </c:pt>
                <c:pt idx="57">
                  <c:v>-1.5</c:v>
                </c:pt>
                <c:pt idx="58">
                  <c:v>-0.8</c:v>
                </c:pt>
                <c:pt idx="59">
                  <c:v>1.6</c:v>
                </c:pt>
                <c:pt idx="60">
                  <c:v>-1.4</c:v>
                </c:pt>
                <c:pt idx="61">
                  <c:v>-0.9</c:v>
                </c:pt>
              </c:numCache>
            </c:numRef>
          </c:xVal>
          <c:yVal>
            <c:numRef>
              <c:f>'guano bird data and covariates'!$J$3:$J$64</c:f>
              <c:numCache>
                <c:formatCode>General</c:formatCode>
                <c:ptCount val="62"/>
                <c:pt idx="0">
                  <c:v>1</c:v>
                </c:pt>
                <c:pt idx="1">
                  <c:v>1.0833333333333333</c:v>
                </c:pt>
                <c:pt idx="2">
                  <c:v>0.82051282051282048</c:v>
                </c:pt>
                <c:pt idx="3">
                  <c:v>1.203125</c:v>
                </c:pt>
                <c:pt idx="4">
                  <c:v>1.0389610389610389</c:v>
                </c:pt>
                <c:pt idx="5">
                  <c:v>0.9</c:v>
                </c:pt>
                <c:pt idx="6">
                  <c:v>0.80555555555555558</c:v>
                </c:pt>
                <c:pt idx="7">
                  <c:v>0.31034482758620691</c:v>
                </c:pt>
                <c:pt idx="8">
                  <c:v>2.4444444444444446</c:v>
                </c:pt>
                <c:pt idx="9">
                  <c:v>0.95454545454545459</c:v>
                </c:pt>
                <c:pt idx="10">
                  <c:v>1.0476190476190477</c:v>
                </c:pt>
                <c:pt idx="11">
                  <c:v>1.0909090909090908</c:v>
                </c:pt>
                <c:pt idx="12">
                  <c:v>1.0416666666666667</c:v>
                </c:pt>
                <c:pt idx="13">
                  <c:v>0.94400000000000006</c:v>
                </c:pt>
                <c:pt idx="14">
                  <c:v>0.99576271186440668</c:v>
                </c:pt>
                <c:pt idx="15">
                  <c:v>0.10638297872340426</c:v>
                </c:pt>
                <c:pt idx="16">
                  <c:v>1.5680000000000001</c:v>
                </c:pt>
                <c:pt idx="17">
                  <c:v>1.1454081632653061</c:v>
                </c:pt>
                <c:pt idx="18">
                  <c:v>0.85968819599109125</c:v>
                </c:pt>
                <c:pt idx="19">
                  <c:v>1.2409326424870466</c:v>
                </c:pt>
                <c:pt idx="20">
                  <c:v>1.2526096033402923</c:v>
                </c:pt>
                <c:pt idx="21">
                  <c:v>0.20166666666666666</c:v>
                </c:pt>
                <c:pt idx="22">
                  <c:v>1.5289256198347108</c:v>
                </c:pt>
                <c:pt idx="23">
                  <c:v>1.2864864864864864</c:v>
                </c:pt>
                <c:pt idx="24">
                  <c:v>1.1092436974789917</c:v>
                </c:pt>
                <c:pt idx="25">
                  <c:v>1.5265151515151516</c:v>
                </c:pt>
                <c:pt idx="26">
                  <c:v>1.2009925558312653</c:v>
                </c:pt>
                <c:pt idx="27">
                  <c:v>1.6280991735537191</c:v>
                </c:pt>
                <c:pt idx="28">
                  <c:v>0.92639593908629436</c:v>
                </c:pt>
                <c:pt idx="29">
                  <c:v>1.095890410958904</c:v>
                </c:pt>
                <c:pt idx="30">
                  <c:v>1.0375000000000001</c:v>
                </c:pt>
                <c:pt idx="31">
                  <c:v>1.0240963855421685</c:v>
                </c:pt>
                <c:pt idx="32">
                  <c:v>0.29411764705882354</c:v>
                </c:pt>
                <c:pt idx="33">
                  <c:v>1.08</c:v>
                </c:pt>
                <c:pt idx="34">
                  <c:v>1.074074074074074</c:v>
                </c:pt>
                <c:pt idx="35">
                  <c:v>1.2758620689655173</c:v>
                </c:pt>
                <c:pt idx="36">
                  <c:v>1.0540540540540539</c:v>
                </c:pt>
                <c:pt idx="37">
                  <c:v>1.1871794871794872</c:v>
                </c:pt>
                <c:pt idx="38">
                  <c:v>0.86393088552915764</c:v>
                </c:pt>
                <c:pt idx="39">
                  <c:v>0.98750000000000004</c:v>
                </c:pt>
                <c:pt idx="40">
                  <c:v>1.3518987341772151</c:v>
                </c:pt>
                <c:pt idx="41">
                  <c:v>0.97378277153558057</c:v>
                </c:pt>
                <c:pt idx="42">
                  <c:v>1.1634615384615383</c:v>
                </c:pt>
                <c:pt idx="43">
                  <c:v>1.0743801652892562</c:v>
                </c:pt>
                <c:pt idx="44">
                  <c:v>1.1984615384615385</c:v>
                </c:pt>
                <c:pt idx="45">
                  <c:v>1.0205391527599488</c:v>
                </c:pt>
                <c:pt idx="46">
                  <c:v>1.0691823899371069</c:v>
                </c:pt>
                <c:pt idx="47">
                  <c:v>0.14117647058823529</c:v>
                </c:pt>
                <c:pt idx="48">
                  <c:v>1.5</c:v>
                </c:pt>
                <c:pt idx="49">
                  <c:v>1.1666666666666667</c:v>
                </c:pt>
                <c:pt idx="50">
                  <c:v>1.0619047619047619</c:v>
                </c:pt>
                <c:pt idx="51">
                  <c:v>0.9641255605381166</c:v>
                </c:pt>
                <c:pt idx="52">
                  <c:v>0.99069767441860468</c:v>
                </c:pt>
                <c:pt idx="53">
                  <c:v>1.2863849765258217</c:v>
                </c:pt>
                <c:pt idx="54">
                  <c:v>1.2919708029197079</c:v>
                </c:pt>
                <c:pt idx="55">
                  <c:v>0.93502824858757061</c:v>
                </c:pt>
                <c:pt idx="56">
                  <c:v>1.3051359516616314</c:v>
                </c:pt>
                <c:pt idx="57">
                  <c:v>1.1689814814814814</c:v>
                </c:pt>
                <c:pt idx="58">
                  <c:v>0.64752475247524754</c:v>
                </c:pt>
                <c:pt idx="59">
                  <c:v>1.2507645259938838</c:v>
                </c:pt>
                <c:pt idx="60">
                  <c:v>1.1026894865525672</c:v>
                </c:pt>
                <c:pt idx="61">
                  <c:v>1.0199556541019956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'guano bird data and covariates'!$A$3:$A$64</c15:f>
                <c15:dlblRangeCache>
                  <c:ptCount val="62"/>
                  <c:pt idx="0">
                    <c:v>1950</c:v>
                  </c:pt>
                  <c:pt idx="1">
                    <c:v>1951</c:v>
                  </c:pt>
                  <c:pt idx="2">
                    <c:v>1952</c:v>
                  </c:pt>
                  <c:pt idx="3">
                    <c:v>1953</c:v>
                  </c:pt>
                  <c:pt idx="4">
                    <c:v>1954</c:v>
                  </c:pt>
                  <c:pt idx="5">
                    <c:v>1955</c:v>
                  </c:pt>
                  <c:pt idx="6">
                    <c:v>1956</c:v>
                  </c:pt>
                  <c:pt idx="7">
                    <c:v>1957</c:v>
                  </c:pt>
                  <c:pt idx="8">
                    <c:v>1958</c:v>
                  </c:pt>
                  <c:pt idx="9">
                    <c:v>1959</c:v>
                  </c:pt>
                  <c:pt idx="10">
                    <c:v>1960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1963</c:v>
                  </c:pt>
                  <c:pt idx="14">
                    <c:v>1964</c:v>
                  </c:pt>
                  <c:pt idx="15">
                    <c:v>1965</c:v>
                  </c:pt>
                  <c:pt idx="16">
                    <c:v>1966</c:v>
                  </c:pt>
                  <c:pt idx="17">
                    <c:v>1967</c:v>
                  </c:pt>
                  <c:pt idx="18">
                    <c:v>1968</c:v>
                  </c:pt>
                  <c:pt idx="19">
                    <c:v>1969</c:v>
                  </c:pt>
                  <c:pt idx="20">
                    <c:v>1970</c:v>
                  </c:pt>
                  <c:pt idx="21">
                    <c:v>1971</c:v>
                  </c:pt>
                  <c:pt idx="22">
                    <c:v>1972</c:v>
                  </c:pt>
                  <c:pt idx="23">
                    <c:v>1973</c:v>
                  </c:pt>
                  <c:pt idx="24">
                    <c:v>1974</c:v>
                  </c:pt>
                  <c:pt idx="25">
                    <c:v>1975</c:v>
                  </c:pt>
                  <c:pt idx="26">
                    <c:v>1976</c:v>
                  </c:pt>
                  <c:pt idx="27">
                    <c:v>1977</c:v>
                  </c:pt>
                  <c:pt idx="28">
                    <c:v>1978</c:v>
                  </c:pt>
                  <c:pt idx="29">
                    <c:v>1979</c:v>
                  </c:pt>
                  <c:pt idx="30">
                    <c:v>1980</c:v>
                  </c:pt>
                  <c:pt idx="31">
                    <c:v>1981</c:v>
                  </c:pt>
                  <c:pt idx="32">
                    <c:v>1982</c:v>
                  </c:pt>
                  <c:pt idx="33">
                    <c:v>1983</c:v>
                  </c:pt>
                  <c:pt idx="34">
                    <c:v>1984</c:v>
                  </c:pt>
                  <c:pt idx="35">
                    <c:v>1985</c:v>
                  </c:pt>
                  <c:pt idx="36">
                    <c:v>1986</c:v>
                  </c:pt>
                  <c:pt idx="37">
                    <c:v>1987</c:v>
                  </c:pt>
                  <c:pt idx="38">
                    <c:v>1988</c:v>
                  </c:pt>
                  <c:pt idx="39">
                    <c:v>1989</c:v>
                  </c:pt>
                  <c:pt idx="40">
                    <c:v>1990</c:v>
                  </c:pt>
                  <c:pt idx="41">
                    <c:v>1991</c:v>
                  </c:pt>
                  <c:pt idx="42">
                    <c:v>1992</c:v>
                  </c:pt>
                  <c:pt idx="43">
                    <c:v>1993</c:v>
                  </c:pt>
                  <c:pt idx="44">
                    <c:v>1994</c:v>
                  </c:pt>
                  <c:pt idx="45">
                    <c:v>1995</c:v>
                  </c:pt>
                  <c:pt idx="46">
                    <c:v>1996</c:v>
                  </c:pt>
                  <c:pt idx="47">
                    <c:v>1997</c:v>
                  </c:pt>
                  <c:pt idx="48">
                    <c:v>1998</c:v>
                  </c:pt>
                  <c:pt idx="49">
                    <c:v>1999</c:v>
                  </c:pt>
                  <c:pt idx="50">
                    <c:v>2000</c:v>
                  </c:pt>
                  <c:pt idx="51">
                    <c:v>2001</c:v>
                  </c:pt>
                  <c:pt idx="52">
                    <c:v>2002</c:v>
                  </c:pt>
                  <c:pt idx="53">
                    <c:v>2003</c:v>
                  </c:pt>
                  <c:pt idx="54">
                    <c:v>2004</c:v>
                  </c:pt>
                  <c:pt idx="55">
                    <c:v>2005</c:v>
                  </c:pt>
                  <c:pt idx="56">
                    <c:v>2006</c:v>
                  </c:pt>
                  <c:pt idx="57">
                    <c:v>2007</c:v>
                  </c:pt>
                  <c:pt idx="58">
                    <c:v>2008</c:v>
                  </c:pt>
                  <c:pt idx="59">
                    <c:v>2009</c:v>
                  </c:pt>
                  <c:pt idx="60">
                    <c:v>2010</c:v>
                  </c:pt>
                  <c:pt idx="61">
                    <c:v>2011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98312"/>
        <c:axId val="536875968"/>
      </c:scatterChart>
      <c:valAx>
        <c:axId val="53689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DJF</a:t>
                </a:r>
                <a:r>
                  <a:rPr lang="en-US" baseline="0"/>
                  <a:t> temperature a</a:t>
                </a:r>
                <a:r>
                  <a:rPr lang="en-US"/>
                  <a:t>nomaly from NOAA ENSO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5968"/>
        <c:crossesAt val="-3"/>
        <c:crossBetween val="midCat"/>
      </c:valAx>
      <c:valAx>
        <c:axId val="5368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Nt+1/Nt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983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Pop Nt+1/Nt vs anchoveta Bt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'guano bird data and covariates'!$J$2</c:f>
              <c:strCache>
                <c:ptCount val="1"/>
                <c:pt idx="0">
                  <c:v>Pop Nt+1/Nt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195AA1A5-4164-480D-9917-19EFA7B1EF9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9085E60-B519-455C-9400-91599EDDE39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7EEE133-9202-429D-A688-DB91D92C0F1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E45175F-7C1F-4026-B5C6-C862A1ABF88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C9595ED-16F3-4254-AA43-E1BEEBC421A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47D9F312-B097-4D93-95FA-1FE752A7143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09EC040E-1CBE-4B54-8148-418163FBF3A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0C0F5A4-1AC2-4913-863E-F35AF2F2111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E52CB9B-ACE4-4A20-9B40-AA3BB1A4C2B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9C443530-8E97-4D3D-BAFA-9E6CAE37884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42BBE712-00AC-4E88-AACA-0F9EAB85863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7E7819C5-4D6D-4E5D-9A6A-A60EE8F7E2B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9FE61E9E-F6A3-466B-AD63-72E34195013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23D2E34C-1C8E-4B92-8EEC-7B47B0EF81A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F7D01A2E-70A4-4DEF-9FE7-B22437C8F0B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4109D053-0247-451F-B4C0-EA2AB2A6982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C46A225F-3D0B-4277-99FE-0B77030FEBE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69ABFE5F-A909-4F73-840E-671D79B12A9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B0AFD2B9-96CE-4FF3-AF30-21E5197668F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98B6490F-CF7B-4C0E-A163-C82732A4FD2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E922A869-3B44-4666-BCA4-7A46B80142D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740CB840-581A-4A8B-89C9-03D635617B7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EBD3C364-3613-4EAA-AAF4-8B459715CBC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AEC3820D-CE32-4761-9B81-A30617DCE35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28C301A9-492D-4EF7-9FB3-6747CFC1C1E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A8572C39-5FE7-487D-884F-EFFD5ACFE04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768229F3-90CE-45EA-9D2D-3EE86CD5E57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C14801BC-DC6B-49C4-915A-0B0CD927FA5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E01918F8-823E-4D0F-87F0-8AFEF83EBE1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1B51AEED-CECE-4B9E-9CF8-FC5216AB1C6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27B29F8A-9116-4CBC-AC91-5501E652996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A413C0BE-D854-49F2-9D23-56C8CC3FD87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1CE51B5E-F883-4F36-90B0-37084728D7B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818910C4-2841-40C0-9F3E-6ECA9A82634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B1D524CB-85A3-4AA5-8C83-DE5A99F26F9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912C615D-29DE-4549-A05B-A614CC0C905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D7CC0EAE-B280-4FFC-AF35-AD030EFB4A3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8FBD885A-F63A-47BF-B51E-745D0934AFF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51B2D854-4E86-4BBA-8811-8AA7DDDA2A6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C1EBF6CA-4787-4407-90D1-9D20F8A57E4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B5BF54F7-98B2-4CD8-B0A2-1093DD633AA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4CE0B4A3-51AA-4808-9594-2079F4E5984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C911E46B-0782-4DD3-AE6C-EF966A68D28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4FBCAC4E-363A-4506-878F-BC7DA88FA22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5179321E-5AAD-426D-8AB4-E513E8A7553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1DC8F61E-A96E-47FE-A93C-4EF28EABFE9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32DD0B06-D143-4169-BE7C-7374D76B613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76D6AD2D-D5AA-42C1-8550-C892FC8564A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001A7E9B-048A-4E8F-96D0-74A7F62A14F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1B0CF971-4708-464D-B8C7-F3DA565C581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FD73CAFA-C3BE-44C4-8384-037BDDA2E2B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B99D7227-A2DB-435E-910B-FDEDE67D99E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8C10D20D-F396-4C1E-8EF5-646BCCF8A85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C8AA1F6F-6118-4A25-881C-69DEF8C759F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2E21A408-99AD-48F5-B5CF-41A89DE16C5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2AE7EA78-D4B5-4FF5-8DFC-A0F8E3C6C3B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9D988A17-A00B-416A-9BCD-72F862E3883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EBE38C63-FB20-4E5D-924F-DCAADA7AD64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EC0C4F75-6CA2-4A77-BFD3-46319C537F5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283F85C7-2639-43F7-AA63-401B99011F9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77CAFF42-D7CD-4698-B17B-5B8085CF121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066F5B61-95F1-42D7-B942-62BEAAAE2A0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'guano bird data and covariates'!$G$3:$G$64</c:f>
              <c:numCache>
                <c:formatCode>General</c:formatCode>
                <c:ptCount val="62"/>
                <c:pt idx="0">
                  <c:v>6.7144266808869091</c:v>
                </c:pt>
                <c:pt idx="1">
                  <c:v>7.0559383635069173</c:v>
                </c:pt>
                <c:pt idx="2">
                  <c:v>4.8439732313642718</c:v>
                </c:pt>
                <c:pt idx="3">
                  <c:v>2.5672482950632221</c:v>
                </c:pt>
                <c:pt idx="4">
                  <c:v>2.5319312017663531</c:v>
                </c:pt>
                <c:pt idx="5">
                  <c:v>4.4725611005587886</c:v>
                </c:pt>
                <c:pt idx="6">
                  <c:v>3.5655568494929546</c:v>
                </c:pt>
                <c:pt idx="7">
                  <c:v>3.1661739157351003</c:v>
                </c:pt>
                <c:pt idx="8">
                  <c:v>2.9078541698847489</c:v>
                </c:pt>
                <c:pt idx="9">
                  <c:v>1.7139959689274367</c:v>
                </c:pt>
                <c:pt idx="10">
                  <c:v>4.7401184174051361</c:v>
                </c:pt>
                <c:pt idx="11">
                  <c:v>4.7881940384796833</c:v>
                </c:pt>
                <c:pt idx="12">
                  <c:v>5.9437975466812683</c:v>
                </c:pt>
                <c:pt idx="13">
                  <c:v>8.202936037774478</c:v>
                </c:pt>
                <c:pt idx="14">
                  <c:v>8.8481523109154985</c:v>
                </c:pt>
                <c:pt idx="15">
                  <c:v>6.5270459497743802</c:v>
                </c:pt>
                <c:pt idx="16">
                  <c:v>10.522021312099657</c:v>
                </c:pt>
                <c:pt idx="17">
                  <c:v>7.3887376140147261</c:v>
                </c:pt>
                <c:pt idx="18">
                  <c:v>12.379004517134788</c:v>
                </c:pt>
                <c:pt idx="19">
                  <c:v>7.8066989444183355</c:v>
                </c:pt>
                <c:pt idx="20">
                  <c:v>18.17579210087894</c:v>
                </c:pt>
                <c:pt idx="21">
                  <c:v>10.496071989058226</c:v>
                </c:pt>
                <c:pt idx="22">
                  <c:v>4.5140381925240876</c:v>
                </c:pt>
                <c:pt idx="23">
                  <c:v>2.4704312346075268</c:v>
                </c:pt>
                <c:pt idx="24">
                  <c:v>3.9331605288580902</c:v>
                </c:pt>
                <c:pt idx="25">
                  <c:v>4.6296001531304007</c:v>
                </c:pt>
                <c:pt idx="26">
                  <c:v>5.5841433458361118</c:v>
                </c:pt>
                <c:pt idx="27">
                  <c:v>2.399974394980144</c:v>
                </c:pt>
                <c:pt idx="28">
                  <c:v>2.2877928996207757</c:v>
                </c:pt>
                <c:pt idx="29">
                  <c:v>2.7783900540860591</c:v>
                </c:pt>
                <c:pt idx="30">
                  <c:v>2.0943516997926839</c:v>
                </c:pt>
                <c:pt idx="31">
                  <c:v>1.9363397260451194</c:v>
                </c:pt>
                <c:pt idx="32">
                  <c:v>1.8484034880464288</c:v>
                </c:pt>
                <c:pt idx="33">
                  <c:v>3.5178266147733801</c:v>
                </c:pt>
                <c:pt idx="34">
                  <c:v>3.9937841173695023</c:v>
                </c:pt>
                <c:pt idx="35">
                  <c:v>5.567020482027635</c:v>
                </c:pt>
                <c:pt idx="36">
                  <c:v>5.6948689034828597</c:v>
                </c:pt>
                <c:pt idx="37">
                  <c:v>2.0066849754605696</c:v>
                </c:pt>
                <c:pt idx="38">
                  <c:v>6.8748823447889578</c:v>
                </c:pt>
                <c:pt idx="39">
                  <c:v>6.1214866287658563</c:v>
                </c:pt>
                <c:pt idx="40">
                  <c:v>3.220897121402003</c:v>
                </c:pt>
                <c:pt idx="41">
                  <c:v>2.6060293465546525</c:v>
                </c:pt>
                <c:pt idx="42">
                  <c:v>5.0396644831089024</c:v>
                </c:pt>
                <c:pt idx="43">
                  <c:v>4.5252987173721895</c:v>
                </c:pt>
                <c:pt idx="44">
                  <c:v>7.5433655453873891</c:v>
                </c:pt>
                <c:pt idx="45">
                  <c:v>6.6431107109424161</c:v>
                </c:pt>
                <c:pt idx="46">
                  <c:v>5.8755117061183189</c:v>
                </c:pt>
                <c:pt idx="47">
                  <c:v>4.3703056540989209</c:v>
                </c:pt>
                <c:pt idx="48">
                  <c:v>4.0270252661586321</c:v>
                </c:pt>
                <c:pt idx="49">
                  <c:v>6.9617286659691731</c:v>
                </c:pt>
                <c:pt idx="50">
                  <c:v>9.8554221492484171</c:v>
                </c:pt>
                <c:pt idx="51">
                  <c:v>9.6419721108556029</c:v>
                </c:pt>
                <c:pt idx="52">
                  <c:v>9.0254693864686608</c:v>
                </c:pt>
                <c:pt idx="53">
                  <c:v>9.6931666036918838</c:v>
                </c:pt>
                <c:pt idx="54">
                  <c:v>11.682576632944397</c:v>
                </c:pt>
                <c:pt idx="55">
                  <c:v>10.740300822261721</c:v>
                </c:pt>
                <c:pt idx="56">
                  <c:v>10.619292144841081</c:v>
                </c:pt>
                <c:pt idx="57">
                  <c:v>9.8035859415786355</c:v>
                </c:pt>
                <c:pt idx="58">
                  <c:v>8.1521756000660339</c:v>
                </c:pt>
                <c:pt idx="59">
                  <c:v>6.3471088978778489</c:v>
                </c:pt>
                <c:pt idx="60">
                  <c:v>6.320410047776063</c:v>
                </c:pt>
                <c:pt idx="61">
                  <c:v>9.279710844919201</c:v>
                </c:pt>
              </c:numCache>
            </c:numRef>
          </c:xVal>
          <c:yVal>
            <c:numRef>
              <c:f>'guano bird data and covariates'!$J$3:$J$64</c:f>
              <c:numCache>
                <c:formatCode>General</c:formatCode>
                <c:ptCount val="62"/>
                <c:pt idx="0">
                  <c:v>1</c:v>
                </c:pt>
                <c:pt idx="1">
                  <c:v>1.0833333333333333</c:v>
                </c:pt>
                <c:pt idx="2">
                  <c:v>0.82051282051282048</c:v>
                </c:pt>
                <c:pt idx="3">
                  <c:v>1.203125</c:v>
                </c:pt>
                <c:pt idx="4">
                  <c:v>1.0389610389610389</c:v>
                </c:pt>
                <c:pt idx="5">
                  <c:v>0.9</c:v>
                </c:pt>
                <c:pt idx="6">
                  <c:v>0.80555555555555558</c:v>
                </c:pt>
                <c:pt idx="7">
                  <c:v>0.31034482758620691</c:v>
                </c:pt>
                <c:pt idx="8">
                  <c:v>2.4444444444444446</c:v>
                </c:pt>
                <c:pt idx="9">
                  <c:v>0.95454545454545459</c:v>
                </c:pt>
                <c:pt idx="10">
                  <c:v>1.0476190476190477</c:v>
                </c:pt>
                <c:pt idx="11">
                  <c:v>1.0909090909090908</c:v>
                </c:pt>
                <c:pt idx="12">
                  <c:v>1.0416666666666667</c:v>
                </c:pt>
                <c:pt idx="13">
                  <c:v>0.94400000000000006</c:v>
                </c:pt>
                <c:pt idx="14">
                  <c:v>0.99576271186440668</c:v>
                </c:pt>
                <c:pt idx="15">
                  <c:v>0.10638297872340426</c:v>
                </c:pt>
                <c:pt idx="16">
                  <c:v>1.5680000000000001</c:v>
                </c:pt>
                <c:pt idx="17">
                  <c:v>1.1454081632653061</c:v>
                </c:pt>
                <c:pt idx="18">
                  <c:v>0.85968819599109125</c:v>
                </c:pt>
                <c:pt idx="19">
                  <c:v>1.2409326424870466</c:v>
                </c:pt>
                <c:pt idx="20">
                  <c:v>1.2526096033402923</c:v>
                </c:pt>
                <c:pt idx="21">
                  <c:v>0.20166666666666666</c:v>
                </c:pt>
                <c:pt idx="22">
                  <c:v>1.5289256198347108</c:v>
                </c:pt>
                <c:pt idx="23">
                  <c:v>1.2864864864864864</c:v>
                </c:pt>
                <c:pt idx="24">
                  <c:v>1.1092436974789917</c:v>
                </c:pt>
                <c:pt idx="25">
                  <c:v>1.5265151515151516</c:v>
                </c:pt>
                <c:pt idx="26">
                  <c:v>1.2009925558312653</c:v>
                </c:pt>
                <c:pt idx="27">
                  <c:v>1.6280991735537191</c:v>
                </c:pt>
                <c:pt idx="28">
                  <c:v>0.92639593908629436</c:v>
                </c:pt>
                <c:pt idx="29">
                  <c:v>1.095890410958904</c:v>
                </c:pt>
                <c:pt idx="30">
                  <c:v>1.0375000000000001</c:v>
                </c:pt>
                <c:pt idx="31">
                  <c:v>1.0240963855421685</c:v>
                </c:pt>
                <c:pt idx="32">
                  <c:v>0.29411764705882354</c:v>
                </c:pt>
                <c:pt idx="33">
                  <c:v>1.08</c:v>
                </c:pt>
                <c:pt idx="34">
                  <c:v>1.074074074074074</c:v>
                </c:pt>
                <c:pt idx="35">
                  <c:v>1.2758620689655173</c:v>
                </c:pt>
                <c:pt idx="36">
                  <c:v>1.0540540540540539</c:v>
                </c:pt>
                <c:pt idx="37">
                  <c:v>1.1871794871794872</c:v>
                </c:pt>
                <c:pt idx="38">
                  <c:v>0.86393088552915764</c:v>
                </c:pt>
                <c:pt idx="39">
                  <c:v>0.98750000000000004</c:v>
                </c:pt>
                <c:pt idx="40">
                  <c:v>1.3518987341772151</c:v>
                </c:pt>
                <c:pt idx="41">
                  <c:v>0.97378277153558057</c:v>
                </c:pt>
                <c:pt idx="42">
                  <c:v>1.1634615384615383</c:v>
                </c:pt>
                <c:pt idx="43">
                  <c:v>1.0743801652892562</c:v>
                </c:pt>
                <c:pt idx="44">
                  <c:v>1.1984615384615385</c:v>
                </c:pt>
                <c:pt idx="45">
                  <c:v>1.0205391527599488</c:v>
                </c:pt>
                <c:pt idx="46">
                  <c:v>1.0691823899371069</c:v>
                </c:pt>
                <c:pt idx="47">
                  <c:v>0.14117647058823529</c:v>
                </c:pt>
                <c:pt idx="48">
                  <c:v>1.5</c:v>
                </c:pt>
                <c:pt idx="49">
                  <c:v>1.1666666666666667</c:v>
                </c:pt>
                <c:pt idx="50">
                  <c:v>1.0619047619047619</c:v>
                </c:pt>
                <c:pt idx="51">
                  <c:v>0.9641255605381166</c:v>
                </c:pt>
                <c:pt idx="52">
                  <c:v>0.99069767441860468</c:v>
                </c:pt>
                <c:pt idx="53">
                  <c:v>1.2863849765258217</c:v>
                </c:pt>
                <c:pt idx="54">
                  <c:v>1.2919708029197079</c:v>
                </c:pt>
                <c:pt idx="55">
                  <c:v>0.93502824858757061</c:v>
                </c:pt>
                <c:pt idx="56">
                  <c:v>1.3051359516616314</c:v>
                </c:pt>
                <c:pt idx="57">
                  <c:v>1.1689814814814814</c:v>
                </c:pt>
                <c:pt idx="58">
                  <c:v>0.64752475247524754</c:v>
                </c:pt>
                <c:pt idx="59">
                  <c:v>1.2507645259938838</c:v>
                </c:pt>
                <c:pt idx="60">
                  <c:v>1.1026894865525672</c:v>
                </c:pt>
                <c:pt idx="61">
                  <c:v>1.0199556541019956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'guano bird data and covariates'!$A$3:$A$64</c15:f>
                <c15:dlblRangeCache>
                  <c:ptCount val="62"/>
                  <c:pt idx="0">
                    <c:v>1950</c:v>
                  </c:pt>
                  <c:pt idx="1">
                    <c:v>1951</c:v>
                  </c:pt>
                  <c:pt idx="2">
                    <c:v>1952</c:v>
                  </c:pt>
                  <c:pt idx="3">
                    <c:v>1953</c:v>
                  </c:pt>
                  <c:pt idx="4">
                    <c:v>1954</c:v>
                  </c:pt>
                  <c:pt idx="5">
                    <c:v>1955</c:v>
                  </c:pt>
                  <c:pt idx="6">
                    <c:v>1956</c:v>
                  </c:pt>
                  <c:pt idx="7">
                    <c:v>1957</c:v>
                  </c:pt>
                  <c:pt idx="8">
                    <c:v>1958</c:v>
                  </c:pt>
                  <c:pt idx="9">
                    <c:v>1959</c:v>
                  </c:pt>
                  <c:pt idx="10">
                    <c:v>1960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1963</c:v>
                  </c:pt>
                  <c:pt idx="14">
                    <c:v>1964</c:v>
                  </c:pt>
                  <c:pt idx="15">
                    <c:v>1965</c:v>
                  </c:pt>
                  <c:pt idx="16">
                    <c:v>1966</c:v>
                  </c:pt>
                  <c:pt idx="17">
                    <c:v>1967</c:v>
                  </c:pt>
                  <c:pt idx="18">
                    <c:v>1968</c:v>
                  </c:pt>
                  <c:pt idx="19">
                    <c:v>1969</c:v>
                  </c:pt>
                  <c:pt idx="20">
                    <c:v>1970</c:v>
                  </c:pt>
                  <c:pt idx="21">
                    <c:v>1971</c:v>
                  </c:pt>
                  <c:pt idx="22">
                    <c:v>1972</c:v>
                  </c:pt>
                  <c:pt idx="23">
                    <c:v>1973</c:v>
                  </c:pt>
                  <c:pt idx="24">
                    <c:v>1974</c:v>
                  </c:pt>
                  <c:pt idx="25">
                    <c:v>1975</c:v>
                  </c:pt>
                  <c:pt idx="26">
                    <c:v>1976</c:v>
                  </c:pt>
                  <c:pt idx="27">
                    <c:v>1977</c:v>
                  </c:pt>
                  <c:pt idx="28">
                    <c:v>1978</c:v>
                  </c:pt>
                  <c:pt idx="29">
                    <c:v>1979</c:v>
                  </c:pt>
                  <c:pt idx="30">
                    <c:v>1980</c:v>
                  </c:pt>
                  <c:pt idx="31">
                    <c:v>1981</c:v>
                  </c:pt>
                  <c:pt idx="32">
                    <c:v>1982</c:v>
                  </c:pt>
                  <c:pt idx="33">
                    <c:v>1983</c:v>
                  </c:pt>
                  <c:pt idx="34">
                    <c:v>1984</c:v>
                  </c:pt>
                  <c:pt idx="35">
                    <c:v>1985</c:v>
                  </c:pt>
                  <c:pt idx="36">
                    <c:v>1986</c:v>
                  </c:pt>
                  <c:pt idx="37">
                    <c:v>1987</c:v>
                  </c:pt>
                  <c:pt idx="38">
                    <c:v>1988</c:v>
                  </c:pt>
                  <c:pt idx="39">
                    <c:v>1989</c:v>
                  </c:pt>
                  <c:pt idx="40">
                    <c:v>1990</c:v>
                  </c:pt>
                  <c:pt idx="41">
                    <c:v>1991</c:v>
                  </c:pt>
                  <c:pt idx="42">
                    <c:v>1992</c:v>
                  </c:pt>
                  <c:pt idx="43">
                    <c:v>1993</c:v>
                  </c:pt>
                  <c:pt idx="44">
                    <c:v>1994</c:v>
                  </c:pt>
                  <c:pt idx="45">
                    <c:v>1995</c:v>
                  </c:pt>
                  <c:pt idx="46">
                    <c:v>1996</c:v>
                  </c:pt>
                  <c:pt idx="47">
                    <c:v>1997</c:v>
                  </c:pt>
                  <c:pt idx="48">
                    <c:v>1998</c:v>
                  </c:pt>
                  <c:pt idx="49">
                    <c:v>1999</c:v>
                  </c:pt>
                  <c:pt idx="50">
                    <c:v>2000</c:v>
                  </c:pt>
                  <c:pt idx="51">
                    <c:v>2001</c:v>
                  </c:pt>
                  <c:pt idx="52">
                    <c:v>2002</c:v>
                  </c:pt>
                  <c:pt idx="53">
                    <c:v>2003</c:v>
                  </c:pt>
                  <c:pt idx="54">
                    <c:v>2004</c:v>
                  </c:pt>
                  <c:pt idx="55">
                    <c:v>2005</c:v>
                  </c:pt>
                  <c:pt idx="56">
                    <c:v>2006</c:v>
                  </c:pt>
                  <c:pt idx="57">
                    <c:v>2007</c:v>
                  </c:pt>
                  <c:pt idx="58">
                    <c:v>2008</c:v>
                  </c:pt>
                  <c:pt idx="59">
                    <c:v>2009</c:v>
                  </c:pt>
                  <c:pt idx="60">
                    <c:v>2010</c:v>
                  </c:pt>
                  <c:pt idx="61">
                    <c:v>2011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9496"/>
        <c:axId val="536880672"/>
      </c:scatterChart>
      <c:valAx>
        <c:axId val="53687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Bt from seasonal 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80672"/>
        <c:crosses val="autoZero"/>
        <c:crossBetween val="midCat"/>
      </c:valAx>
      <c:valAx>
        <c:axId val="5368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Nt+1/Nt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4</xdr:row>
      <xdr:rowOff>47625</xdr:rowOff>
    </xdr:from>
    <xdr:to>
      <xdr:col>16</xdr:col>
      <xdr:colOff>260350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5</xdr:row>
      <xdr:rowOff>15875</xdr:rowOff>
    </xdr:from>
    <xdr:to>
      <xdr:col>9</xdr:col>
      <xdr:colOff>228600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4</xdr:row>
      <xdr:rowOff>142875</xdr:rowOff>
    </xdr:from>
    <xdr:to>
      <xdr:col>15</xdr:col>
      <xdr:colOff>482600</xdr:colOff>
      <xdr:row>19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165100</xdr:colOff>
      <xdr:row>3</xdr:row>
      <xdr:rowOff>161925</xdr:rowOff>
    </xdr:from>
    <xdr:to>
      <xdr:col>10</xdr:col>
      <xdr:colOff>469900</xdr:colOff>
      <xdr:row>18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231775</xdr:colOff>
      <xdr:row>2</xdr:row>
      <xdr:rowOff>130175</xdr:rowOff>
    </xdr:from>
    <xdr:to>
      <xdr:col>5</xdr:col>
      <xdr:colOff>165100</xdr:colOff>
      <xdr:row>17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37</xdr:row>
      <xdr:rowOff>136525</xdr:rowOff>
    </xdr:from>
    <xdr:to>
      <xdr:col>10</xdr:col>
      <xdr:colOff>1003300</xdr:colOff>
      <xdr:row>51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323850</xdr:colOff>
      <xdr:row>18</xdr:row>
      <xdr:rowOff>168275</xdr:rowOff>
    </xdr:from>
    <xdr:to>
      <xdr:col>25</xdr:col>
      <xdr:colOff>463550</xdr:colOff>
      <xdr:row>31</xdr:row>
      <xdr:rowOff>155575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1</xdr:row>
      <xdr:rowOff>63500</xdr:rowOff>
    </xdr:from>
    <xdr:to>
      <xdr:col>15</xdr:col>
      <xdr:colOff>88900</xdr:colOff>
      <xdr:row>16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501650</xdr:colOff>
      <xdr:row>1</xdr:row>
      <xdr:rowOff>34924</xdr:rowOff>
    </xdr:from>
    <xdr:to>
      <xdr:col>9</xdr:col>
      <xdr:colOff>336550</xdr:colOff>
      <xdr:row>16</xdr:row>
      <xdr:rowOff>88899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793750</xdr:colOff>
      <xdr:row>0</xdr:row>
      <xdr:rowOff>171450</xdr:rowOff>
    </xdr:from>
    <xdr:to>
      <xdr:col>20</xdr:col>
      <xdr:colOff>295275</xdr:colOff>
      <xdr:row>11</xdr:row>
      <xdr:rowOff>158750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673100</xdr:colOff>
      <xdr:row>11</xdr:row>
      <xdr:rowOff>19050</xdr:rowOff>
    </xdr:from>
    <xdr:to>
      <xdr:col>20</xdr:col>
      <xdr:colOff>174625</xdr:colOff>
      <xdr:row>24</xdr:row>
      <xdr:rowOff>6350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1003300</xdr:colOff>
      <xdr:row>44</xdr:row>
      <xdr:rowOff>98425</xdr:rowOff>
    </xdr:from>
    <xdr:to>
      <xdr:col>4</xdr:col>
      <xdr:colOff>1193800</xdr:colOff>
      <xdr:row>58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50-2009%20Guano%20bi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ano bird data and covariates"/>
    </sheetNames>
    <sheetDataSet>
      <sheetData sheetId="0">
        <row r="1">
          <cell r="K1" t="str">
            <v>Total population (Millions of birds)</v>
          </cell>
        </row>
        <row r="2">
          <cell r="I2" t="str">
            <v>jfm temp</v>
          </cell>
          <cell r="J2" t="str">
            <v>Pop Nt+1/Nt</v>
          </cell>
        </row>
        <row r="3">
          <cell r="A3">
            <v>1950</v>
          </cell>
          <cell r="G3">
            <v>6.7144266808869091</v>
          </cell>
          <cell r="H3">
            <v>-1.4</v>
          </cell>
          <cell r="I3">
            <v>-1.3</v>
          </cell>
          <cell r="J3">
            <v>1</v>
          </cell>
          <cell r="K3">
            <v>36</v>
          </cell>
          <cell r="M3">
            <v>36</v>
          </cell>
          <cell r="N3">
            <v>1</v>
          </cell>
        </row>
        <row r="4">
          <cell r="A4">
            <v>1951</v>
          </cell>
          <cell r="G4">
            <v>7.0559383635069173</v>
          </cell>
          <cell r="H4">
            <v>-0.8</v>
          </cell>
          <cell r="I4">
            <v>-0.6</v>
          </cell>
          <cell r="J4">
            <v>1.0833333333333333</v>
          </cell>
          <cell r="K4">
            <v>36</v>
          </cell>
          <cell r="M4">
            <v>36</v>
          </cell>
          <cell r="N4">
            <v>1.0833333333333333</v>
          </cell>
        </row>
        <row r="5">
          <cell r="A5">
            <v>1952</v>
          </cell>
          <cell r="G5">
            <v>4.8439732313642718</v>
          </cell>
          <cell r="H5">
            <v>0.6</v>
          </cell>
          <cell r="I5">
            <v>0.4</v>
          </cell>
          <cell r="J5">
            <v>0.82051282051282048</v>
          </cell>
          <cell r="K5">
            <v>39</v>
          </cell>
          <cell r="M5">
            <v>39</v>
          </cell>
          <cell r="N5">
            <v>0.82051282051282048</v>
          </cell>
        </row>
        <row r="6">
          <cell r="A6">
            <v>1953</v>
          </cell>
          <cell r="G6">
            <v>2.5672482950632221</v>
          </cell>
          <cell r="H6">
            <v>0.5</v>
          </cell>
          <cell r="I6">
            <v>0.6</v>
          </cell>
          <cell r="J6">
            <v>1.203125</v>
          </cell>
          <cell r="K6">
            <v>32</v>
          </cell>
          <cell r="M6">
            <v>32</v>
          </cell>
          <cell r="N6">
            <v>1.203125</v>
          </cell>
        </row>
        <row r="7">
          <cell r="A7">
            <v>1954</v>
          </cell>
          <cell r="G7">
            <v>2.5319312017663531</v>
          </cell>
          <cell r="H7">
            <v>0.7</v>
          </cell>
          <cell r="I7">
            <v>0.5</v>
          </cell>
          <cell r="J7">
            <v>1.0389610389610389</v>
          </cell>
          <cell r="K7">
            <v>38.5</v>
          </cell>
          <cell r="M7">
            <v>38.5</v>
          </cell>
          <cell r="N7">
            <v>1.0389610389610389</v>
          </cell>
        </row>
        <row r="8">
          <cell r="A8">
            <v>1955</v>
          </cell>
          <cell r="G8">
            <v>4.4725611005587886</v>
          </cell>
          <cell r="H8">
            <v>-0.7</v>
          </cell>
          <cell r="I8">
            <v>-0.7</v>
          </cell>
          <cell r="J8">
            <v>0.9</v>
          </cell>
          <cell r="K8">
            <v>40</v>
          </cell>
          <cell r="M8">
            <v>40</v>
          </cell>
          <cell r="N8">
            <v>0.9</v>
          </cell>
        </row>
        <row r="9">
          <cell r="A9">
            <v>1956</v>
          </cell>
          <cell r="G9">
            <v>3.5655568494929546</v>
          </cell>
          <cell r="H9">
            <v>-1.1000000000000001</v>
          </cell>
          <cell r="I9">
            <v>-0.8</v>
          </cell>
          <cell r="J9">
            <v>0.80555555555555558</v>
          </cell>
          <cell r="K9">
            <v>36</v>
          </cell>
          <cell r="M9">
            <v>36</v>
          </cell>
          <cell r="N9">
            <v>0.80555555555555558</v>
          </cell>
        </row>
        <row r="10">
          <cell r="A10">
            <v>1957</v>
          </cell>
          <cell r="G10">
            <v>3.1661739157351003</v>
          </cell>
          <cell r="H10">
            <v>-0.3</v>
          </cell>
          <cell r="I10">
            <v>0.1</v>
          </cell>
          <cell r="J10">
            <v>0.31034482758620691</v>
          </cell>
          <cell r="K10">
            <v>29</v>
          </cell>
        </row>
        <row r="11">
          <cell r="A11">
            <v>1958</v>
          </cell>
          <cell r="G11">
            <v>2.9078541698847489</v>
          </cell>
          <cell r="H11">
            <v>1.8</v>
          </cell>
          <cell r="I11">
            <v>1.6</v>
          </cell>
          <cell r="J11">
            <v>2.4444444444444446</v>
          </cell>
          <cell r="K11">
            <v>9</v>
          </cell>
        </row>
        <row r="12">
          <cell r="A12">
            <v>1959</v>
          </cell>
          <cell r="G12">
            <v>1.7139959689274367</v>
          </cell>
          <cell r="H12">
            <v>0.6</v>
          </cell>
          <cell r="I12">
            <v>0.6</v>
          </cell>
          <cell r="J12">
            <v>0.95454545454545459</v>
          </cell>
          <cell r="K12">
            <v>22</v>
          </cell>
          <cell r="M12">
            <v>22</v>
          </cell>
          <cell r="N12">
            <v>0.95454545454545459</v>
          </cell>
        </row>
        <row r="13">
          <cell r="A13">
            <v>1960</v>
          </cell>
          <cell r="G13">
            <v>4.7401184174051361</v>
          </cell>
          <cell r="H13">
            <v>-0.1</v>
          </cell>
          <cell r="I13">
            <v>-0.2</v>
          </cell>
          <cell r="J13">
            <v>1.0476190476190477</v>
          </cell>
          <cell r="K13">
            <v>21</v>
          </cell>
          <cell r="M13">
            <v>21</v>
          </cell>
          <cell r="N13">
            <v>1.0476190476190477</v>
          </cell>
        </row>
        <row r="14">
          <cell r="A14">
            <v>1961</v>
          </cell>
          <cell r="G14">
            <v>4.7881940384796833</v>
          </cell>
          <cell r="H14">
            <v>0</v>
          </cell>
          <cell r="I14">
            <v>0</v>
          </cell>
          <cell r="J14">
            <v>1.0909090909090908</v>
          </cell>
          <cell r="K14">
            <v>22</v>
          </cell>
          <cell r="M14">
            <v>22</v>
          </cell>
          <cell r="N14">
            <v>1.0909090909090908</v>
          </cell>
        </row>
        <row r="15">
          <cell r="A15">
            <v>1962</v>
          </cell>
          <cell r="G15">
            <v>5.9437975466812683</v>
          </cell>
          <cell r="H15">
            <v>-0.2</v>
          </cell>
          <cell r="I15">
            <v>-0.3</v>
          </cell>
          <cell r="J15">
            <v>1.0416666666666667</v>
          </cell>
          <cell r="K15">
            <v>24</v>
          </cell>
          <cell r="M15">
            <v>24</v>
          </cell>
          <cell r="N15">
            <v>1.0416666666666667</v>
          </cell>
        </row>
        <row r="16">
          <cell r="A16">
            <v>1963</v>
          </cell>
          <cell r="G16">
            <v>8.202936037774478</v>
          </cell>
          <cell r="H16">
            <v>-0.4</v>
          </cell>
          <cell r="I16">
            <v>-0.2</v>
          </cell>
          <cell r="J16">
            <v>0.94400000000000006</v>
          </cell>
          <cell r="K16">
            <v>25</v>
          </cell>
          <cell r="M16">
            <v>25</v>
          </cell>
          <cell r="N16">
            <v>0.94400000000000006</v>
          </cell>
        </row>
        <row r="17">
          <cell r="A17">
            <v>1964</v>
          </cell>
          <cell r="G17">
            <v>8.8481523109154985</v>
          </cell>
          <cell r="H17">
            <v>1.1000000000000001</v>
          </cell>
          <cell r="I17">
            <v>0.6</v>
          </cell>
          <cell r="J17">
            <v>0.99576271186440668</v>
          </cell>
          <cell r="K17">
            <v>23.6</v>
          </cell>
          <cell r="M17">
            <v>23.6</v>
          </cell>
          <cell r="N17">
            <v>0.99576271186440668</v>
          </cell>
        </row>
        <row r="18">
          <cell r="A18">
            <v>1965</v>
          </cell>
          <cell r="G18">
            <v>6.5270459497743802</v>
          </cell>
          <cell r="H18">
            <v>-0.6</v>
          </cell>
          <cell r="I18">
            <v>-0.3</v>
          </cell>
          <cell r="J18">
            <v>0.10638297872340426</v>
          </cell>
          <cell r="K18">
            <v>23.5</v>
          </cell>
        </row>
        <row r="19">
          <cell r="A19">
            <v>1966</v>
          </cell>
          <cell r="G19">
            <v>10.522021312099657</v>
          </cell>
          <cell r="H19">
            <v>1.4</v>
          </cell>
          <cell r="I19">
            <v>1.1000000000000001</v>
          </cell>
          <cell r="J19">
            <v>1.5680000000000001</v>
          </cell>
          <cell r="K19">
            <v>2.5</v>
          </cell>
          <cell r="M19">
            <v>2.5</v>
          </cell>
          <cell r="N19">
            <v>1.5680000000000001</v>
          </cell>
        </row>
        <row r="20">
          <cell r="A20">
            <v>1967</v>
          </cell>
          <cell r="G20">
            <v>7.3887376140147261</v>
          </cell>
          <cell r="H20">
            <v>-0.3</v>
          </cell>
          <cell r="I20">
            <v>-0.4</v>
          </cell>
          <cell r="J20">
            <v>1.1454081632653061</v>
          </cell>
          <cell r="K20">
            <v>3.92</v>
          </cell>
          <cell r="M20">
            <v>3.92</v>
          </cell>
          <cell r="N20">
            <v>1.1454081632653061</v>
          </cell>
        </row>
        <row r="21">
          <cell r="A21">
            <v>1968</v>
          </cell>
          <cell r="G21">
            <v>12.379004517134788</v>
          </cell>
          <cell r="H21">
            <v>-0.6</v>
          </cell>
          <cell r="I21">
            <v>-0.8</v>
          </cell>
          <cell r="J21">
            <v>0.85968819599109125</v>
          </cell>
          <cell r="K21">
            <v>4.49</v>
          </cell>
          <cell r="M21">
            <v>4.49</v>
          </cell>
          <cell r="N21">
            <v>0.85968819599109125</v>
          </cell>
        </row>
        <row r="22">
          <cell r="A22">
            <v>1969</v>
          </cell>
          <cell r="G22">
            <v>7.8066989444183355</v>
          </cell>
          <cell r="H22">
            <v>1.1000000000000001</v>
          </cell>
          <cell r="I22">
            <v>1.1000000000000001</v>
          </cell>
          <cell r="J22">
            <v>1.2409326424870466</v>
          </cell>
          <cell r="K22">
            <v>3.86</v>
          </cell>
          <cell r="M22">
            <v>3.86</v>
          </cell>
          <cell r="N22">
            <v>1.2409326424870466</v>
          </cell>
        </row>
        <row r="23">
          <cell r="A23">
            <v>1970</v>
          </cell>
          <cell r="G23">
            <v>18.17579210087894</v>
          </cell>
          <cell r="H23">
            <v>0.6</v>
          </cell>
          <cell r="I23">
            <v>0.4</v>
          </cell>
          <cell r="J23">
            <v>1.2526096033402923</v>
          </cell>
          <cell r="K23">
            <v>4.79</v>
          </cell>
          <cell r="M23">
            <v>4.79</v>
          </cell>
          <cell r="N23">
            <v>1.2526096033402923</v>
          </cell>
        </row>
        <row r="24">
          <cell r="A24">
            <v>1971</v>
          </cell>
          <cell r="G24">
            <v>10.496071989058226</v>
          </cell>
          <cell r="H24">
            <v>-1.2</v>
          </cell>
          <cell r="I24">
            <v>-1.3</v>
          </cell>
          <cell r="J24">
            <v>0.20166666666666666</v>
          </cell>
          <cell r="K24">
            <v>6</v>
          </cell>
        </row>
        <row r="25">
          <cell r="A25">
            <v>1972</v>
          </cell>
          <cell r="G25">
            <v>4.5140381925240876</v>
          </cell>
          <cell r="H25">
            <v>-0.6</v>
          </cell>
          <cell r="I25">
            <v>-0.3</v>
          </cell>
          <cell r="J25">
            <v>1.5289256198347108</v>
          </cell>
          <cell r="K25">
            <v>1.21</v>
          </cell>
          <cell r="M25">
            <v>1.21</v>
          </cell>
          <cell r="N25">
            <v>1.5289256198347108</v>
          </cell>
        </row>
        <row r="26">
          <cell r="A26">
            <v>1973</v>
          </cell>
          <cell r="G26">
            <v>2.4704312346075268</v>
          </cell>
          <cell r="H26">
            <v>1.8</v>
          </cell>
          <cell r="I26">
            <v>1.2</v>
          </cell>
          <cell r="J26">
            <v>1.2864864864864864</v>
          </cell>
          <cell r="K26">
            <v>1.85</v>
          </cell>
          <cell r="M26">
            <v>1.85</v>
          </cell>
          <cell r="N26">
            <v>1.2864864864864864</v>
          </cell>
        </row>
        <row r="27">
          <cell r="A27">
            <v>1974</v>
          </cell>
          <cell r="G27">
            <v>3.9331605288580902</v>
          </cell>
          <cell r="H27">
            <v>-1.9</v>
          </cell>
          <cell r="I27">
            <v>-1.6</v>
          </cell>
          <cell r="J27">
            <v>1.1092436974789917</v>
          </cell>
          <cell r="K27">
            <v>2.38</v>
          </cell>
          <cell r="M27">
            <v>2.38</v>
          </cell>
          <cell r="N27">
            <v>1.1092436974789917</v>
          </cell>
        </row>
        <row r="28">
          <cell r="A28">
            <v>1975</v>
          </cell>
          <cell r="G28">
            <v>4.6296001531304007</v>
          </cell>
          <cell r="H28">
            <v>-0.5</v>
          </cell>
          <cell r="I28">
            <v>-0.5</v>
          </cell>
          <cell r="J28">
            <v>1.5265151515151516</v>
          </cell>
          <cell r="K28">
            <v>2.64</v>
          </cell>
          <cell r="M28">
            <v>2.64</v>
          </cell>
          <cell r="N28">
            <v>1.5265151515151516</v>
          </cell>
        </row>
        <row r="29">
          <cell r="A29">
            <v>1976</v>
          </cell>
          <cell r="G29">
            <v>5.5841433458361118</v>
          </cell>
          <cell r="H29">
            <v>-1.5</v>
          </cell>
          <cell r="I29">
            <v>-1.1000000000000001</v>
          </cell>
          <cell r="J29">
            <v>1.2009925558312653</v>
          </cell>
          <cell r="K29">
            <v>4.03</v>
          </cell>
          <cell r="M29">
            <v>4.03</v>
          </cell>
          <cell r="N29">
            <v>1.2009925558312653</v>
          </cell>
        </row>
        <row r="30">
          <cell r="A30">
            <v>1977</v>
          </cell>
          <cell r="G30">
            <v>2.399974394980144</v>
          </cell>
          <cell r="H30">
            <v>0.6</v>
          </cell>
          <cell r="I30">
            <v>0.6</v>
          </cell>
          <cell r="J30">
            <v>1.6280991735537191</v>
          </cell>
          <cell r="K30">
            <v>4.84</v>
          </cell>
          <cell r="M30">
            <v>4.84</v>
          </cell>
          <cell r="N30">
            <v>1.6280991735537191</v>
          </cell>
        </row>
        <row r="31">
          <cell r="A31">
            <v>1978</v>
          </cell>
          <cell r="G31">
            <v>2.2877928996207757</v>
          </cell>
          <cell r="H31">
            <v>0.7</v>
          </cell>
          <cell r="I31">
            <v>0.5</v>
          </cell>
          <cell r="J31">
            <v>0.92639593908629436</v>
          </cell>
          <cell r="K31">
            <v>7.88</v>
          </cell>
          <cell r="M31">
            <v>7.88</v>
          </cell>
          <cell r="N31">
            <v>0.92639593908629436</v>
          </cell>
        </row>
        <row r="32">
          <cell r="A32">
            <v>1979</v>
          </cell>
          <cell r="G32">
            <v>2.7783900540860591</v>
          </cell>
          <cell r="H32">
            <v>-0.1</v>
          </cell>
          <cell r="I32">
            <v>0.1</v>
          </cell>
          <cell r="J32">
            <v>1.095890410958904</v>
          </cell>
          <cell r="K32">
            <v>7.3</v>
          </cell>
          <cell r="M32">
            <v>7.3</v>
          </cell>
          <cell r="N32">
            <v>1.095890410958904</v>
          </cell>
        </row>
        <row r="33">
          <cell r="A33">
            <v>1980</v>
          </cell>
          <cell r="G33">
            <v>2.0943516997926839</v>
          </cell>
          <cell r="H33">
            <v>0.5</v>
          </cell>
          <cell r="I33">
            <v>0.4</v>
          </cell>
          <cell r="J33">
            <v>1.0375000000000001</v>
          </cell>
          <cell r="K33">
            <v>8</v>
          </cell>
          <cell r="M33">
            <v>8</v>
          </cell>
          <cell r="N33">
            <v>1.0375000000000001</v>
          </cell>
        </row>
        <row r="34">
          <cell r="A34">
            <v>1981</v>
          </cell>
          <cell r="G34">
            <v>1.9363397260451194</v>
          </cell>
          <cell r="H34">
            <v>-0.4</v>
          </cell>
          <cell r="I34">
            <v>-0.6</v>
          </cell>
          <cell r="J34">
            <v>1.0240963855421685</v>
          </cell>
          <cell r="K34">
            <v>8.3000000000000007</v>
          </cell>
          <cell r="M34">
            <v>8.3000000000000007</v>
          </cell>
          <cell r="N34">
            <v>1.0240963855421685</v>
          </cell>
        </row>
        <row r="35">
          <cell r="A35">
            <v>1982</v>
          </cell>
          <cell r="G35">
            <v>1.8484034880464288</v>
          </cell>
          <cell r="H35">
            <v>-0.1</v>
          </cell>
          <cell r="I35">
            <v>0</v>
          </cell>
          <cell r="J35">
            <v>0.29411764705882354</v>
          </cell>
          <cell r="K35">
            <v>8.5</v>
          </cell>
        </row>
        <row r="36">
          <cell r="A36">
            <v>1983</v>
          </cell>
          <cell r="G36">
            <v>3.5178266147733801</v>
          </cell>
          <cell r="H36">
            <v>2.2000000000000002</v>
          </cell>
          <cell r="I36">
            <v>1.9</v>
          </cell>
          <cell r="J36">
            <v>1.08</v>
          </cell>
          <cell r="K36">
            <v>2.5</v>
          </cell>
          <cell r="M36">
            <v>2.5</v>
          </cell>
          <cell r="N36">
            <v>1.08</v>
          </cell>
        </row>
        <row r="37">
          <cell r="A37">
            <v>1984</v>
          </cell>
          <cell r="G37">
            <v>3.9937841173695023</v>
          </cell>
          <cell r="H37">
            <v>-0.5</v>
          </cell>
          <cell r="I37">
            <v>-0.3</v>
          </cell>
          <cell r="J37">
            <v>1.074074074074074</v>
          </cell>
          <cell r="K37">
            <v>2.7</v>
          </cell>
          <cell r="M37">
            <v>2.7</v>
          </cell>
          <cell r="N37">
            <v>1.074074074074074</v>
          </cell>
        </row>
        <row r="38">
          <cell r="A38">
            <v>1985</v>
          </cell>
          <cell r="G38">
            <v>5.567020482027635</v>
          </cell>
          <cell r="H38">
            <v>-1</v>
          </cell>
          <cell r="I38">
            <v>-0.9</v>
          </cell>
          <cell r="J38">
            <v>1.2758620689655173</v>
          </cell>
          <cell r="K38">
            <v>2.9</v>
          </cell>
          <cell r="M38">
            <v>2.9</v>
          </cell>
          <cell r="N38">
            <v>1.2758620689655173</v>
          </cell>
        </row>
        <row r="39">
          <cell r="A39">
            <v>1986</v>
          </cell>
          <cell r="G39">
            <v>5.6948689034828597</v>
          </cell>
          <cell r="H39">
            <v>-0.5</v>
          </cell>
          <cell r="I39">
            <v>-0.4</v>
          </cell>
          <cell r="J39">
            <v>1.0540540540540539</v>
          </cell>
          <cell r="K39">
            <v>3.7</v>
          </cell>
          <cell r="M39">
            <v>3.7</v>
          </cell>
          <cell r="N39">
            <v>1.0540540540540539</v>
          </cell>
        </row>
        <row r="40">
          <cell r="A40">
            <v>1987</v>
          </cell>
          <cell r="G40">
            <v>2.0066849754605696</v>
          </cell>
          <cell r="H40">
            <v>1.2</v>
          </cell>
          <cell r="I40">
            <v>1.3</v>
          </cell>
          <cell r="J40">
            <v>1.1871794871794872</v>
          </cell>
          <cell r="K40">
            <v>3.9</v>
          </cell>
          <cell r="M40">
            <v>3.9</v>
          </cell>
          <cell r="N40">
            <v>1.1871794871794872</v>
          </cell>
        </row>
        <row r="41">
          <cell r="A41">
            <v>1988</v>
          </cell>
          <cell r="G41">
            <v>6.8748823447889578</v>
          </cell>
          <cell r="H41">
            <v>0.8</v>
          </cell>
          <cell r="I41">
            <v>0.5</v>
          </cell>
          <cell r="J41">
            <v>0.86393088552915764</v>
          </cell>
          <cell r="K41">
            <v>4.63</v>
          </cell>
          <cell r="M41">
            <v>4.63</v>
          </cell>
          <cell r="N41">
            <v>0.86393088552915764</v>
          </cell>
        </row>
        <row r="42">
          <cell r="A42">
            <v>1989</v>
          </cell>
          <cell r="G42">
            <v>6.1214866287658563</v>
          </cell>
          <cell r="H42">
            <v>-1.7</v>
          </cell>
          <cell r="I42">
            <v>-1.5</v>
          </cell>
          <cell r="J42">
            <v>0.98750000000000004</v>
          </cell>
          <cell r="K42">
            <v>4</v>
          </cell>
          <cell r="M42">
            <v>4</v>
          </cell>
          <cell r="N42">
            <v>0.98750000000000004</v>
          </cell>
        </row>
        <row r="43">
          <cell r="A43">
            <v>1990</v>
          </cell>
          <cell r="G43">
            <v>3.220897121402003</v>
          </cell>
          <cell r="H43">
            <v>0.1</v>
          </cell>
          <cell r="I43">
            <v>0.2</v>
          </cell>
          <cell r="J43">
            <v>1.3518987341772151</v>
          </cell>
          <cell r="K43">
            <v>3.95</v>
          </cell>
          <cell r="M43">
            <v>3.95</v>
          </cell>
          <cell r="N43">
            <v>1.3518987341772151</v>
          </cell>
        </row>
        <row r="44">
          <cell r="A44">
            <v>1991</v>
          </cell>
          <cell r="G44">
            <v>2.6060293465546525</v>
          </cell>
          <cell r="H44">
            <v>0.3</v>
          </cell>
          <cell r="I44">
            <v>0.2</v>
          </cell>
          <cell r="J44">
            <v>0.97378277153558057</v>
          </cell>
          <cell r="K44">
            <v>5.34</v>
          </cell>
          <cell r="M44">
            <v>5.34</v>
          </cell>
          <cell r="N44">
            <v>0.97378277153558057</v>
          </cell>
        </row>
        <row r="45">
          <cell r="A45">
            <v>1992</v>
          </cell>
          <cell r="G45">
            <v>5.0396644831089024</v>
          </cell>
          <cell r="H45">
            <v>1.6</v>
          </cell>
          <cell r="I45">
            <v>1.5</v>
          </cell>
          <cell r="J45">
            <v>1.1634615384615383</v>
          </cell>
          <cell r="K45">
            <v>5.2</v>
          </cell>
          <cell r="M45">
            <v>5.2</v>
          </cell>
          <cell r="N45">
            <v>1.1634615384615383</v>
          </cell>
        </row>
        <row r="46">
          <cell r="A46">
            <v>1993</v>
          </cell>
          <cell r="G46">
            <v>4.5252987173721895</v>
          </cell>
          <cell r="H46">
            <v>0.2</v>
          </cell>
          <cell r="I46">
            <v>0.3</v>
          </cell>
          <cell r="J46">
            <v>1.0743801652892562</v>
          </cell>
          <cell r="K46">
            <v>6.05</v>
          </cell>
          <cell r="M46">
            <v>6.05</v>
          </cell>
          <cell r="N46">
            <v>1.0743801652892562</v>
          </cell>
        </row>
        <row r="47">
          <cell r="A47">
            <v>1994</v>
          </cell>
          <cell r="G47">
            <v>7.5433655453873891</v>
          </cell>
          <cell r="H47">
            <v>0.1</v>
          </cell>
          <cell r="I47">
            <v>0.1</v>
          </cell>
          <cell r="J47">
            <v>1.1984615384615385</v>
          </cell>
          <cell r="K47">
            <v>6.5</v>
          </cell>
          <cell r="M47">
            <v>6.5</v>
          </cell>
          <cell r="N47">
            <v>1.1984615384615385</v>
          </cell>
        </row>
        <row r="48">
          <cell r="A48">
            <v>1995</v>
          </cell>
          <cell r="G48">
            <v>6.6431107109424161</v>
          </cell>
          <cell r="H48">
            <v>1</v>
          </cell>
          <cell r="I48">
            <v>0.8</v>
          </cell>
          <cell r="J48">
            <v>1.0205391527599488</v>
          </cell>
          <cell r="K48">
            <v>7.79</v>
          </cell>
          <cell r="M48">
            <v>7.79</v>
          </cell>
          <cell r="N48">
            <v>1.0205391527599488</v>
          </cell>
        </row>
        <row r="49">
          <cell r="A49">
            <v>1996</v>
          </cell>
          <cell r="G49">
            <v>5.8755117061183189</v>
          </cell>
          <cell r="H49">
            <v>-0.9</v>
          </cell>
          <cell r="I49">
            <v>-0.8</v>
          </cell>
          <cell r="J49">
            <v>1.0691823899371069</v>
          </cell>
          <cell r="K49">
            <v>7.95</v>
          </cell>
          <cell r="M49">
            <v>7.95</v>
          </cell>
          <cell r="N49">
            <v>1.0691823899371069</v>
          </cell>
        </row>
        <row r="50">
          <cell r="A50">
            <v>1997</v>
          </cell>
          <cell r="G50">
            <v>4.3703056540989209</v>
          </cell>
          <cell r="H50">
            <v>-0.5</v>
          </cell>
          <cell r="I50">
            <v>-0.4</v>
          </cell>
          <cell r="J50">
            <v>0.14117647058823529</v>
          </cell>
          <cell r="K50">
            <v>8.5</v>
          </cell>
        </row>
        <row r="51">
          <cell r="A51">
            <v>1998</v>
          </cell>
          <cell r="G51">
            <v>4.0270252661586321</v>
          </cell>
          <cell r="H51">
            <v>2.2000000000000002</v>
          </cell>
          <cell r="I51">
            <v>1.8</v>
          </cell>
          <cell r="J51">
            <v>1.5</v>
          </cell>
          <cell r="K51">
            <v>1.2</v>
          </cell>
          <cell r="M51">
            <v>1.2</v>
          </cell>
          <cell r="N51">
            <v>1.5</v>
          </cell>
        </row>
        <row r="52">
          <cell r="A52">
            <v>1999</v>
          </cell>
          <cell r="G52">
            <v>6.9617286659691731</v>
          </cell>
          <cell r="H52">
            <v>-1.5</v>
          </cell>
          <cell r="I52">
            <v>-1.3</v>
          </cell>
          <cell r="J52">
            <v>1.1666666666666667</v>
          </cell>
          <cell r="K52">
            <v>1.8</v>
          </cell>
          <cell r="M52">
            <v>1.8</v>
          </cell>
          <cell r="N52">
            <v>1.1666666666666667</v>
          </cell>
        </row>
        <row r="53">
          <cell r="A53">
            <v>2000</v>
          </cell>
          <cell r="G53">
            <v>9.8554221492484171</v>
          </cell>
          <cell r="H53">
            <v>-1.7</v>
          </cell>
          <cell r="I53">
            <v>-1.5</v>
          </cell>
          <cell r="J53">
            <v>1.0619047619047619</v>
          </cell>
          <cell r="K53">
            <v>2.1</v>
          </cell>
          <cell r="M53">
            <v>2.1</v>
          </cell>
          <cell r="N53">
            <v>1.0619047619047619</v>
          </cell>
        </row>
        <row r="54">
          <cell r="A54">
            <v>2001</v>
          </cell>
          <cell r="G54">
            <v>9.6419721108556029</v>
          </cell>
          <cell r="H54">
            <v>-0.7</v>
          </cell>
          <cell r="I54">
            <v>-0.6</v>
          </cell>
          <cell r="J54">
            <v>0.9641255605381166</v>
          </cell>
          <cell r="K54">
            <v>2.23</v>
          </cell>
          <cell r="M54">
            <v>2.23</v>
          </cell>
          <cell r="N54">
            <v>0.9641255605381166</v>
          </cell>
        </row>
        <row r="55">
          <cell r="A55">
            <v>2002</v>
          </cell>
          <cell r="G55">
            <v>9.0254693864686608</v>
          </cell>
          <cell r="H55">
            <v>-0.2</v>
          </cell>
          <cell r="I55">
            <v>0</v>
          </cell>
          <cell r="J55">
            <v>0.99069767441860468</v>
          </cell>
          <cell r="K55">
            <v>2.15</v>
          </cell>
          <cell r="M55">
            <v>2.15</v>
          </cell>
          <cell r="N55">
            <v>0.99069767441860468</v>
          </cell>
        </row>
        <row r="56">
          <cell r="A56">
            <v>2003</v>
          </cell>
          <cell r="G56">
            <v>9.6931666036918838</v>
          </cell>
          <cell r="H56">
            <v>1.1000000000000001</v>
          </cell>
          <cell r="I56">
            <v>0.8</v>
          </cell>
          <cell r="J56">
            <v>1.2863849765258217</v>
          </cell>
          <cell r="K56">
            <v>2.13</v>
          </cell>
          <cell r="M56">
            <v>2.13</v>
          </cell>
          <cell r="N56">
            <v>1.2863849765258217</v>
          </cell>
        </row>
        <row r="57">
          <cell r="A57">
            <v>2004</v>
          </cell>
          <cell r="G57">
            <v>11.682576632944397</v>
          </cell>
          <cell r="H57">
            <v>0.3</v>
          </cell>
          <cell r="I57">
            <v>0.2</v>
          </cell>
          <cell r="J57">
            <v>1.2919708029197079</v>
          </cell>
          <cell r="K57">
            <v>2.74</v>
          </cell>
          <cell r="M57">
            <v>2.74</v>
          </cell>
          <cell r="N57">
            <v>1.2919708029197079</v>
          </cell>
        </row>
        <row r="58">
          <cell r="A58">
            <v>2005</v>
          </cell>
          <cell r="G58">
            <v>10.740300822261721</v>
          </cell>
          <cell r="H58">
            <v>0.6</v>
          </cell>
          <cell r="I58">
            <v>0.4</v>
          </cell>
          <cell r="J58">
            <v>0.93502824858757061</v>
          </cell>
          <cell r="K58">
            <v>3.54</v>
          </cell>
          <cell r="M58">
            <v>3.54</v>
          </cell>
          <cell r="N58">
            <v>0.93502824858757061</v>
          </cell>
        </row>
        <row r="59">
          <cell r="A59">
            <v>2006</v>
          </cell>
          <cell r="G59">
            <v>10.619292144841081</v>
          </cell>
          <cell r="H59">
            <v>-0.9</v>
          </cell>
          <cell r="I59">
            <v>-0.7</v>
          </cell>
          <cell r="J59">
            <v>1.3051359516616314</v>
          </cell>
          <cell r="K59">
            <v>3.31</v>
          </cell>
          <cell r="M59">
            <v>3.31</v>
          </cell>
          <cell r="N59">
            <v>1.3051359516616314</v>
          </cell>
        </row>
        <row r="60">
          <cell r="A60">
            <v>2007</v>
          </cell>
          <cell r="G60">
            <v>9.8035859415786355</v>
          </cell>
          <cell r="H60">
            <v>0.7</v>
          </cell>
          <cell r="I60">
            <v>0.3</v>
          </cell>
          <cell r="J60">
            <v>1.1689814814814814</v>
          </cell>
          <cell r="K60">
            <v>4.32</v>
          </cell>
          <cell r="M60">
            <v>4.32</v>
          </cell>
          <cell r="N60">
            <v>1.1689814814814814</v>
          </cell>
        </row>
        <row r="61">
          <cell r="A61">
            <v>2008</v>
          </cell>
          <cell r="G61">
            <v>8.1521756000660339</v>
          </cell>
          <cell r="H61">
            <v>-1.5</v>
          </cell>
          <cell r="I61">
            <v>-1.5</v>
          </cell>
          <cell r="J61">
            <v>0.64752475247524754</v>
          </cell>
          <cell r="K61">
            <v>5.05</v>
          </cell>
        </row>
        <row r="62">
          <cell r="A62">
            <v>2009</v>
          </cell>
          <cell r="G62">
            <v>6.3471088978778489</v>
          </cell>
          <cell r="H62">
            <v>-0.8</v>
          </cell>
          <cell r="I62">
            <v>-0.7</v>
          </cell>
          <cell r="J62">
            <v>1.2507645259938838</v>
          </cell>
          <cell r="K62">
            <v>3.27</v>
          </cell>
          <cell r="M62">
            <v>3.27</v>
          </cell>
          <cell r="N62">
            <v>1.2507645259938838</v>
          </cell>
        </row>
        <row r="63">
          <cell r="A63">
            <v>2010</v>
          </cell>
          <cell r="G63">
            <v>6.320410047776063</v>
          </cell>
          <cell r="H63">
            <v>1.6</v>
          </cell>
          <cell r="I63">
            <v>1.3</v>
          </cell>
          <cell r="J63">
            <v>1.1026894865525672</v>
          </cell>
          <cell r="K63">
            <v>4.09</v>
          </cell>
          <cell r="M63">
            <v>4.09</v>
          </cell>
          <cell r="N63">
            <v>1.1026894865525672</v>
          </cell>
        </row>
        <row r="64">
          <cell r="A64">
            <v>2011</v>
          </cell>
          <cell r="G64">
            <v>9.279710844919201</v>
          </cell>
          <cell r="H64">
            <v>-1.4</v>
          </cell>
          <cell r="I64">
            <v>-1.2</v>
          </cell>
          <cell r="J64">
            <v>1.0199556541019956</v>
          </cell>
          <cell r="K64">
            <v>4.51</v>
          </cell>
          <cell r="M64">
            <v>4.51</v>
          </cell>
          <cell r="N64">
            <v>1.0199556541019956</v>
          </cell>
        </row>
        <row r="65">
          <cell r="H65">
            <v>-0.9</v>
          </cell>
          <cell r="I65">
            <v>-0.6</v>
          </cell>
        </row>
        <row r="73">
          <cell r="A73">
            <v>2003</v>
          </cell>
          <cell r="C73">
            <v>1.651</v>
          </cell>
        </row>
        <row r="74">
          <cell r="A74">
            <v>2004</v>
          </cell>
          <cell r="C74">
            <v>0.9325</v>
          </cell>
        </row>
        <row r="75">
          <cell r="A75">
            <v>2005</v>
          </cell>
          <cell r="C75">
            <v>1.6901999999999999</v>
          </cell>
        </row>
        <row r="76">
          <cell r="A76">
            <v>2006</v>
          </cell>
          <cell r="C76">
            <v>1.603</v>
          </cell>
        </row>
        <row r="77">
          <cell r="A77">
            <v>2007</v>
          </cell>
          <cell r="C77">
            <v>1.4307049999999999</v>
          </cell>
        </row>
        <row r="78">
          <cell r="A78">
            <v>2008</v>
          </cell>
          <cell r="C78">
            <v>1.03552</v>
          </cell>
        </row>
        <row r="79">
          <cell r="A79">
            <v>2009</v>
          </cell>
          <cell r="C79">
            <v>0.91</v>
          </cell>
        </row>
        <row r="80">
          <cell r="A80">
            <v>2010</v>
          </cell>
          <cell r="C80">
            <v>6.8100579999999997</v>
          </cell>
        </row>
        <row r="81">
          <cell r="A81">
            <v>2011</v>
          </cell>
          <cell r="C81">
            <v>1.363143</v>
          </cell>
        </row>
        <row r="82">
          <cell r="A82">
            <v>2012</v>
          </cell>
          <cell r="C82">
            <v>1.5119229999999999</v>
          </cell>
        </row>
        <row r="83">
          <cell r="A83">
            <v>2013</v>
          </cell>
          <cell r="C83">
            <v>1.2944230000000001</v>
          </cell>
        </row>
        <row r="84">
          <cell r="A84">
            <v>2014</v>
          </cell>
          <cell r="C84">
            <v>1.465525</v>
          </cell>
        </row>
        <row r="85">
          <cell r="A85">
            <v>2015</v>
          </cell>
          <cell r="C85">
            <v>1.256766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2"/>
  <sheetViews>
    <sheetView tabSelected="1" workbookViewId="0">
      <selection activeCell="B4" sqref="B4"/>
    </sheetView>
  </sheetViews>
  <sheetFormatPr defaultRowHeight="14.5" x14ac:dyDescent="0.35"/>
  <sheetData>
    <row r="1" spans="1:28" x14ac:dyDescent="0.35">
      <c r="D1" t="s">
        <v>0</v>
      </c>
      <c r="E1" t="s">
        <v>1</v>
      </c>
      <c r="F1" t="s">
        <v>29</v>
      </c>
      <c r="G1" t="s">
        <v>28</v>
      </c>
      <c r="H1" t="s">
        <v>22</v>
      </c>
      <c r="J1" t="s">
        <v>2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</row>
    <row r="2" spans="1:28" x14ac:dyDescent="0.35">
      <c r="A2" t="s">
        <v>21</v>
      </c>
      <c r="B2">
        <v>1</v>
      </c>
      <c r="D2">
        <v>1897</v>
      </c>
      <c r="E2">
        <f ca="1">COUNTIF(H$2:H$11,"="&amp;D2)</f>
        <v>1</v>
      </c>
      <c r="F2">
        <v>5</v>
      </c>
      <c r="H2">
        <f t="shared" ref="H2:H25" ca="1" si="0">OFFSET(P2,0,season)</f>
        <v>1983</v>
      </c>
      <c r="J2" t="s">
        <v>3</v>
      </c>
      <c r="P2">
        <v>1</v>
      </c>
      <c r="Q2">
        <v>1983</v>
      </c>
      <c r="R2">
        <v>1983</v>
      </c>
      <c r="S2">
        <v>1983</v>
      </c>
      <c r="T2">
        <v>1983</v>
      </c>
      <c r="U2">
        <v>1983</v>
      </c>
      <c r="V2">
        <v>1997</v>
      </c>
      <c r="W2">
        <v>1997</v>
      </c>
      <c r="X2">
        <v>1997</v>
      </c>
      <c r="Y2">
        <v>1997</v>
      </c>
      <c r="Z2">
        <v>1997</v>
      </c>
      <c r="AA2">
        <v>1997</v>
      </c>
      <c r="AB2">
        <v>1997</v>
      </c>
    </row>
    <row r="3" spans="1:28" x14ac:dyDescent="0.35">
      <c r="A3" t="s">
        <v>25</v>
      </c>
      <c r="B3">
        <v>1.2</v>
      </c>
      <c r="D3">
        <v>1898</v>
      </c>
      <c r="E3">
        <f t="shared" ref="E3:E66" ca="1" si="1">COUNTIF(H$2:H$11,"="&amp;D3)</f>
        <v>0</v>
      </c>
      <c r="F3">
        <f ca="1">Rmax*F2*(1-F2/Rcap)*(1-mort*E3)</f>
        <v>5.8265895953757223</v>
      </c>
      <c r="H3">
        <f t="shared" ca="1" si="0"/>
        <v>1998</v>
      </c>
      <c r="P3">
        <v>2</v>
      </c>
      <c r="Q3">
        <v>1998</v>
      </c>
      <c r="R3">
        <v>1998</v>
      </c>
      <c r="S3">
        <v>1998</v>
      </c>
      <c r="T3">
        <v>1998</v>
      </c>
      <c r="U3">
        <v>1992</v>
      </c>
      <c r="V3">
        <v>1983</v>
      </c>
      <c r="W3">
        <v>1987</v>
      </c>
      <c r="X3">
        <v>1987</v>
      </c>
      <c r="Y3">
        <v>1987</v>
      </c>
      <c r="Z3">
        <v>1982</v>
      </c>
      <c r="AA3">
        <v>1982</v>
      </c>
      <c r="AB3">
        <v>1982</v>
      </c>
    </row>
    <row r="4" spans="1:28" x14ac:dyDescent="0.35">
      <c r="A4" t="s">
        <v>26</v>
      </c>
      <c r="B4">
        <v>173</v>
      </c>
      <c r="D4">
        <v>1899</v>
      </c>
      <c r="E4">
        <f t="shared" ca="1" si="1"/>
        <v>0</v>
      </c>
      <c r="F4">
        <f ca="1">Rmax*F3*(1-F3/Rcap)*(1-mort*E4)</f>
        <v>6.7564221064998327</v>
      </c>
      <c r="H4">
        <f t="shared" ca="1" si="0"/>
        <v>1973</v>
      </c>
      <c r="K4" t="s">
        <v>23</v>
      </c>
      <c r="L4" t="s">
        <v>24</v>
      </c>
      <c r="P4">
        <v>3</v>
      </c>
      <c r="Q4">
        <v>1973</v>
      </c>
      <c r="R4">
        <v>1992</v>
      </c>
      <c r="S4">
        <v>1992</v>
      </c>
      <c r="T4">
        <v>1992</v>
      </c>
      <c r="U4">
        <v>1998</v>
      </c>
      <c r="V4">
        <v>1992</v>
      </c>
      <c r="W4">
        <v>1972</v>
      </c>
      <c r="X4">
        <v>1972</v>
      </c>
      <c r="Y4">
        <v>1972</v>
      </c>
      <c r="Z4">
        <v>1972</v>
      </c>
      <c r="AA4">
        <v>1972</v>
      </c>
      <c r="AB4">
        <v>1972</v>
      </c>
    </row>
    <row r="5" spans="1:28" x14ac:dyDescent="0.35">
      <c r="A5" t="s">
        <v>27</v>
      </c>
      <c r="B5">
        <v>0.7</v>
      </c>
      <c r="D5">
        <v>1900</v>
      </c>
      <c r="E5">
        <f t="shared" ca="1" si="1"/>
        <v>0</v>
      </c>
      <c r="F5">
        <f ca="1">Rmax*F4*(1-F4/Rcap)*(1-mort*E5)</f>
        <v>7.7910644028435012</v>
      </c>
      <c r="H5">
        <f t="shared" ca="1" si="0"/>
        <v>1931</v>
      </c>
      <c r="K5">
        <v>1897</v>
      </c>
      <c r="P5">
        <v>4</v>
      </c>
      <c r="Q5">
        <v>1931</v>
      </c>
      <c r="R5">
        <v>1931</v>
      </c>
      <c r="S5">
        <v>1931</v>
      </c>
      <c r="T5">
        <v>1987</v>
      </c>
      <c r="U5">
        <v>1987</v>
      </c>
      <c r="V5">
        <v>1987</v>
      </c>
      <c r="W5">
        <v>1983</v>
      </c>
      <c r="X5">
        <v>1982</v>
      </c>
      <c r="Y5">
        <v>1982</v>
      </c>
      <c r="Z5">
        <v>1987</v>
      </c>
      <c r="AA5">
        <v>1902</v>
      </c>
      <c r="AB5">
        <v>1930</v>
      </c>
    </row>
    <row r="6" spans="1:28" x14ac:dyDescent="0.35">
      <c r="D6">
        <v>1901</v>
      </c>
      <c r="E6">
        <f t="shared" ca="1" si="1"/>
        <v>0</v>
      </c>
      <c r="F6">
        <f ca="1">Rmax*F5*(1-F5/Rcap)*(1-mort*E6)</f>
        <v>8.9282320728046507</v>
      </c>
      <c r="H6">
        <f t="shared" ca="1" si="0"/>
        <v>1992</v>
      </c>
      <c r="K6">
        <v>1900</v>
      </c>
      <c r="P6">
        <v>5</v>
      </c>
      <c r="Q6">
        <v>1992</v>
      </c>
      <c r="R6">
        <v>1973</v>
      </c>
      <c r="S6">
        <v>1987</v>
      </c>
      <c r="T6">
        <v>1941</v>
      </c>
      <c r="U6">
        <v>1941</v>
      </c>
      <c r="V6">
        <v>1941</v>
      </c>
      <c r="W6">
        <v>1905</v>
      </c>
      <c r="X6">
        <v>1905</v>
      </c>
      <c r="Y6">
        <v>1905</v>
      </c>
      <c r="Z6">
        <v>1902</v>
      </c>
      <c r="AA6">
        <v>1930</v>
      </c>
      <c r="AB6">
        <v>1965</v>
      </c>
    </row>
    <row r="7" spans="1:28" x14ac:dyDescent="0.35">
      <c r="A7" t="s">
        <v>30</v>
      </c>
      <c r="B7">
        <f ca="1">SUMPRODUCT((F55:F116-G55:G116)^2)</f>
        <v>2986.604616172544</v>
      </c>
      <c r="D7">
        <v>1902</v>
      </c>
      <c r="E7">
        <f t="shared" ca="1" si="1"/>
        <v>0</v>
      </c>
      <c r="F7">
        <f ca="1">Rmax*F6*(1-F6/Rcap)*(1-mort*E7)</f>
        <v>10.160953669244025</v>
      </c>
      <c r="H7">
        <f t="shared" ca="1" si="0"/>
        <v>1966</v>
      </c>
      <c r="K7">
        <v>1903</v>
      </c>
      <c r="P7">
        <v>6</v>
      </c>
      <c r="Q7">
        <v>1966</v>
      </c>
      <c r="R7">
        <v>1919</v>
      </c>
      <c r="S7">
        <v>1941</v>
      </c>
      <c r="T7">
        <v>1931</v>
      </c>
      <c r="U7">
        <v>1993</v>
      </c>
      <c r="V7">
        <v>1993</v>
      </c>
      <c r="W7">
        <v>1982</v>
      </c>
      <c r="X7">
        <v>1902</v>
      </c>
      <c r="Y7">
        <v>1965</v>
      </c>
      <c r="Z7">
        <v>1930</v>
      </c>
      <c r="AA7">
        <v>1987</v>
      </c>
      <c r="AB7">
        <v>1902</v>
      </c>
    </row>
    <row r="8" spans="1:28" x14ac:dyDescent="0.35">
      <c r="D8">
        <v>1903</v>
      </c>
      <c r="E8">
        <f t="shared" ca="1" si="1"/>
        <v>0</v>
      </c>
      <c r="F8">
        <f ca="1">Rmax*F7*(1-F7/Rcap)*(1-mort*E8)</f>
        <v>11.476994256490352</v>
      </c>
      <c r="H8">
        <f t="shared" ca="1" si="0"/>
        <v>1919</v>
      </c>
      <c r="K8">
        <v>1906</v>
      </c>
      <c r="P8">
        <v>7</v>
      </c>
      <c r="Q8">
        <v>1919</v>
      </c>
      <c r="R8">
        <v>1987</v>
      </c>
      <c r="S8">
        <v>1926</v>
      </c>
      <c r="T8">
        <v>1926</v>
      </c>
      <c r="U8">
        <v>1900</v>
      </c>
      <c r="V8">
        <v>1900</v>
      </c>
      <c r="W8">
        <v>1902</v>
      </c>
      <c r="X8">
        <v>1965</v>
      </c>
      <c r="Y8">
        <v>1902</v>
      </c>
      <c r="Z8">
        <v>1965</v>
      </c>
      <c r="AA8" t="s">
        <v>17</v>
      </c>
      <c r="AB8">
        <v>1991</v>
      </c>
    </row>
    <row r="9" spans="1:28" x14ac:dyDescent="0.35">
      <c r="D9">
        <v>1904</v>
      </c>
      <c r="E9">
        <f t="shared" ca="1" si="1"/>
        <v>0</v>
      </c>
      <c r="F9">
        <f ca="1">Rmax*F8*(1-F8/Rcap)*(1-mort*E9)</f>
        <v>12.858718676596428</v>
      </c>
      <c r="H9">
        <f t="shared" ca="1" si="0"/>
        <v>1926</v>
      </c>
      <c r="K9">
        <v>1915</v>
      </c>
      <c r="P9">
        <v>8</v>
      </c>
      <c r="Q9">
        <v>1926</v>
      </c>
      <c r="R9">
        <v>1941</v>
      </c>
      <c r="S9">
        <v>1958</v>
      </c>
      <c r="T9">
        <v>1993</v>
      </c>
      <c r="U9">
        <v>1997</v>
      </c>
      <c r="V9">
        <v>1905</v>
      </c>
      <c r="W9">
        <v>1941</v>
      </c>
      <c r="X9">
        <v>1957</v>
      </c>
      <c r="Y9">
        <v>1930</v>
      </c>
      <c r="Z9">
        <v>1941</v>
      </c>
      <c r="AA9" t="s">
        <v>18</v>
      </c>
      <c r="AB9">
        <v>1941</v>
      </c>
    </row>
    <row r="10" spans="1:28" x14ac:dyDescent="0.35">
      <c r="D10">
        <v>1905</v>
      </c>
      <c r="E10">
        <f t="shared" ca="1" si="1"/>
        <v>0</v>
      </c>
      <c r="F10">
        <f ca="1">Rmax*F9*(1-F9/Rcap)*(1-mort*E10)</f>
        <v>14.283549260443921</v>
      </c>
      <c r="H10">
        <f t="shared" ca="1" si="0"/>
        <v>1958</v>
      </c>
      <c r="K10">
        <v>1919</v>
      </c>
      <c r="P10">
        <v>9</v>
      </c>
      <c r="Q10">
        <v>1958</v>
      </c>
      <c r="R10">
        <v>2010</v>
      </c>
      <c r="S10">
        <v>1919</v>
      </c>
      <c r="T10">
        <v>1958</v>
      </c>
      <c r="U10">
        <v>1958</v>
      </c>
      <c r="V10">
        <v>1958</v>
      </c>
      <c r="W10">
        <v>1992</v>
      </c>
      <c r="X10">
        <v>1941</v>
      </c>
      <c r="Y10">
        <v>1941</v>
      </c>
      <c r="Z10">
        <v>1905</v>
      </c>
      <c r="AA10">
        <v>1925</v>
      </c>
      <c r="AB10">
        <v>1925</v>
      </c>
    </row>
    <row r="11" spans="1:28" x14ac:dyDescent="0.35">
      <c r="D11">
        <v>1906</v>
      </c>
      <c r="E11">
        <f t="shared" ca="1" si="1"/>
        <v>0</v>
      </c>
      <c r="F11">
        <f ca="1">Rmax*F10*(1-F10/Rcap)*(1-mort*E11)</f>
        <v>15.725093012124416</v>
      </c>
      <c r="H11">
        <f t="shared" ca="1" si="0"/>
        <v>1897</v>
      </c>
      <c r="K11">
        <v>1926</v>
      </c>
      <c r="P11">
        <v>10</v>
      </c>
      <c r="Q11">
        <v>1897</v>
      </c>
      <c r="R11">
        <v>1958</v>
      </c>
      <c r="S11">
        <v>2010</v>
      </c>
      <c r="T11">
        <v>1900</v>
      </c>
      <c r="U11">
        <v>1940</v>
      </c>
      <c r="V11">
        <v>1902</v>
      </c>
      <c r="W11">
        <v>1957</v>
      </c>
      <c r="X11">
        <v>1930</v>
      </c>
      <c r="Y11">
        <v>1957</v>
      </c>
      <c r="Z11">
        <v>1925</v>
      </c>
      <c r="AA11">
        <v>1994</v>
      </c>
      <c r="AB11">
        <v>1987</v>
      </c>
    </row>
    <row r="12" spans="1:28" x14ac:dyDescent="0.35">
      <c r="D12">
        <v>1907</v>
      </c>
      <c r="E12">
        <f t="shared" ca="1" si="1"/>
        <v>0</v>
      </c>
      <c r="F12">
        <f ca="1">Rmax*F11*(1-F11/Rcap)*(1-mort*E12)</f>
        <v>17.154884676468622</v>
      </c>
      <c r="H12">
        <f t="shared" ca="1" si="0"/>
        <v>2010</v>
      </c>
      <c r="K12">
        <v>1931</v>
      </c>
      <c r="P12">
        <v>11</v>
      </c>
      <c r="Q12">
        <v>2010</v>
      </c>
      <c r="R12">
        <v>1966</v>
      </c>
      <c r="S12">
        <v>1973</v>
      </c>
      <c r="T12">
        <v>1940</v>
      </c>
      <c r="U12">
        <v>1931</v>
      </c>
      <c r="V12">
        <v>1972</v>
      </c>
      <c r="W12">
        <v>1965</v>
      </c>
      <c r="X12">
        <v>1896</v>
      </c>
      <c r="Y12">
        <v>1896</v>
      </c>
      <c r="Z12">
        <v>1896</v>
      </c>
      <c r="AA12">
        <v>1905</v>
      </c>
      <c r="AB12">
        <v>1896</v>
      </c>
    </row>
    <row r="13" spans="1:28" x14ac:dyDescent="0.35">
      <c r="D13">
        <v>1908</v>
      </c>
      <c r="E13">
        <f t="shared" ca="1" si="1"/>
        <v>0</v>
      </c>
      <c r="F13">
        <f ca="1">Rmax*F12*(1-F12/Rcap)*(1-mort*E13)</f>
        <v>18.544543219187055</v>
      </c>
      <c r="H13">
        <f t="shared" ca="1" si="0"/>
        <v>1987</v>
      </c>
      <c r="K13">
        <v>1941</v>
      </c>
      <c r="P13">
        <v>12</v>
      </c>
      <c r="Q13">
        <v>1987</v>
      </c>
      <c r="R13">
        <v>1926</v>
      </c>
      <c r="S13">
        <v>1900</v>
      </c>
      <c r="T13">
        <v>1919</v>
      </c>
      <c r="U13">
        <v>1915</v>
      </c>
      <c r="V13">
        <v>1940</v>
      </c>
      <c r="W13">
        <v>1958</v>
      </c>
      <c r="X13">
        <v>1918</v>
      </c>
      <c r="Y13">
        <v>1925</v>
      </c>
      <c r="Z13">
        <v>1957</v>
      </c>
      <c r="AA13">
        <v>1896</v>
      </c>
      <c r="AB13">
        <v>1994</v>
      </c>
    </row>
    <row r="14" spans="1:28" x14ac:dyDescent="0.35">
      <c r="D14">
        <v>1909</v>
      </c>
      <c r="E14">
        <f t="shared" ca="1" si="1"/>
        <v>0</v>
      </c>
      <c r="F14">
        <f ca="1">Rmax*F13*(1-F13/Rcap)*(1-mort*E14)</f>
        <v>19.868017759845529</v>
      </c>
      <c r="H14">
        <f t="shared" ca="1" si="0"/>
        <v>1942</v>
      </c>
      <c r="K14">
        <v>1942</v>
      </c>
      <c r="P14">
        <v>13</v>
      </c>
      <c r="Q14">
        <v>1942</v>
      </c>
      <c r="R14">
        <v>1897</v>
      </c>
      <c r="S14">
        <v>1993</v>
      </c>
      <c r="T14">
        <v>1915</v>
      </c>
      <c r="U14">
        <v>1926</v>
      </c>
      <c r="V14">
        <v>1982</v>
      </c>
      <c r="W14">
        <v>1940</v>
      </c>
      <c r="X14">
        <v>1983</v>
      </c>
      <c r="Y14">
        <v>1914</v>
      </c>
      <c r="Z14">
        <v>1994</v>
      </c>
      <c r="AA14">
        <v>1986</v>
      </c>
      <c r="AB14">
        <v>1986</v>
      </c>
    </row>
    <row r="15" spans="1:28" x14ac:dyDescent="0.35">
      <c r="D15">
        <v>1910</v>
      </c>
      <c r="E15">
        <f t="shared" ca="1" si="1"/>
        <v>0</v>
      </c>
      <c r="F15">
        <f ca="1">Rmax*F14*(1-F14/Rcap)*(1-mort*E15)</f>
        <v>21.103553360099923</v>
      </c>
      <c r="H15">
        <f t="shared" ca="1" si="0"/>
        <v>1988</v>
      </c>
      <c r="K15">
        <v>1958</v>
      </c>
      <c r="P15">
        <v>14</v>
      </c>
      <c r="Q15">
        <v>1988</v>
      </c>
      <c r="R15">
        <v>1995</v>
      </c>
      <c r="S15">
        <v>1966</v>
      </c>
      <c r="T15">
        <v>1905</v>
      </c>
      <c r="U15">
        <v>1905</v>
      </c>
      <c r="V15">
        <v>1915</v>
      </c>
      <c r="W15">
        <v>1993</v>
      </c>
      <c r="X15">
        <v>1940</v>
      </c>
      <c r="Y15">
        <v>1918</v>
      </c>
      <c r="Z15">
        <v>1986</v>
      </c>
      <c r="AA15">
        <v>2006</v>
      </c>
      <c r="AB15">
        <v>1957</v>
      </c>
    </row>
    <row r="16" spans="1:28" x14ac:dyDescent="0.35">
      <c r="D16">
        <v>1911</v>
      </c>
      <c r="E16">
        <f t="shared" ca="1" si="1"/>
        <v>0</v>
      </c>
      <c r="F16">
        <f ca="1">Rmax*F15*(1-F15/Rcap)*(1-mort*E16)</f>
        <v>22.235061966760938</v>
      </c>
      <c r="H16">
        <f t="shared" ca="1" si="0"/>
        <v>1941</v>
      </c>
      <c r="K16">
        <v>1966</v>
      </c>
      <c r="P16">
        <v>15</v>
      </c>
      <c r="Q16">
        <v>1941</v>
      </c>
      <c r="R16">
        <v>1915</v>
      </c>
      <c r="S16">
        <v>1897</v>
      </c>
      <c r="T16">
        <v>2010</v>
      </c>
      <c r="U16">
        <v>1919</v>
      </c>
      <c r="V16">
        <v>1998</v>
      </c>
      <c r="W16">
        <v>1900</v>
      </c>
      <c r="X16">
        <v>1919</v>
      </c>
      <c r="Y16">
        <v>1951</v>
      </c>
      <c r="Z16">
        <v>2006</v>
      </c>
      <c r="AA16">
        <v>2009</v>
      </c>
      <c r="AB16">
        <v>2009</v>
      </c>
    </row>
    <row r="17" spans="4:28" x14ac:dyDescent="0.35">
      <c r="D17">
        <v>1912</v>
      </c>
      <c r="E17">
        <f t="shared" ca="1" si="1"/>
        <v>0</v>
      </c>
      <c r="F17">
        <f ca="1">Rmax*F16*(1-F16/Rcap)*(1-mort*E17)</f>
        <v>23.25272420520654</v>
      </c>
      <c r="H17">
        <f t="shared" ca="1" si="0"/>
        <v>1995</v>
      </c>
      <c r="K17">
        <v>1973</v>
      </c>
      <c r="P17">
        <v>16</v>
      </c>
      <c r="Q17">
        <v>1995</v>
      </c>
      <c r="R17">
        <v>1900</v>
      </c>
      <c r="S17">
        <v>1940</v>
      </c>
      <c r="T17">
        <v>1980</v>
      </c>
      <c r="U17">
        <v>1980</v>
      </c>
      <c r="V17">
        <v>1957</v>
      </c>
      <c r="W17">
        <v>1919</v>
      </c>
      <c r="X17">
        <v>1914</v>
      </c>
      <c r="Y17">
        <v>2009</v>
      </c>
      <c r="Z17">
        <v>1914</v>
      </c>
      <c r="AA17">
        <v>1957</v>
      </c>
      <c r="AB17">
        <v>2006</v>
      </c>
    </row>
    <row r="18" spans="4:28" x14ac:dyDescent="0.35">
      <c r="D18">
        <v>1913</v>
      </c>
      <c r="E18">
        <f t="shared" ca="1" si="1"/>
        <v>0</v>
      </c>
      <c r="F18">
        <f ca="1">Rmax*F17*(1-F17/Rcap)*(1-mort*E18)</f>
        <v>24.152823846501732</v>
      </c>
      <c r="H18">
        <f t="shared" ca="1" si="0"/>
        <v>1915</v>
      </c>
      <c r="K18">
        <v>1978</v>
      </c>
      <c r="P18">
        <v>17</v>
      </c>
      <c r="Q18">
        <v>1915</v>
      </c>
      <c r="R18">
        <v>2003</v>
      </c>
      <c r="S18">
        <v>1905</v>
      </c>
      <c r="T18">
        <v>1897</v>
      </c>
      <c r="U18">
        <v>1930</v>
      </c>
      <c r="V18">
        <v>1919</v>
      </c>
      <c r="W18">
        <v>1930</v>
      </c>
      <c r="X18">
        <v>1951</v>
      </c>
      <c r="Y18">
        <v>1986</v>
      </c>
      <c r="Z18">
        <v>2009</v>
      </c>
      <c r="AA18">
        <v>2002</v>
      </c>
      <c r="AB18">
        <v>1918</v>
      </c>
    </row>
    <row r="19" spans="4:28" x14ac:dyDescent="0.35">
      <c r="D19">
        <v>1914</v>
      </c>
      <c r="E19">
        <f t="shared" ca="1" si="1"/>
        <v>0</v>
      </c>
      <c r="F19">
        <f ca="1">Rmax*F18*(1-F18/Rcap)*(1-mort*E19)</f>
        <v>24.936968501858889</v>
      </c>
      <c r="H19">
        <f t="shared" ca="1" si="0"/>
        <v>2003</v>
      </c>
      <c r="K19">
        <v>1980</v>
      </c>
      <c r="P19">
        <v>18</v>
      </c>
      <c r="Q19">
        <v>2003</v>
      </c>
      <c r="R19">
        <v>1942</v>
      </c>
      <c r="S19">
        <v>1915</v>
      </c>
      <c r="T19">
        <v>1969</v>
      </c>
      <c r="U19">
        <v>1969</v>
      </c>
      <c r="V19">
        <v>1926</v>
      </c>
      <c r="W19">
        <v>2009</v>
      </c>
      <c r="X19">
        <v>1958</v>
      </c>
      <c r="Y19">
        <v>1963</v>
      </c>
      <c r="Z19">
        <v>1963</v>
      </c>
      <c r="AA19">
        <v>1991</v>
      </c>
      <c r="AB19">
        <v>2002</v>
      </c>
    </row>
    <row r="20" spans="4:28" x14ac:dyDescent="0.35">
      <c r="D20">
        <v>1915</v>
      </c>
      <c r="E20">
        <f t="shared" ca="1" si="1"/>
        <v>0</v>
      </c>
      <c r="F20">
        <f ca="1">Rmax*F19*(1-F19/Rcap)*(1-mort*E20)</f>
        <v>25.610935163645447</v>
      </c>
      <c r="H20">
        <f t="shared" ca="1" si="0"/>
        <v>1903</v>
      </c>
      <c r="K20">
        <v>1983</v>
      </c>
      <c r="P20">
        <v>19</v>
      </c>
      <c r="Q20">
        <v>1903</v>
      </c>
      <c r="R20">
        <v>1993</v>
      </c>
      <c r="S20">
        <v>1969</v>
      </c>
      <c r="T20">
        <v>1930</v>
      </c>
      <c r="U20" t="s">
        <v>19</v>
      </c>
      <c r="V20">
        <v>1930</v>
      </c>
      <c r="W20">
        <v>1969</v>
      </c>
      <c r="X20">
        <v>2009</v>
      </c>
      <c r="Y20">
        <v>1940</v>
      </c>
      <c r="Z20">
        <v>1976</v>
      </c>
      <c r="AA20">
        <v>1914</v>
      </c>
      <c r="AB20">
        <v>1914</v>
      </c>
    </row>
    <row r="21" spans="4:28" x14ac:dyDescent="0.35">
      <c r="D21">
        <v>1916</v>
      </c>
      <c r="E21">
        <f t="shared" ca="1" si="1"/>
        <v>0</v>
      </c>
      <c r="F21">
        <f ca="1">Rmax*F20*(1-F20/Rcap)*(1-mort*E21)</f>
        <v>26.183388092630366</v>
      </c>
      <c r="H21">
        <f t="shared" ca="1" si="0"/>
        <v>1900</v>
      </c>
      <c r="K21">
        <v>1987</v>
      </c>
      <c r="P21">
        <v>20</v>
      </c>
      <c r="Q21">
        <v>1900</v>
      </c>
      <c r="R21">
        <v>1988</v>
      </c>
      <c r="S21">
        <v>1995</v>
      </c>
      <c r="T21">
        <v>1966</v>
      </c>
      <c r="U21" t="s">
        <v>20</v>
      </c>
      <c r="V21">
        <v>1969</v>
      </c>
      <c r="W21">
        <v>1932</v>
      </c>
      <c r="X21">
        <v>1992</v>
      </c>
      <c r="Y21">
        <v>1976</v>
      </c>
      <c r="Z21">
        <v>2002</v>
      </c>
      <c r="AA21">
        <v>1918</v>
      </c>
      <c r="AB21">
        <v>1905</v>
      </c>
    </row>
    <row r="22" spans="4:28" x14ac:dyDescent="0.35">
      <c r="D22">
        <v>1917</v>
      </c>
      <c r="E22">
        <f t="shared" ca="1" si="1"/>
        <v>0</v>
      </c>
      <c r="F22">
        <f ca="1">Rmax*F21*(1-F21/Rcap)*(1-mort*E22)</f>
        <v>26.664668171207556</v>
      </c>
      <c r="H22">
        <f t="shared" ca="1" si="0"/>
        <v>1906</v>
      </c>
      <c r="K22">
        <v>1988</v>
      </c>
      <c r="P22">
        <v>21</v>
      </c>
      <c r="Q22">
        <v>1906</v>
      </c>
      <c r="R22">
        <v>1969</v>
      </c>
      <c r="S22">
        <v>2003</v>
      </c>
      <c r="T22">
        <v>1995</v>
      </c>
      <c r="U22">
        <v>1982</v>
      </c>
      <c r="V22">
        <v>1991</v>
      </c>
      <c r="W22">
        <v>1915</v>
      </c>
      <c r="X22">
        <v>1969</v>
      </c>
      <c r="Y22">
        <v>1899</v>
      </c>
      <c r="Z22">
        <v>1951</v>
      </c>
      <c r="AA22">
        <v>1963</v>
      </c>
      <c r="AB22">
        <v>1940</v>
      </c>
    </row>
    <row r="23" spans="4:28" x14ac:dyDescent="0.35">
      <c r="D23">
        <v>1918</v>
      </c>
      <c r="E23">
        <f t="shared" ca="1" si="1"/>
        <v>0</v>
      </c>
      <c r="F23">
        <f ca="1">Rmax*F22*(1-F22/Rcap)*(1-mort*E23)</f>
        <v>27.06577848512114</v>
      </c>
      <c r="H23">
        <f t="shared" ca="1" si="0"/>
        <v>2007</v>
      </c>
      <c r="K23">
        <v>1992</v>
      </c>
      <c r="P23">
        <v>22</v>
      </c>
      <c r="Q23">
        <v>2007</v>
      </c>
      <c r="R23">
        <v>1905</v>
      </c>
      <c r="S23">
        <v>1980</v>
      </c>
      <c r="T23">
        <v>1959</v>
      </c>
      <c r="U23">
        <v>1932</v>
      </c>
      <c r="V23">
        <v>2012</v>
      </c>
      <c r="W23">
        <v>2012</v>
      </c>
      <c r="X23">
        <v>1993</v>
      </c>
      <c r="Y23">
        <v>1919</v>
      </c>
      <c r="Z23">
        <v>1993</v>
      </c>
      <c r="AA23">
        <v>1993</v>
      </c>
      <c r="AB23">
        <v>1977</v>
      </c>
    </row>
    <row r="24" spans="4:28" x14ac:dyDescent="0.35">
      <c r="D24">
        <v>1919</v>
      </c>
      <c r="E24">
        <f t="shared" ca="1" si="1"/>
        <v>1</v>
      </c>
      <c r="F24">
        <f ca="1">Rmax*F23*(1-F23/Rcap)*(1-mort*E24)</f>
        <v>8.2192855066549821</v>
      </c>
      <c r="H24">
        <f t="shared" ca="1" si="0"/>
        <v>1978</v>
      </c>
      <c r="K24">
        <v>1995</v>
      </c>
      <c r="P24">
        <v>23</v>
      </c>
      <c r="Q24">
        <v>1978</v>
      </c>
      <c r="R24">
        <v>1903</v>
      </c>
      <c r="S24">
        <v>1942</v>
      </c>
      <c r="T24">
        <v>1991</v>
      </c>
      <c r="U24">
        <v>1994</v>
      </c>
      <c r="V24">
        <v>1932</v>
      </c>
      <c r="W24">
        <v>2014</v>
      </c>
      <c r="X24">
        <v>1932</v>
      </c>
      <c r="Y24">
        <v>1994</v>
      </c>
      <c r="Z24">
        <v>1918</v>
      </c>
      <c r="AA24">
        <v>1976</v>
      </c>
      <c r="AB24">
        <v>1899</v>
      </c>
    </row>
    <row r="25" spans="4:28" x14ac:dyDescent="0.35">
      <c r="D25">
        <v>1920</v>
      </c>
      <c r="E25">
        <f t="shared" ca="1" si="1"/>
        <v>0</v>
      </c>
      <c r="F25">
        <f ca="1">Rmax*F24*(1-F24/Rcap)*(1-mort*E25)</f>
        <v>9.3945415381137796</v>
      </c>
      <c r="H25">
        <f t="shared" ca="1" si="0"/>
        <v>1980</v>
      </c>
      <c r="K25">
        <v>1998</v>
      </c>
      <c r="P25">
        <v>24</v>
      </c>
      <c r="Q25">
        <v>1980</v>
      </c>
      <c r="R25">
        <v>1940</v>
      </c>
      <c r="S25">
        <v>1903</v>
      </c>
      <c r="T25">
        <v>1932</v>
      </c>
      <c r="U25">
        <v>1995</v>
      </c>
      <c r="V25">
        <v>2014</v>
      </c>
      <c r="W25">
        <v>1991</v>
      </c>
      <c r="X25">
        <v>2006</v>
      </c>
      <c r="Y25">
        <v>2006</v>
      </c>
      <c r="Z25">
        <v>1899</v>
      </c>
      <c r="AA25">
        <v>1977</v>
      </c>
      <c r="AB25">
        <v>1963</v>
      </c>
    </row>
    <row r="26" spans="4:28" x14ac:dyDescent="0.35">
      <c r="D26">
        <v>1921</v>
      </c>
      <c r="E26">
        <f t="shared" ca="1" si="1"/>
        <v>0</v>
      </c>
      <c r="F26">
        <f ca="1">Rmax*F25*(1-F25/Rcap)*(1-mort*E26)</f>
        <v>10.661259713634719</v>
      </c>
      <c r="K26">
        <v>2003</v>
      </c>
    </row>
    <row r="27" spans="4:28" x14ac:dyDescent="0.35">
      <c r="D27">
        <v>1922</v>
      </c>
      <c r="E27">
        <f t="shared" ca="1" si="1"/>
        <v>0</v>
      </c>
      <c r="F27">
        <f ca="1">Rmax*F26*(1-F26/Rcap)*(1-mort*E27)</f>
        <v>12.005101538339208</v>
      </c>
      <c r="K27">
        <v>2007</v>
      </c>
    </row>
    <row r="28" spans="4:28" x14ac:dyDescent="0.35">
      <c r="D28">
        <v>1923</v>
      </c>
      <c r="E28">
        <f t="shared" ca="1" si="1"/>
        <v>0</v>
      </c>
      <c r="F28">
        <f ca="1">Rmax*F27*(1-F27/Rcap)*(1-mort*E28)</f>
        <v>13.406428461411664</v>
      </c>
      <c r="K28">
        <v>2010</v>
      </c>
    </row>
    <row r="29" spans="4:28" x14ac:dyDescent="0.35">
      <c r="D29">
        <v>1924</v>
      </c>
      <c r="E29">
        <f t="shared" ca="1" si="1"/>
        <v>0</v>
      </c>
      <c r="F29">
        <f ca="1">Rmax*F28*(1-F28/Rcap)*(1-mort*E29)</f>
        <v>14.841015951907071</v>
      </c>
    </row>
    <row r="30" spans="4:28" x14ac:dyDescent="0.35">
      <c r="D30">
        <v>1925</v>
      </c>
      <c r="E30">
        <f t="shared" ca="1" si="1"/>
        <v>0</v>
      </c>
      <c r="F30">
        <f ca="1">Rmax*F29*(1-F29/Rcap)*(1-mort*E30)</f>
        <v>16.281433562047372</v>
      </c>
    </row>
    <row r="31" spans="4:28" x14ac:dyDescent="0.35">
      <c r="D31">
        <v>1926</v>
      </c>
      <c r="E31">
        <f t="shared" ca="1" si="1"/>
        <v>1</v>
      </c>
      <c r="F31">
        <f ca="1">Rmax*F30*(1-F30/Rcap)*(1-mort*E31)</f>
        <v>5.3096939529686704</v>
      </c>
    </row>
    <row r="32" spans="4:28" x14ac:dyDescent="0.35">
      <c r="D32">
        <v>1927</v>
      </c>
      <c r="E32">
        <f t="shared" ca="1" si="1"/>
        <v>0</v>
      </c>
      <c r="F32">
        <f ca="1">Rmax*F31*(1-F31/Rcap)*(1-mort*E32)</f>
        <v>6.1760754033945986</v>
      </c>
    </row>
    <row r="33" spans="4:6" x14ac:dyDescent="0.35">
      <c r="D33">
        <v>1928</v>
      </c>
      <c r="E33">
        <f t="shared" ca="1" si="1"/>
        <v>0</v>
      </c>
      <c r="F33">
        <f ca="1">Rmax*F32*(1-F32/Rcap)*(1-mort*E33)</f>
        <v>7.1467084675064729</v>
      </c>
    </row>
    <row r="34" spans="4:6" x14ac:dyDescent="0.35">
      <c r="D34">
        <v>1929</v>
      </c>
      <c r="E34">
        <f t="shared" ca="1" si="1"/>
        <v>0</v>
      </c>
      <c r="F34">
        <f ca="1">Rmax*F33*(1-F33/Rcap)*(1-mort*E34)</f>
        <v>8.2217696390225967</v>
      </c>
    </row>
    <row r="35" spans="4:6" x14ac:dyDescent="0.35">
      <c r="D35">
        <v>1930</v>
      </c>
      <c r="E35">
        <f t="shared" ca="1" si="1"/>
        <v>0</v>
      </c>
      <c r="F35">
        <f ca="1">Rmax*F34*(1-F34/Rcap)*(1-mort*E35)</f>
        <v>9.3972392015289383</v>
      </c>
    </row>
    <row r="36" spans="4:6" x14ac:dyDescent="0.35">
      <c r="D36">
        <v>1931</v>
      </c>
      <c r="E36">
        <f t="shared" ca="1" si="1"/>
        <v>1</v>
      </c>
      <c r="F36">
        <f ca="1">Rmax*F35*(1-F35/Rcap)*(1-mort*E36)</f>
        <v>3.1992435827245753</v>
      </c>
    </row>
    <row r="37" spans="4:6" x14ac:dyDescent="0.35">
      <c r="D37">
        <v>1932</v>
      </c>
      <c r="E37">
        <f t="shared" ca="1" si="1"/>
        <v>0</v>
      </c>
      <c r="F37">
        <f ca="1">Rmax*F36*(1-F36/Rcap)*(1-mort*E37)</f>
        <v>3.7680969732468004</v>
      </c>
    </row>
    <row r="38" spans="4:6" x14ac:dyDescent="0.35">
      <c r="D38">
        <v>1933</v>
      </c>
      <c r="E38">
        <f t="shared" ca="1" si="1"/>
        <v>0</v>
      </c>
      <c r="F38">
        <f ca="1">Rmax*F37*(1-F37/Rcap)*(1-mort*E38)</f>
        <v>4.423229282579686</v>
      </c>
    </row>
    <row r="39" spans="4:6" x14ac:dyDescent="0.35">
      <c r="D39">
        <v>1934</v>
      </c>
      <c r="E39">
        <f t="shared" ca="1" si="1"/>
        <v>0</v>
      </c>
      <c r="F39">
        <f ca="1">Rmax*F38*(1-F38/Rcap)*(1-mort*E39)</f>
        <v>5.1721644527168689</v>
      </c>
    </row>
    <row r="40" spans="4:6" x14ac:dyDescent="0.35">
      <c r="D40">
        <v>1935</v>
      </c>
      <c r="E40">
        <f t="shared" ca="1" si="1"/>
        <v>0</v>
      </c>
      <c r="F40">
        <f ca="1">Rmax*F39*(1-F39/Rcap)*(1-mort*E40)</f>
        <v>6.0210392961438401</v>
      </c>
    </row>
    <row r="41" spans="4:6" x14ac:dyDescent="0.35">
      <c r="D41">
        <v>1936</v>
      </c>
      <c r="E41">
        <f t="shared" ca="1" si="1"/>
        <v>0</v>
      </c>
      <c r="F41">
        <f ca="1">Rmax*F40*(1-F40/Rcap)*(1-mort*E41)</f>
        <v>6.9737818545237635</v>
      </c>
    </row>
    <row r="42" spans="4:6" x14ac:dyDescent="0.35">
      <c r="D42">
        <v>1937</v>
      </c>
      <c r="E42">
        <f t="shared" ca="1" si="1"/>
        <v>0</v>
      </c>
      <c r="F42">
        <f ca="1">Rmax*F41*(1-F41/Rcap)*(1-mort*E42)</f>
        <v>8.0311951038945164</v>
      </c>
    </row>
    <row r="43" spans="4:6" x14ac:dyDescent="0.35">
      <c r="D43">
        <v>1938</v>
      </c>
      <c r="E43">
        <f t="shared" ca="1" si="1"/>
        <v>0</v>
      </c>
      <c r="F43">
        <f ca="1">Rmax*F42*(1-F42/Rcap)*(1-mort*E43)</f>
        <v>9.1900346231925916</v>
      </c>
    </row>
    <row r="44" spans="4:6" x14ac:dyDescent="0.35">
      <c r="D44">
        <v>1939</v>
      </c>
      <c r="E44">
        <f t="shared" ca="1" si="1"/>
        <v>0</v>
      </c>
      <c r="F44">
        <f ca="1">Rmax*F43*(1-F43/Rcap)*(1-mort*E44)</f>
        <v>10.442214474706404</v>
      </c>
    </row>
    <row r="45" spans="4:6" x14ac:dyDescent="0.35">
      <c r="D45">
        <v>1940</v>
      </c>
      <c r="E45">
        <f t="shared" ca="1" si="1"/>
        <v>0</v>
      </c>
      <c r="F45">
        <f ca="1">Rmax*F44*(1-F44/Rcap)*(1-mort*E45)</f>
        <v>11.774311636914033</v>
      </c>
    </row>
    <row r="46" spans="4:6" x14ac:dyDescent="0.35">
      <c r="D46">
        <v>1941</v>
      </c>
      <c r="E46">
        <f t="shared" ca="1" si="1"/>
        <v>0</v>
      </c>
      <c r="F46">
        <f ca="1">Rmax*F45*(1-F45/Rcap)*(1-mort*E46)</f>
        <v>13.167547967604335</v>
      </c>
    </row>
    <row r="47" spans="4:6" x14ac:dyDescent="0.35">
      <c r="D47">
        <v>1942</v>
      </c>
      <c r="E47">
        <f t="shared" ca="1" si="1"/>
        <v>0</v>
      </c>
      <c r="F47">
        <f ca="1">Rmax*F46*(1-F46/Rcap)*(1-mort*E47)</f>
        <v>14.598391761269749</v>
      </c>
    </row>
    <row r="48" spans="4:6" x14ac:dyDescent="0.35">
      <c r="D48">
        <v>1943</v>
      </c>
      <c r="E48">
        <f t="shared" ca="1" si="1"/>
        <v>0</v>
      </c>
      <c r="F48">
        <f ca="1">Rmax*F47*(1-F47/Rcap)*(1-mort*E48)</f>
        <v>16.039829359658899</v>
      </c>
    </row>
    <row r="49" spans="4:7" x14ac:dyDescent="0.35">
      <c r="D49">
        <v>1944</v>
      </c>
      <c r="E49">
        <f t="shared" ca="1" si="1"/>
        <v>0</v>
      </c>
      <c r="F49">
        <f ca="1">Rmax*F48*(1-F48/Rcap)*(1-mort*E49)</f>
        <v>17.463220947981601</v>
      </c>
    </row>
    <row r="50" spans="4:7" x14ac:dyDescent="0.35">
      <c r="D50">
        <v>1945</v>
      </c>
      <c r="E50">
        <f t="shared" ca="1" si="1"/>
        <v>0</v>
      </c>
      <c r="F50">
        <f ca="1">Rmax*F49*(1-F49/Rcap)*(1-mort*E50)</f>
        <v>18.840507316458684</v>
      </c>
    </row>
    <row r="51" spans="4:7" x14ac:dyDescent="0.35">
      <c r="D51">
        <v>1946</v>
      </c>
      <c r="E51">
        <f t="shared" ca="1" si="1"/>
        <v>0</v>
      </c>
      <c r="F51">
        <f ca="1">Rmax*F50*(1-F50/Rcap)*(1-mort*E51)</f>
        <v>20.146425778999902</v>
      </c>
    </row>
    <row r="52" spans="4:7" x14ac:dyDescent="0.35">
      <c r="D52">
        <v>1947</v>
      </c>
      <c r="E52">
        <f t="shared" ca="1" si="1"/>
        <v>0</v>
      </c>
      <c r="F52">
        <f ca="1">Rmax*F51*(1-F51/Rcap)*(1-mort*E52)</f>
        <v>21.360368934785416</v>
      </c>
    </row>
    <row r="53" spans="4:7" x14ac:dyDescent="0.35">
      <c r="D53">
        <v>1948</v>
      </c>
      <c r="E53">
        <f t="shared" ca="1" si="1"/>
        <v>0</v>
      </c>
      <c r="F53">
        <f ca="1">Rmax*F52*(1-F52/Rcap)*(1-mort*E53)</f>
        <v>22.467596286851315</v>
      </c>
    </row>
    <row r="54" spans="4:7" x14ac:dyDescent="0.35">
      <c r="D54">
        <v>1949</v>
      </c>
      <c r="E54">
        <f t="shared" ca="1" si="1"/>
        <v>0</v>
      </c>
      <c r="F54">
        <f ca="1">Rmax*F53*(1-F53/Rcap)*(1-mort*E54)</f>
        <v>23.459662021153822</v>
      </c>
    </row>
    <row r="55" spans="4:7" x14ac:dyDescent="0.35">
      <c r="D55">
        <v>1950</v>
      </c>
      <c r="E55">
        <f t="shared" ca="1" si="1"/>
        <v>0</v>
      </c>
      <c r="F55">
        <f ca="1">Rmax*F54*(1-F54/Rcap)*(1-mort*E55)</f>
        <v>24.334097948065967</v>
      </c>
      <c r="G55">
        <v>36</v>
      </c>
    </row>
    <row r="56" spans="4:7" x14ac:dyDescent="0.35">
      <c r="D56">
        <v>1951</v>
      </c>
      <c r="E56">
        <f t="shared" ca="1" si="1"/>
        <v>0</v>
      </c>
      <c r="F56">
        <f ca="1">Rmax*F55*(1-F55/Rcap)*(1-mort*E56)</f>
        <v>25.093530326492559</v>
      </c>
      <c r="G56">
        <v>36</v>
      </c>
    </row>
    <row r="57" spans="4:7" x14ac:dyDescent="0.35">
      <c r="D57">
        <v>1952</v>
      </c>
      <c r="E57">
        <f t="shared" ca="1" si="1"/>
        <v>0</v>
      </c>
      <c r="F57">
        <f ca="1">Rmax*F56*(1-F56/Rcap)*(1-mort*E57)</f>
        <v>25.744477333433139</v>
      </c>
      <c r="G57">
        <v>39</v>
      </c>
    </row>
    <row r="58" spans="4:7" x14ac:dyDescent="0.35">
      <c r="D58">
        <v>1953</v>
      </c>
      <c r="E58">
        <f t="shared" ca="1" si="1"/>
        <v>0</v>
      </c>
      <c r="F58">
        <f ca="1">Rmax*F57*(1-F57/Rcap)*(1-mort*E58)</f>
        <v>26.296067968871306</v>
      </c>
      <c r="G58">
        <v>32</v>
      </c>
    </row>
    <row r="59" spans="4:7" x14ac:dyDescent="0.35">
      <c r="D59">
        <v>1954</v>
      </c>
      <c r="E59">
        <f t="shared" ca="1" si="1"/>
        <v>0</v>
      </c>
      <c r="F59">
        <f ca="1">Rmax*F58*(1-F58/Rcap)*(1-mort*E59)</f>
        <v>26.758866367569269</v>
      </c>
      <c r="G59">
        <v>38.5</v>
      </c>
    </row>
    <row r="60" spans="4:7" x14ac:dyDescent="0.35">
      <c r="D60">
        <v>1955</v>
      </c>
      <c r="E60">
        <f t="shared" ca="1" si="1"/>
        <v>0</v>
      </c>
      <c r="F60">
        <f ca="1">Rmax*F59*(1-F59/Rcap)*(1-mort*E60)</f>
        <v>27.143909495806149</v>
      </c>
      <c r="G60">
        <v>40</v>
      </c>
    </row>
    <row r="61" spans="4:7" x14ac:dyDescent="0.35">
      <c r="D61">
        <v>1956</v>
      </c>
      <c r="E61">
        <f t="shared" ca="1" si="1"/>
        <v>0</v>
      </c>
      <c r="F61">
        <f ca="1">Rmax*F60*(1-F60/Rcap)*(1-mort*E61)</f>
        <v>27.461996670922186</v>
      </c>
      <c r="G61">
        <v>36</v>
      </c>
    </row>
    <row r="62" spans="4:7" x14ac:dyDescent="0.35">
      <c r="D62">
        <v>1957</v>
      </c>
      <c r="E62">
        <f t="shared" ca="1" si="1"/>
        <v>0</v>
      </c>
      <c r="F62">
        <f ca="1">Rmax*F61*(1-F61/Rcap)*(1-mort*E62)</f>
        <v>27.723219627161594</v>
      </c>
      <c r="G62">
        <v>29</v>
      </c>
    </row>
    <row r="63" spans="4:7" x14ac:dyDescent="0.35">
      <c r="D63">
        <v>1958</v>
      </c>
      <c r="E63">
        <f t="shared" ca="1" si="1"/>
        <v>1</v>
      </c>
      <c r="F63">
        <f ca="1">Rmax*F62*(1-F62/Rcap)*(1-mort*E63)</f>
        <v>8.3810082776943489</v>
      </c>
      <c r="G63" s="1">
        <v>20</v>
      </c>
    </row>
    <row r="64" spans="4:7" x14ac:dyDescent="0.35">
      <c r="D64">
        <v>1959</v>
      </c>
      <c r="E64">
        <f t="shared" ca="1" si="1"/>
        <v>0</v>
      </c>
      <c r="F64">
        <f ca="1">Rmax*F63*(1-F63/Rcap)*(1-mort*E64)</f>
        <v>9.569987044788494</v>
      </c>
      <c r="G64">
        <v>22</v>
      </c>
    </row>
    <row r="65" spans="4:7" x14ac:dyDescent="0.35">
      <c r="D65">
        <v>1960</v>
      </c>
      <c r="E65">
        <f t="shared" ca="1" si="1"/>
        <v>0</v>
      </c>
      <c r="F65">
        <f ca="1">Rmax*F64*(1-F64/Rcap)*(1-mort*E65)</f>
        <v>10.848715191058888</v>
      </c>
      <c r="G65">
        <v>21</v>
      </c>
    </row>
    <row r="66" spans="4:7" x14ac:dyDescent="0.35">
      <c r="D66">
        <v>1961</v>
      </c>
      <c r="E66">
        <f t="shared" ca="1" si="1"/>
        <v>0</v>
      </c>
      <c r="F66">
        <f ca="1">Rmax*F65*(1-F65/Rcap)*(1-mort*E66)</f>
        <v>12.202079353224109</v>
      </c>
      <c r="G66">
        <v>22</v>
      </c>
    </row>
    <row r="67" spans="4:7" x14ac:dyDescent="0.35">
      <c r="D67">
        <v>1962</v>
      </c>
      <c r="E67">
        <f t="shared" ref="E67:E122" ca="1" si="2">COUNTIF(H$2:H$11,"="&amp;D67)</f>
        <v>0</v>
      </c>
      <c r="F67">
        <f ca="1">Rmax*F66*(1-F66/Rcap)*(1-mort*E67)</f>
        <v>13.609727081378447</v>
      </c>
      <c r="G67">
        <v>24</v>
      </c>
    </row>
    <row r="68" spans="4:7" x14ac:dyDescent="0.35">
      <c r="D68">
        <v>1963</v>
      </c>
      <c r="E68">
        <f t="shared" ca="1" si="2"/>
        <v>0</v>
      </c>
      <c r="F68">
        <f ca="1">Rmax*F67*(1-F67/Rcap)*(1-mort*E68)</f>
        <v>15.046877090281146</v>
      </c>
      <c r="G68">
        <v>25</v>
      </c>
    </row>
    <row r="69" spans="4:7" x14ac:dyDescent="0.35">
      <c r="D69">
        <v>1964</v>
      </c>
      <c r="E69">
        <f t="shared" ca="1" si="2"/>
        <v>0</v>
      </c>
      <c r="F69">
        <f ca="1">Rmax*F68*(1-F68/Rcap)*(1-mort*E69)</f>
        <v>16.485788853978804</v>
      </c>
      <c r="G69">
        <v>23.6</v>
      </c>
    </row>
    <row r="70" spans="4:7" x14ac:dyDescent="0.35">
      <c r="D70">
        <v>1965</v>
      </c>
      <c r="E70">
        <f t="shared" ca="1" si="2"/>
        <v>0</v>
      </c>
      <c r="F70">
        <f ca="1">Rmax*F69*(1-F69/Rcap)*(1-mort*E70)</f>
        <v>17.897758873528517</v>
      </c>
      <c r="G70">
        <v>23.5</v>
      </c>
    </row>
    <row r="71" spans="4:7" x14ac:dyDescent="0.35">
      <c r="D71">
        <v>1966</v>
      </c>
      <c r="E71">
        <f t="shared" ca="1" si="2"/>
        <v>1</v>
      </c>
      <c r="F71">
        <f ca="1">Rmax*F70*(1-F70/Rcap)*(1-mort*E71)</f>
        <v>5.7766110085154185</v>
      </c>
      <c r="G71">
        <v>2.5</v>
      </c>
    </row>
    <row r="72" spans="4:7" x14ac:dyDescent="0.35">
      <c r="D72">
        <v>1967</v>
      </c>
      <c r="E72">
        <f t="shared" ca="1" si="2"/>
        <v>0</v>
      </c>
      <c r="F72">
        <f ca="1">Rmax*F71*(1-F71/Rcap)*(1-mort*E72)</f>
        <v>6.7004703102621912</v>
      </c>
      <c r="G72">
        <v>3.92</v>
      </c>
    </row>
    <row r="73" spans="4:7" x14ac:dyDescent="0.35">
      <c r="D73">
        <v>1968</v>
      </c>
      <c r="E73">
        <f t="shared" ca="1" si="2"/>
        <v>0</v>
      </c>
      <c r="F73">
        <f ca="1">Rmax*F72*(1-F72/Rcap)*(1-mort*E73)</f>
        <v>7.7291449338496223</v>
      </c>
      <c r="G73">
        <v>4.49</v>
      </c>
    </row>
    <row r="74" spans="4:7" x14ac:dyDescent="0.35">
      <c r="D74">
        <v>1969</v>
      </c>
      <c r="E74">
        <f t="shared" ca="1" si="2"/>
        <v>0</v>
      </c>
      <c r="F74">
        <f ca="1">Rmax*F73*(1-F73/Rcap)*(1-mort*E74)</f>
        <v>8.8605946276129348</v>
      </c>
      <c r="G74">
        <v>3.86</v>
      </c>
    </row>
    <row r="75" spans="4:7" x14ac:dyDescent="0.35">
      <c r="D75">
        <v>1970</v>
      </c>
      <c r="E75">
        <f t="shared" ca="1" si="2"/>
        <v>0</v>
      </c>
      <c r="F75">
        <f ca="1">Rmax*F74*(1-F74/Rcap)*(1-mort*E75)</f>
        <v>10.088134567090091</v>
      </c>
      <c r="G75">
        <v>4.79</v>
      </c>
    </row>
    <row r="76" spans="4:7" x14ac:dyDescent="0.35">
      <c r="D76">
        <v>1971</v>
      </c>
      <c r="E76">
        <f t="shared" ca="1" si="2"/>
        <v>0</v>
      </c>
      <c r="F76">
        <f ca="1">Rmax*F75*(1-F75/Rcap)*(1-mort*E76)</f>
        <v>11.399839221245326</v>
      </c>
      <c r="G76">
        <v>6</v>
      </c>
    </row>
    <row r="77" spans="4:7" x14ac:dyDescent="0.35">
      <c r="D77">
        <v>1972</v>
      </c>
      <c r="E77">
        <f t="shared" ca="1" si="2"/>
        <v>0</v>
      </c>
      <c r="F77">
        <f ca="1">Rmax*F76*(1-F76/Rcap)*(1-mort*E77)</f>
        <v>12.778375845122762</v>
      </c>
      <c r="G77">
        <v>1.21</v>
      </c>
    </row>
    <row r="78" spans="4:7" x14ac:dyDescent="0.35">
      <c r="D78">
        <v>1973</v>
      </c>
      <c r="E78">
        <f t="shared" ca="1" si="2"/>
        <v>1</v>
      </c>
      <c r="F78">
        <f ca="1">Rmax*F77*(1-F77/Rcap)*(1-mort*E78)</f>
        <v>4.2604275578504485</v>
      </c>
      <c r="G78">
        <v>1.85</v>
      </c>
    </row>
    <row r="79" spans="4:7" x14ac:dyDescent="0.35">
      <c r="D79">
        <v>1974</v>
      </c>
      <c r="E79">
        <f t="shared" ca="1" si="2"/>
        <v>0</v>
      </c>
      <c r="F79">
        <f ca="1">Rmax*F78*(1-F78/Rcap)*(1-mort*E79)</f>
        <v>4.9866084938666075</v>
      </c>
      <c r="G79">
        <v>2.38</v>
      </c>
    </row>
    <row r="80" spans="4:7" x14ac:dyDescent="0.35">
      <c r="D80">
        <v>1975</v>
      </c>
      <c r="E80">
        <f t="shared" ca="1" si="2"/>
        <v>0</v>
      </c>
      <c r="F80">
        <f ca="1">Rmax*F79*(1-F79/Rcap)*(1-mort*E80)</f>
        <v>5.8114474346900842</v>
      </c>
      <c r="G80">
        <v>2.64</v>
      </c>
    </row>
    <row r="81" spans="4:7" x14ac:dyDescent="0.35">
      <c r="D81">
        <v>1976</v>
      </c>
      <c r="E81">
        <f t="shared" ca="1" si="2"/>
        <v>0</v>
      </c>
      <c r="F81">
        <f ca="1">Rmax*F80*(1-F80/Rcap)*(1-mort*E81)</f>
        <v>6.7394738838049841</v>
      </c>
      <c r="G81">
        <v>4.03</v>
      </c>
    </row>
    <row r="82" spans="4:7" x14ac:dyDescent="0.35">
      <c r="D82">
        <v>1977</v>
      </c>
      <c r="E82">
        <f t="shared" ca="1" si="2"/>
        <v>0</v>
      </c>
      <c r="F82">
        <f ca="1">Rmax*F81*(1-F81/Rcap)*(1-mort*E82)</f>
        <v>7.7723131121464002</v>
      </c>
      <c r="G82">
        <v>4.84</v>
      </c>
    </row>
    <row r="83" spans="4:7" x14ac:dyDescent="0.35">
      <c r="D83">
        <v>1978</v>
      </c>
      <c r="E83">
        <f t="shared" ca="1" si="2"/>
        <v>0</v>
      </c>
      <c r="F83">
        <f ca="1">Rmax*F82*(1-F82/Rcap)*(1-mort*E83)</f>
        <v>8.9077548019982729</v>
      </c>
      <c r="G83">
        <v>7.88</v>
      </c>
    </row>
    <row r="84" spans="4:7" x14ac:dyDescent="0.35">
      <c r="D84">
        <v>1979</v>
      </c>
      <c r="E84">
        <f t="shared" ca="1" si="2"/>
        <v>0</v>
      </c>
      <c r="F84">
        <f ca="1">Rmax*F83*(1-F83/Rcap)*(1-mort*E84)</f>
        <v>10.138914347744587</v>
      </c>
      <c r="G84">
        <v>7.3</v>
      </c>
    </row>
    <row r="85" spans="4:7" x14ac:dyDescent="0.35">
      <c r="D85">
        <v>1980</v>
      </c>
      <c r="E85">
        <f t="shared" ca="1" si="2"/>
        <v>0</v>
      </c>
      <c r="F85">
        <f ca="1">Rmax*F84*(1-F84/Rcap)*(1-mort*E85)</f>
        <v>11.453650390813266</v>
      </c>
      <c r="G85">
        <v>8</v>
      </c>
    </row>
    <row r="86" spans="4:7" x14ac:dyDescent="0.35">
      <c r="D86">
        <v>1981</v>
      </c>
      <c r="E86">
        <f t="shared" ca="1" si="2"/>
        <v>0</v>
      </c>
      <c r="F86">
        <f ca="1">Rmax*F85*(1-F85/Rcap)*(1-mort*E86)</f>
        <v>12.834419031230416</v>
      </c>
      <c r="G86">
        <v>8.3000000000000007</v>
      </c>
    </row>
    <row r="87" spans="4:7" x14ac:dyDescent="0.35">
      <c r="D87">
        <v>1982</v>
      </c>
      <c r="E87">
        <f t="shared" ca="1" si="2"/>
        <v>0</v>
      </c>
      <c r="F87">
        <f ca="1">Rmax*F86*(1-F86/Rcap)*(1-mort*E87)</f>
        <v>14.258720327401058</v>
      </c>
      <c r="G87">
        <v>8.5</v>
      </c>
    </row>
    <row r="88" spans="4:7" x14ac:dyDescent="0.35">
      <c r="D88">
        <v>1983</v>
      </c>
      <c r="E88">
        <f t="shared" ca="1" si="2"/>
        <v>1</v>
      </c>
      <c r="F88">
        <f ca="1">Rmax*F87*(1-F87/Rcap)*(1-mort*E88)</f>
        <v>4.7100641852920431</v>
      </c>
      <c r="G88">
        <v>2.5</v>
      </c>
    </row>
    <row r="89" spans="4:7" x14ac:dyDescent="0.35">
      <c r="D89">
        <v>1984</v>
      </c>
      <c r="E89">
        <f t="shared" ca="1" si="2"/>
        <v>0</v>
      </c>
      <c r="F89">
        <f ca="1">Rmax*F88*(1-F88/Rcap)*(1-mort*E89)</f>
        <v>5.4981946780990931</v>
      </c>
      <c r="G89">
        <v>2.7</v>
      </c>
    </row>
    <row r="90" spans="4:7" x14ac:dyDescent="0.35">
      <c r="D90">
        <v>1985</v>
      </c>
      <c r="E90">
        <f t="shared" ca="1" si="2"/>
        <v>0</v>
      </c>
      <c r="F90">
        <f ca="1">Rmax*F89*(1-F89/Rcap)*(1-mort*E90)</f>
        <v>6.388144748621035</v>
      </c>
      <c r="G90">
        <v>2.9</v>
      </c>
    </row>
    <row r="91" spans="4:7" x14ac:dyDescent="0.35">
      <c r="D91">
        <v>1986</v>
      </c>
      <c r="E91">
        <f t="shared" ca="1" si="2"/>
        <v>0</v>
      </c>
      <c r="F91">
        <f ca="1">Rmax*F90*(1-F90/Rcap)*(1-mort*E91)</f>
        <v>7.3827096983729792</v>
      </c>
      <c r="G91">
        <v>3.7</v>
      </c>
    </row>
    <row r="92" spans="4:7" x14ac:dyDescent="0.35">
      <c r="D92">
        <v>1987</v>
      </c>
      <c r="E92">
        <f t="shared" ca="1" si="2"/>
        <v>0</v>
      </c>
      <c r="F92">
        <f ca="1">Rmax*F91*(1-F91/Rcap)*(1-mort*E92)</f>
        <v>8.4811864184606343</v>
      </c>
      <c r="G92">
        <v>3.9</v>
      </c>
    </row>
    <row r="93" spans="4:7" x14ac:dyDescent="0.35">
      <c r="D93">
        <v>1988</v>
      </c>
      <c r="E93">
        <f t="shared" ca="1" si="2"/>
        <v>0</v>
      </c>
      <c r="F93">
        <f ca="1">Rmax*F92*(1-F92/Rcap)*(1-mort*E93)</f>
        <v>9.6784836577734694</v>
      </c>
      <c r="G93">
        <v>4.63</v>
      </c>
    </row>
    <row r="94" spans="4:7" x14ac:dyDescent="0.35">
      <c r="D94">
        <v>1989</v>
      </c>
      <c r="E94">
        <f t="shared" ca="1" si="2"/>
        <v>0</v>
      </c>
      <c r="F94">
        <f ca="1">Rmax*F93*(1-F93/Rcap)*(1-mort*E94)</f>
        <v>10.964425157556223</v>
      </c>
      <c r="G94">
        <v>4</v>
      </c>
    </row>
    <row r="95" spans="4:7" x14ac:dyDescent="0.35">
      <c r="D95">
        <v>1990</v>
      </c>
      <c r="E95">
        <f t="shared" ca="1" si="2"/>
        <v>0</v>
      </c>
      <c r="F95">
        <f ca="1">Rmax*F94*(1-F94/Rcap)*(1-mort*E95)</f>
        <v>12.323423814253697</v>
      </c>
      <c r="G95">
        <v>3.95</v>
      </c>
    </row>
    <row r="96" spans="4:7" x14ac:dyDescent="0.35">
      <c r="D96">
        <v>1991</v>
      </c>
      <c r="E96">
        <f t="shared" ca="1" si="2"/>
        <v>0</v>
      </c>
      <c r="F96">
        <f ca="1">Rmax*F95*(1-F95/Rcap)*(1-mort*E96)</f>
        <v>13.734697424463638</v>
      </c>
      <c r="G96">
        <v>5.34</v>
      </c>
    </row>
    <row r="97" spans="4:7" x14ac:dyDescent="0.35">
      <c r="D97">
        <v>1992</v>
      </c>
      <c r="E97">
        <f t="shared" ca="1" si="2"/>
        <v>1</v>
      </c>
      <c r="F97">
        <f ca="1">Rmax*F96*(1-F96/Rcap)*(1-mort*E97)</f>
        <v>4.5519414265469997</v>
      </c>
      <c r="G97">
        <v>5.2</v>
      </c>
    </row>
    <row r="98" spans="4:7" x14ac:dyDescent="0.35">
      <c r="D98">
        <v>1993</v>
      </c>
      <c r="E98">
        <f t="shared" ca="1" si="2"/>
        <v>0</v>
      </c>
      <c r="F98">
        <f ca="1">Rmax*F97*(1-F97/Rcap)*(1-mort*E98)</f>
        <v>5.3186059841057762</v>
      </c>
      <c r="G98">
        <v>6.05</v>
      </c>
    </row>
    <row r="99" spans="4:7" x14ac:dyDescent="0.35">
      <c r="D99">
        <v>1994</v>
      </c>
      <c r="E99">
        <f t="shared" ca="1" si="2"/>
        <v>0</v>
      </c>
      <c r="F99">
        <f ca="1">Rmax*F98*(1-F98/Rcap)*(1-mort*E99)</f>
        <v>6.1861128252217359</v>
      </c>
      <c r="G99">
        <v>6.5</v>
      </c>
    </row>
    <row r="100" spans="4:7" x14ac:dyDescent="0.35">
      <c r="D100">
        <v>1995</v>
      </c>
      <c r="E100">
        <f t="shared" ca="1" si="2"/>
        <v>0</v>
      </c>
      <c r="F100">
        <f ca="1">Rmax*F99*(1-F99/Rcap)*(1-mort*E100)</f>
        <v>7.1578926719791029</v>
      </c>
      <c r="G100">
        <v>7.79</v>
      </c>
    </row>
    <row r="101" spans="4:7" x14ac:dyDescent="0.35">
      <c r="D101">
        <v>1996</v>
      </c>
      <c r="E101">
        <f t="shared" ca="1" si="2"/>
        <v>0</v>
      </c>
      <c r="F101">
        <f ca="1">Rmax*F100*(1-F100/Rcap)*(1-mort*E101)</f>
        <v>8.2340809577952321</v>
      </c>
      <c r="G101">
        <v>7.95</v>
      </c>
    </row>
    <row r="102" spans="4:7" x14ac:dyDescent="0.35">
      <c r="D102">
        <v>1997</v>
      </c>
      <c r="E102">
        <f t="shared" ca="1" si="2"/>
        <v>0</v>
      </c>
      <c r="F102">
        <f ca="1">Rmax*F101*(1-F101/Rcap)*(1-mort*E102)</f>
        <v>9.410607513149472</v>
      </c>
      <c r="G102">
        <v>8.5</v>
      </c>
    </row>
    <row r="103" spans="4:7" x14ac:dyDescent="0.35">
      <c r="D103">
        <v>1998</v>
      </c>
      <c r="E103">
        <f t="shared" ca="1" si="2"/>
        <v>1</v>
      </c>
      <c r="F103">
        <f ca="1">Rmax*F102*(1-F102/Rcap)*(1-mort*E103)</f>
        <v>3.2035329697282826</v>
      </c>
      <c r="G103">
        <v>1.2</v>
      </c>
    </row>
    <row r="104" spans="4:7" x14ac:dyDescent="0.35">
      <c r="D104">
        <v>1999</v>
      </c>
      <c r="E104">
        <f t="shared" ca="1" si="2"/>
        <v>0</v>
      </c>
      <c r="F104">
        <f ca="1">Rmax*F103*(1-F103/Rcap)*(1-mort*E104)</f>
        <v>3.7730537360105671</v>
      </c>
      <c r="G104">
        <v>1.8</v>
      </c>
    </row>
    <row r="105" spans="4:7" x14ac:dyDescent="0.35">
      <c r="D105">
        <v>2000</v>
      </c>
      <c r="E105">
        <f t="shared" ca="1" si="2"/>
        <v>0</v>
      </c>
      <c r="F105">
        <f ca="1">Rmax*F104*(1-F104/Rcap)*(1-mort*E105)</f>
        <v>4.4289181167745992</v>
      </c>
      <c r="G105">
        <v>2.1</v>
      </c>
    </row>
    <row r="106" spans="4:7" x14ac:dyDescent="0.35">
      <c r="D106">
        <v>2001</v>
      </c>
      <c r="E106">
        <f t="shared" ca="1" si="2"/>
        <v>0</v>
      </c>
      <c r="F106">
        <f ca="1">Rmax*F105*(1-F105/Rcap)*(1-mort*E106)</f>
        <v>5.1786417469381139</v>
      </c>
      <c r="G106">
        <v>2.23</v>
      </c>
    </row>
    <row r="107" spans="4:7" x14ac:dyDescent="0.35">
      <c r="D107">
        <v>2002</v>
      </c>
      <c r="E107">
        <f t="shared" ca="1" si="2"/>
        <v>0</v>
      </c>
      <c r="F107">
        <f ca="1">Rmax*F106*(1-F106/Rcap)*(1-mort*E107)</f>
        <v>6.0283469956797466</v>
      </c>
      <c r="G107">
        <v>2.15</v>
      </c>
    </row>
    <row r="108" spans="4:7" x14ac:dyDescent="0.35">
      <c r="D108">
        <v>2003</v>
      </c>
      <c r="E108">
        <f t="shared" ca="1" si="2"/>
        <v>0</v>
      </c>
      <c r="F108">
        <f ca="1">Rmax*F107*(1-F107/Rcap)*(1-mort*E108)</f>
        <v>6.9819403196689604</v>
      </c>
      <c r="G108">
        <v>2.13</v>
      </c>
    </row>
    <row r="109" spans="4:7" x14ac:dyDescent="0.35">
      <c r="D109">
        <v>2004</v>
      </c>
      <c r="E109">
        <f t="shared" ca="1" si="2"/>
        <v>0</v>
      </c>
      <c r="F109">
        <f ca="1">Rmax*F108*(1-F108/Rcap)*(1-mort*E109)</f>
        <v>8.0401955006379957</v>
      </c>
      <c r="G109">
        <v>2.74</v>
      </c>
    </row>
    <row r="110" spans="4:7" x14ac:dyDescent="0.35">
      <c r="D110">
        <v>2005</v>
      </c>
      <c r="E110">
        <f t="shared" ca="1" si="2"/>
        <v>0</v>
      </c>
      <c r="F110">
        <f ca="1">Rmax*F109*(1-F109/Rcap)*(1-mort*E110)</f>
        <v>9.1998317543715178</v>
      </c>
      <c r="G110">
        <v>3.54</v>
      </c>
    </row>
    <row r="111" spans="4:7" x14ac:dyDescent="0.35">
      <c r="D111">
        <v>2006</v>
      </c>
      <c r="E111">
        <f t="shared" ca="1" si="2"/>
        <v>0</v>
      </c>
      <c r="F111">
        <f ca="1">Rmax*F110*(1-F110/Rcap)*(1-mort*E111)</f>
        <v>10.452721312352809</v>
      </c>
      <c r="G111">
        <v>3.31</v>
      </c>
    </row>
    <row r="112" spans="4:7" x14ac:dyDescent="0.35">
      <c r="D112">
        <v>2007</v>
      </c>
      <c r="E112">
        <f t="shared" ca="1" si="2"/>
        <v>0</v>
      </c>
      <c r="F112">
        <f ca="1">Rmax*F111*(1-F111/Rcap)*(1-mort*E112)</f>
        <v>11.785397023375641</v>
      </c>
      <c r="G112">
        <v>4.32</v>
      </c>
    </row>
    <row r="113" spans="4:7" x14ac:dyDescent="0.35">
      <c r="D113">
        <v>2008</v>
      </c>
      <c r="E113">
        <f t="shared" ca="1" si="2"/>
        <v>0</v>
      </c>
      <c r="F113">
        <f ca="1">Rmax*F112*(1-F112/Rcap)*(1-mort*E113)</f>
        <v>13.179038858118343</v>
      </c>
      <c r="G113">
        <v>5.05</v>
      </c>
    </row>
    <row r="114" spans="4:7" x14ac:dyDescent="0.35">
      <c r="D114">
        <v>2009</v>
      </c>
      <c r="E114">
        <f t="shared" ca="1" si="2"/>
        <v>0</v>
      </c>
      <c r="F114">
        <f ca="1">Rmax*F113*(1-F113/Rcap)*(1-mort*E114)</f>
        <v>14.61008085940356</v>
      </c>
      <c r="G114">
        <v>3.27</v>
      </c>
    </row>
    <row r="115" spans="4:7" x14ac:dyDescent="0.35">
      <c r="D115">
        <v>2010</v>
      </c>
      <c r="E115">
        <f t="shared" ca="1" si="2"/>
        <v>0</v>
      </c>
      <c r="F115">
        <f ca="1">Rmax*F114*(1-F114/Rcap)*(1-mort*E115)</f>
        <v>16.051488041330675</v>
      </c>
      <c r="G115">
        <v>4.09</v>
      </c>
    </row>
    <row r="116" spans="4:7" x14ac:dyDescent="0.35">
      <c r="D116">
        <v>2011</v>
      </c>
      <c r="E116">
        <f t="shared" ca="1" si="2"/>
        <v>0</v>
      </c>
      <c r="F116">
        <f ca="1">Rmax*F115*(1-F115/Rcap)*(1-mort*E116)</f>
        <v>17.474616158214278</v>
      </c>
      <c r="G116">
        <v>4.51</v>
      </c>
    </row>
    <row r="117" spans="4:7" x14ac:dyDescent="0.35">
      <c r="D117">
        <v>2012</v>
      </c>
      <c r="E117">
        <f t="shared" ca="1" si="2"/>
        <v>0</v>
      </c>
      <c r="F117">
        <f ca="1">Rmax*F116*(1-F116/Rcap)*(1-mort*E117)</f>
        <v>18.8514200149883</v>
      </c>
    </row>
    <row r="118" spans="4:7" x14ac:dyDescent="0.35">
      <c r="D118">
        <v>2013</v>
      </c>
      <c r="E118">
        <f t="shared" ca="1" si="2"/>
        <v>0</v>
      </c>
      <c r="F118">
        <f ca="1">Rmax*F117*(1-F117/Rcap)*(1-mort*E118)</f>
        <v>20.156667926091149</v>
      </c>
    </row>
    <row r="119" spans="4:7" x14ac:dyDescent="0.35">
      <c r="D119">
        <v>2014</v>
      </c>
      <c r="E119">
        <f t="shared" ca="1" si="2"/>
        <v>0</v>
      </c>
      <c r="F119">
        <f ca="1">Rmax*F118*(1-F118/Rcap)*(1-mort*E119)</f>
        <v>21.369796226573804</v>
      </c>
    </row>
    <row r="120" spans="4:7" x14ac:dyDescent="0.35">
      <c r="D120">
        <v>2015</v>
      </c>
      <c r="E120">
        <f t="shared" ca="1" si="2"/>
        <v>0</v>
      </c>
      <c r="F120">
        <f ca="1">Rmax*F119*(1-F119/Rcap)*(1-mort*E120)</f>
        <v>22.476114842302753</v>
      </c>
    </row>
    <row r="121" spans="4:7" x14ac:dyDescent="0.35">
      <c r="D121">
        <v>2016</v>
      </c>
      <c r="E121">
        <f t="shared" ca="1" si="2"/>
        <v>0</v>
      </c>
      <c r="F121">
        <f ca="1">Rmax*F120*(1-F120/Rcap)*(1-mort*E121)</f>
        <v>23.467228642640421</v>
      </c>
    </row>
    <row r="122" spans="4:7" x14ac:dyDescent="0.35">
      <c r="D122">
        <v>2017</v>
      </c>
      <c r="E122">
        <f t="shared" ca="1" si="2"/>
        <v>0</v>
      </c>
      <c r="F122">
        <f ca="1">Rmax*F121*(1-F121/Rcap)*(1-mort*E122)</f>
        <v>24.340714924930612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2"/>
  <sheetViews>
    <sheetView workbookViewId="0">
      <selection activeCell="B6" sqref="B6"/>
    </sheetView>
  </sheetViews>
  <sheetFormatPr defaultRowHeight="14.5" x14ac:dyDescent="0.35"/>
  <sheetData>
    <row r="1" spans="1:28" x14ac:dyDescent="0.35">
      <c r="D1" t="s">
        <v>0</v>
      </c>
      <c r="E1" t="s">
        <v>1</v>
      </c>
      <c r="F1" t="s">
        <v>29</v>
      </c>
      <c r="G1" t="s">
        <v>28</v>
      </c>
      <c r="H1" t="s">
        <v>22</v>
      </c>
      <c r="J1" t="s">
        <v>2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</row>
    <row r="2" spans="1:28" x14ac:dyDescent="0.35">
      <c r="A2" t="s">
        <v>21</v>
      </c>
      <c r="B2">
        <v>1</v>
      </c>
      <c r="D2">
        <v>1897</v>
      </c>
      <c r="E2">
        <f ca="1">COUNTIF(H$2:H$11,"="&amp;D2)</f>
        <v>1</v>
      </c>
      <c r="F2">
        <v>5</v>
      </c>
      <c r="H2">
        <f t="shared" ref="H2:H25" ca="1" si="0">OFFSET(P2,0,season)</f>
        <v>1983</v>
      </c>
      <c r="J2" t="s">
        <v>3</v>
      </c>
      <c r="P2">
        <v>1</v>
      </c>
      <c r="Q2">
        <v>1983</v>
      </c>
      <c r="R2">
        <v>1983</v>
      </c>
      <c r="S2">
        <v>1983</v>
      </c>
      <c r="T2">
        <v>1983</v>
      </c>
      <c r="U2">
        <v>1983</v>
      </c>
      <c r="V2">
        <v>1997</v>
      </c>
      <c r="W2">
        <v>1997</v>
      </c>
      <c r="X2">
        <v>1997</v>
      </c>
      <c r="Y2">
        <v>1997</v>
      </c>
      <c r="Z2">
        <v>1997</v>
      </c>
      <c r="AA2">
        <v>1997</v>
      </c>
      <c r="AB2">
        <v>1997</v>
      </c>
    </row>
    <row r="3" spans="1:28" x14ac:dyDescent="0.35">
      <c r="A3" t="s">
        <v>25</v>
      </c>
      <c r="B3">
        <v>1.2</v>
      </c>
      <c r="D3">
        <v>1898</v>
      </c>
      <c r="E3">
        <f t="shared" ref="E3:E66" ca="1" si="1">COUNTIF(H$2:H$11,"="&amp;D3)</f>
        <v>0</v>
      </c>
      <c r="F3">
        <f ca="1">Rmax*F2*(1-F2/Rcap)*(1-mort*E3)</f>
        <v>5.8265895953757223</v>
      </c>
      <c r="H3">
        <f t="shared" ca="1" si="0"/>
        <v>1998</v>
      </c>
      <c r="P3">
        <v>2</v>
      </c>
      <c r="Q3">
        <v>1998</v>
      </c>
      <c r="R3">
        <v>1998</v>
      </c>
      <c r="S3">
        <v>1998</v>
      </c>
      <c r="T3">
        <v>1998</v>
      </c>
      <c r="U3">
        <v>1992</v>
      </c>
      <c r="V3">
        <v>1983</v>
      </c>
      <c r="W3">
        <v>1987</v>
      </c>
      <c r="X3">
        <v>1987</v>
      </c>
      <c r="Y3">
        <v>1987</v>
      </c>
      <c r="Z3">
        <v>1982</v>
      </c>
      <c r="AA3">
        <v>1982</v>
      </c>
      <c r="AB3">
        <v>1982</v>
      </c>
    </row>
    <row r="4" spans="1:28" x14ac:dyDescent="0.35">
      <c r="A4" t="s">
        <v>26</v>
      </c>
      <c r="B4">
        <v>173</v>
      </c>
      <c r="D4">
        <v>1899</v>
      </c>
      <c r="E4">
        <f t="shared" ca="1" si="1"/>
        <v>0</v>
      </c>
      <c r="F4">
        <f ca="1">Rmax*F3*(1-F3/Rcap)*(1-mort*E4)</f>
        <v>6.7564221064998327</v>
      </c>
      <c r="H4">
        <f t="shared" ca="1" si="0"/>
        <v>1973</v>
      </c>
      <c r="K4" t="s">
        <v>23</v>
      </c>
      <c r="L4" t="s">
        <v>24</v>
      </c>
      <c r="P4">
        <v>3</v>
      </c>
      <c r="Q4">
        <v>1973</v>
      </c>
      <c r="R4">
        <v>1992</v>
      </c>
      <c r="S4">
        <v>1992</v>
      </c>
      <c r="T4">
        <v>1992</v>
      </c>
      <c r="U4">
        <v>1998</v>
      </c>
      <c r="V4">
        <v>1992</v>
      </c>
      <c r="W4">
        <v>1972</v>
      </c>
      <c r="X4">
        <v>1972</v>
      </c>
      <c r="Y4">
        <v>1972</v>
      </c>
      <c r="Z4">
        <v>1972</v>
      </c>
      <c r="AA4">
        <v>1972</v>
      </c>
      <c r="AB4">
        <v>1972</v>
      </c>
    </row>
    <row r="5" spans="1:28" x14ac:dyDescent="0.35">
      <c r="A5" t="s">
        <v>27</v>
      </c>
      <c r="B5">
        <v>0.7</v>
      </c>
      <c r="D5">
        <v>1900</v>
      </c>
      <c r="E5">
        <f t="shared" ca="1" si="1"/>
        <v>0</v>
      </c>
      <c r="F5">
        <f ca="1">Rmax*F4*(1-F4/Rcap)*(1-mort*E5)</f>
        <v>7.7910644028435012</v>
      </c>
      <c r="H5">
        <f t="shared" ca="1" si="0"/>
        <v>1931</v>
      </c>
      <c r="K5">
        <v>1897</v>
      </c>
      <c r="P5">
        <v>4</v>
      </c>
      <c r="Q5">
        <v>1931</v>
      </c>
      <c r="R5">
        <v>1931</v>
      </c>
      <c r="S5">
        <v>1931</v>
      </c>
      <c r="T5">
        <v>1987</v>
      </c>
      <c r="U5">
        <v>1987</v>
      </c>
      <c r="V5">
        <v>1987</v>
      </c>
      <c r="W5">
        <v>1983</v>
      </c>
      <c r="X5">
        <v>1982</v>
      </c>
      <c r="Y5">
        <v>1982</v>
      </c>
      <c r="Z5">
        <v>1987</v>
      </c>
      <c r="AA5">
        <v>1902</v>
      </c>
      <c r="AB5">
        <v>1930</v>
      </c>
    </row>
    <row r="6" spans="1:28" x14ac:dyDescent="0.35">
      <c r="D6">
        <v>1901</v>
      </c>
      <c r="E6">
        <f t="shared" ca="1" si="1"/>
        <v>0</v>
      </c>
      <c r="F6">
        <f ca="1">Rmax*F5*(1-F5/Rcap)*(1-mort*E6)</f>
        <v>8.9282320728046507</v>
      </c>
      <c r="H6">
        <f t="shared" ca="1" si="0"/>
        <v>1992</v>
      </c>
      <c r="K6">
        <v>1900</v>
      </c>
      <c r="P6">
        <v>5</v>
      </c>
      <c r="Q6">
        <v>1992</v>
      </c>
      <c r="R6">
        <v>1973</v>
      </c>
      <c r="S6">
        <v>1987</v>
      </c>
      <c r="T6">
        <v>1941</v>
      </c>
      <c r="U6">
        <v>1941</v>
      </c>
      <c r="V6">
        <v>1941</v>
      </c>
      <c r="W6">
        <v>1905</v>
      </c>
      <c r="X6">
        <v>1905</v>
      </c>
      <c r="Y6">
        <v>1905</v>
      </c>
      <c r="Z6">
        <v>1902</v>
      </c>
      <c r="AA6">
        <v>1930</v>
      </c>
      <c r="AB6">
        <v>1965</v>
      </c>
    </row>
    <row r="7" spans="1:28" x14ac:dyDescent="0.35">
      <c r="A7" t="s">
        <v>30</v>
      </c>
      <c r="B7">
        <f ca="1">SUMPRODUCT((F55:F116-G55:G116)^2)</f>
        <v>2986.604616172544</v>
      </c>
      <c r="D7">
        <v>1902</v>
      </c>
      <c r="E7">
        <f t="shared" ca="1" si="1"/>
        <v>0</v>
      </c>
      <c r="F7">
        <f ca="1">Rmax*F6*(1-F6/Rcap)*(1-mort*E7)</f>
        <v>10.160953669244025</v>
      </c>
      <c r="H7">
        <f t="shared" ca="1" si="0"/>
        <v>1966</v>
      </c>
      <c r="K7">
        <v>1903</v>
      </c>
      <c r="P7">
        <v>6</v>
      </c>
      <c r="Q7">
        <v>1966</v>
      </c>
      <c r="R7">
        <v>1919</v>
      </c>
      <c r="S7">
        <v>1941</v>
      </c>
      <c r="T7">
        <v>1931</v>
      </c>
      <c r="U7">
        <v>1993</v>
      </c>
      <c r="V7">
        <v>1993</v>
      </c>
      <c r="W7">
        <v>1982</v>
      </c>
      <c r="X7">
        <v>1902</v>
      </c>
      <c r="Y7">
        <v>1965</v>
      </c>
      <c r="Z7">
        <v>1930</v>
      </c>
      <c r="AA7">
        <v>1987</v>
      </c>
      <c r="AB7">
        <v>1902</v>
      </c>
    </row>
    <row r="8" spans="1:28" x14ac:dyDescent="0.35">
      <c r="D8">
        <v>1903</v>
      </c>
      <c r="E8">
        <f t="shared" ca="1" si="1"/>
        <v>0</v>
      </c>
      <c r="F8">
        <f ca="1">Rmax*F7*(1-F7/Rcap)*(1-mort*E8)</f>
        <v>11.476994256490352</v>
      </c>
      <c r="H8">
        <f t="shared" ca="1" si="0"/>
        <v>1919</v>
      </c>
      <c r="K8">
        <v>1906</v>
      </c>
      <c r="P8">
        <v>7</v>
      </c>
      <c r="Q8">
        <v>1919</v>
      </c>
      <c r="R8">
        <v>1987</v>
      </c>
      <c r="S8">
        <v>1926</v>
      </c>
      <c r="T8">
        <v>1926</v>
      </c>
      <c r="U8">
        <v>1900</v>
      </c>
      <c r="V8">
        <v>1900</v>
      </c>
      <c r="W8">
        <v>1902</v>
      </c>
      <c r="X8">
        <v>1965</v>
      </c>
      <c r="Y8">
        <v>1902</v>
      </c>
      <c r="Z8">
        <v>1965</v>
      </c>
      <c r="AA8" t="s">
        <v>17</v>
      </c>
      <c r="AB8">
        <v>1991</v>
      </c>
    </row>
    <row r="9" spans="1:28" x14ac:dyDescent="0.35">
      <c r="D9">
        <v>1904</v>
      </c>
      <c r="E9">
        <f t="shared" ca="1" si="1"/>
        <v>0</v>
      </c>
      <c r="F9">
        <f ca="1">Rmax*F8*(1-F8/Rcap)*(1-mort*E9)</f>
        <v>12.858718676596428</v>
      </c>
      <c r="H9">
        <f t="shared" ca="1" si="0"/>
        <v>1926</v>
      </c>
      <c r="K9">
        <v>1915</v>
      </c>
      <c r="P9">
        <v>8</v>
      </c>
      <c r="Q9">
        <v>1926</v>
      </c>
      <c r="R9">
        <v>1941</v>
      </c>
      <c r="S9">
        <v>1958</v>
      </c>
      <c r="T9">
        <v>1993</v>
      </c>
      <c r="U9">
        <v>1997</v>
      </c>
      <c r="V9">
        <v>1905</v>
      </c>
      <c r="W9">
        <v>1941</v>
      </c>
      <c r="X9">
        <v>1957</v>
      </c>
      <c r="Y9">
        <v>1930</v>
      </c>
      <c r="Z9">
        <v>1941</v>
      </c>
      <c r="AA9" t="s">
        <v>18</v>
      </c>
      <c r="AB9">
        <v>1941</v>
      </c>
    </row>
    <row r="10" spans="1:28" x14ac:dyDescent="0.35">
      <c r="D10">
        <v>1905</v>
      </c>
      <c r="E10">
        <f t="shared" ca="1" si="1"/>
        <v>0</v>
      </c>
      <c r="F10">
        <f ca="1">Rmax*F9*(1-F9/Rcap)*(1-mort*E10)</f>
        <v>14.283549260443921</v>
      </c>
      <c r="H10">
        <f t="shared" ca="1" si="0"/>
        <v>1958</v>
      </c>
      <c r="K10">
        <v>1919</v>
      </c>
      <c r="P10">
        <v>9</v>
      </c>
      <c r="Q10">
        <v>1958</v>
      </c>
      <c r="R10">
        <v>2010</v>
      </c>
      <c r="S10">
        <v>1919</v>
      </c>
      <c r="T10">
        <v>1958</v>
      </c>
      <c r="U10">
        <v>1958</v>
      </c>
      <c r="V10">
        <v>1958</v>
      </c>
      <c r="W10">
        <v>1992</v>
      </c>
      <c r="X10">
        <v>1941</v>
      </c>
      <c r="Y10">
        <v>1941</v>
      </c>
      <c r="Z10">
        <v>1905</v>
      </c>
      <c r="AA10">
        <v>1925</v>
      </c>
      <c r="AB10">
        <v>1925</v>
      </c>
    </row>
    <row r="11" spans="1:28" x14ac:dyDescent="0.35">
      <c r="D11">
        <v>1906</v>
      </c>
      <c r="E11">
        <f t="shared" ca="1" si="1"/>
        <v>0</v>
      </c>
      <c r="F11">
        <f ca="1">Rmax*F10*(1-F10/Rcap)*(1-mort*E11)</f>
        <v>15.725093012124416</v>
      </c>
      <c r="H11">
        <f t="shared" ca="1" si="0"/>
        <v>1897</v>
      </c>
      <c r="K11">
        <v>1926</v>
      </c>
      <c r="P11">
        <v>10</v>
      </c>
      <c r="Q11">
        <v>1897</v>
      </c>
      <c r="R11">
        <v>1958</v>
      </c>
      <c r="S11">
        <v>2010</v>
      </c>
      <c r="T11">
        <v>1900</v>
      </c>
      <c r="U11">
        <v>1940</v>
      </c>
      <c r="V11">
        <v>1902</v>
      </c>
      <c r="W11">
        <v>1957</v>
      </c>
      <c r="X11">
        <v>1930</v>
      </c>
      <c r="Y11">
        <v>1957</v>
      </c>
      <c r="Z11">
        <v>1925</v>
      </c>
      <c r="AA11">
        <v>1994</v>
      </c>
      <c r="AB11">
        <v>1987</v>
      </c>
    </row>
    <row r="12" spans="1:28" x14ac:dyDescent="0.35">
      <c r="D12">
        <v>1907</v>
      </c>
      <c r="E12">
        <f t="shared" ca="1" si="1"/>
        <v>0</v>
      </c>
      <c r="F12">
        <f ca="1">Rmax*F11*(1-F11/Rcap)*(1-mort*E12)</f>
        <v>17.154884676468622</v>
      </c>
      <c r="H12">
        <f t="shared" ca="1" si="0"/>
        <v>2010</v>
      </c>
      <c r="K12">
        <v>1931</v>
      </c>
      <c r="P12">
        <v>11</v>
      </c>
      <c r="Q12">
        <v>2010</v>
      </c>
      <c r="R12">
        <v>1966</v>
      </c>
      <c r="S12">
        <v>1973</v>
      </c>
      <c r="T12">
        <v>1940</v>
      </c>
      <c r="U12">
        <v>1931</v>
      </c>
      <c r="V12">
        <v>1972</v>
      </c>
      <c r="W12">
        <v>1965</v>
      </c>
      <c r="X12">
        <v>1896</v>
      </c>
      <c r="Y12">
        <v>1896</v>
      </c>
      <c r="Z12">
        <v>1896</v>
      </c>
      <c r="AA12">
        <v>1905</v>
      </c>
      <c r="AB12">
        <v>1896</v>
      </c>
    </row>
    <row r="13" spans="1:28" x14ac:dyDescent="0.35">
      <c r="D13">
        <v>1908</v>
      </c>
      <c r="E13">
        <f t="shared" ca="1" si="1"/>
        <v>0</v>
      </c>
      <c r="F13">
        <f ca="1">Rmax*F12*(1-F12/Rcap)*(1-mort*E13)</f>
        <v>18.544543219187055</v>
      </c>
      <c r="H13">
        <f t="shared" ca="1" si="0"/>
        <v>1987</v>
      </c>
      <c r="K13">
        <v>1941</v>
      </c>
      <c r="P13">
        <v>12</v>
      </c>
      <c r="Q13">
        <v>1987</v>
      </c>
      <c r="R13">
        <v>1926</v>
      </c>
      <c r="S13">
        <v>1900</v>
      </c>
      <c r="T13">
        <v>1919</v>
      </c>
      <c r="U13">
        <v>1915</v>
      </c>
      <c r="V13">
        <v>1940</v>
      </c>
      <c r="W13">
        <v>1958</v>
      </c>
      <c r="X13">
        <v>1918</v>
      </c>
      <c r="Y13">
        <v>1925</v>
      </c>
      <c r="Z13">
        <v>1957</v>
      </c>
      <c r="AA13">
        <v>1896</v>
      </c>
      <c r="AB13">
        <v>1994</v>
      </c>
    </row>
    <row r="14" spans="1:28" x14ac:dyDescent="0.35">
      <c r="D14">
        <v>1909</v>
      </c>
      <c r="E14">
        <f t="shared" ca="1" si="1"/>
        <v>0</v>
      </c>
      <c r="F14">
        <f ca="1">Rmax*F13*(1-F13/Rcap)*(1-mort*E14)</f>
        <v>19.868017759845529</v>
      </c>
      <c r="H14">
        <f t="shared" ca="1" si="0"/>
        <v>1942</v>
      </c>
      <c r="K14">
        <v>1942</v>
      </c>
      <c r="P14">
        <v>13</v>
      </c>
      <c r="Q14">
        <v>1942</v>
      </c>
      <c r="R14">
        <v>1897</v>
      </c>
      <c r="S14">
        <v>1993</v>
      </c>
      <c r="T14">
        <v>1915</v>
      </c>
      <c r="U14">
        <v>1926</v>
      </c>
      <c r="V14">
        <v>1982</v>
      </c>
      <c r="W14">
        <v>1940</v>
      </c>
      <c r="X14">
        <v>1983</v>
      </c>
      <c r="Y14">
        <v>1914</v>
      </c>
      <c r="Z14">
        <v>1994</v>
      </c>
      <c r="AA14">
        <v>1986</v>
      </c>
      <c r="AB14">
        <v>1986</v>
      </c>
    </row>
    <row r="15" spans="1:28" x14ac:dyDescent="0.35">
      <c r="D15">
        <v>1910</v>
      </c>
      <c r="E15">
        <f t="shared" ca="1" si="1"/>
        <v>0</v>
      </c>
      <c r="F15">
        <f ca="1">Rmax*F14*(1-F14/Rcap)*(1-mort*E15)</f>
        <v>21.103553360099923</v>
      </c>
      <c r="H15">
        <f t="shared" ca="1" si="0"/>
        <v>1988</v>
      </c>
      <c r="K15">
        <v>1958</v>
      </c>
      <c r="P15">
        <v>14</v>
      </c>
      <c r="Q15">
        <v>1988</v>
      </c>
      <c r="R15">
        <v>1995</v>
      </c>
      <c r="S15">
        <v>1966</v>
      </c>
      <c r="T15">
        <v>1905</v>
      </c>
      <c r="U15">
        <v>1905</v>
      </c>
      <c r="V15">
        <v>1915</v>
      </c>
      <c r="W15">
        <v>1993</v>
      </c>
      <c r="X15">
        <v>1940</v>
      </c>
      <c r="Y15">
        <v>1918</v>
      </c>
      <c r="Z15">
        <v>1986</v>
      </c>
      <c r="AA15">
        <v>2006</v>
      </c>
      <c r="AB15">
        <v>1957</v>
      </c>
    </row>
    <row r="16" spans="1:28" x14ac:dyDescent="0.35">
      <c r="D16">
        <v>1911</v>
      </c>
      <c r="E16">
        <f t="shared" ca="1" si="1"/>
        <v>0</v>
      </c>
      <c r="F16">
        <f ca="1">Rmax*F15*(1-F15/Rcap)*(1-mort*E16)</f>
        <v>22.235061966760938</v>
      </c>
      <c r="H16">
        <f t="shared" ca="1" si="0"/>
        <v>1941</v>
      </c>
      <c r="K16">
        <v>1966</v>
      </c>
      <c r="P16">
        <v>15</v>
      </c>
      <c r="Q16">
        <v>1941</v>
      </c>
      <c r="R16">
        <v>1915</v>
      </c>
      <c r="S16">
        <v>1897</v>
      </c>
      <c r="T16">
        <v>2010</v>
      </c>
      <c r="U16">
        <v>1919</v>
      </c>
      <c r="V16">
        <v>1998</v>
      </c>
      <c r="W16">
        <v>1900</v>
      </c>
      <c r="X16">
        <v>1919</v>
      </c>
      <c r="Y16">
        <v>1951</v>
      </c>
      <c r="Z16">
        <v>2006</v>
      </c>
      <c r="AA16">
        <v>2009</v>
      </c>
      <c r="AB16">
        <v>2009</v>
      </c>
    </row>
    <row r="17" spans="4:28" x14ac:dyDescent="0.35">
      <c r="D17">
        <v>1912</v>
      </c>
      <c r="E17">
        <f t="shared" ca="1" si="1"/>
        <v>0</v>
      </c>
      <c r="F17">
        <f ca="1">Rmax*F16*(1-F16/Rcap)*(1-mort*E17)</f>
        <v>23.25272420520654</v>
      </c>
      <c r="H17">
        <f t="shared" ca="1" si="0"/>
        <v>1995</v>
      </c>
      <c r="K17">
        <v>1973</v>
      </c>
      <c r="P17">
        <v>16</v>
      </c>
      <c r="Q17">
        <v>1995</v>
      </c>
      <c r="R17">
        <v>1900</v>
      </c>
      <c r="S17">
        <v>1940</v>
      </c>
      <c r="T17">
        <v>1980</v>
      </c>
      <c r="U17">
        <v>1980</v>
      </c>
      <c r="V17">
        <v>1957</v>
      </c>
      <c r="W17">
        <v>1919</v>
      </c>
      <c r="X17">
        <v>1914</v>
      </c>
      <c r="Y17">
        <v>2009</v>
      </c>
      <c r="Z17">
        <v>1914</v>
      </c>
      <c r="AA17">
        <v>1957</v>
      </c>
      <c r="AB17">
        <v>2006</v>
      </c>
    </row>
    <row r="18" spans="4:28" x14ac:dyDescent="0.35">
      <c r="D18">
        <v>1913</v>
      </c>
      <c r="E18">
        <f t="shared" ca="1" si="1"/>
        <v>0</v>
      </c>
      <c r="F18">
        <f ca="1">Rmax*F17*(1-F17/Rcap)*(1-mort*E18)</f>
        <v>24.152823846501732</v>
      </c>
      <c r="H18">
        <f t="shared" ca="1" si="0"/>
        <v>1915</v>
      </c>
      <c r="K18">
        <v>1978</v>
      </c>
      <c r="P18">
        <v>17</v>
      </c>
      <c r="Q18">
        <v>1915</v>
      </c>
      <c r="R18">
        <v>2003</v>
      </c>
      <c r="S18">
        <v>1905</v>
      </c>
      <c r="T18">
        <v>1897</v>
      </c>
      <c r="U18">
        <v>1930</v>
      </c>
      <c r="V18">
        <v>1919</v>
      </c>
      <c r="W18">
        <v>1930</v>
      </c>
      <c r="X18">
        <v>1951</v>
      </c>
      <c r="Y18">
        <v>1986</v>
      </c>
      <c r="Z18">
        <v>2009</v>
      </c>
      <c r="AA18">
        <v>2002</v>
      </c>
      <c r="AB18">
        <v>1918</v>
      </c>
    </row>
    <row r="19" spans="4:28" x14ac:dyDescent="0.35">
      <c r="D19">
        <v>1914</v>
      </c>
      <c r="E19">
        <f t="shared" ca="1" si="1"/>
        <v>0</v>
      </c>
      <c r="F19">
        <f ca="1">Rmax*F18*(1-F18/Rcap)*(1-mort*E19)</f>
        <v>24.936968501858889</v>
      </c>
      <c r="H19">
        <f t="shared" ca="1" si="0"/>
        <v>2003</v>
      </c>
      <c r="K19">
        <v>1980</v>
      </c>
      <c r="P19">
        <v>18</v>
      </c>
      <c r="Q19">
        <v>2003</v>
      </c>
      <c r="R19">
        <v>1942</v>
      </c>
      <c r="S19">
        <v>1915</v>
      </c>
      <c r="T19">
        <v>1969</v>
      </c>
      <c r="U19">
        <v>1969</v>
      </c>
      <c r="V19">
        <v>1926</v>
      </c>
      <c r="W19">
        <v>2009</v>
      </c>
      <c r="X19">
        <v>1958</v>
      </c>
      <c r="Y19">
        <v>1963</v>
      </c>
      <c r="Z19">
        <v>1963</v>
      </c>
      <c r="AA19">
        <v>1991</v>
      </c>
      <c r="AB19">
        <v>2002</v>
      </c>
    </row>
    <row r="20" spans="4:28" x14ac:dyDescent="0.35">
      <c r="D20">
        <v>1915</v>
      </c>
      <c r="E20">
        <f t="shared" ca="1" si="1"/>
        <v>0</v>
      </c>
      <c r="F20">
        <f ca="1">Rmax*F19*(1-F19/Rcap)*(1-mort*E20)</f>
        <v>25.610935163645447</v>
      </c>
      <c r="H20">
        <f t="shared" ca="1" si="0"/>
        <v>1903</v>
      </c>
      <c r="K20">
        <v>1983</v>
      </c>
      <c r="P20">
        <v>19</v>
      </c>
      <c r="Q20">
        <v>1903</v>
      </c>
      <c r="R20">
        <v>1993</v>
      </c>
      <c r="S20">
        <v>1969</v>
      </c>
      <c r="T20">
        <v>1930</v>
      </c>
      <c r="U20" t="s">
        <v>19</v>
      </c>
      <c r="V20">
        <v>1930</v>
      </c>
      <c r="W20">
        <v>1969</v>
      </c>
      <c r="X20">
        <v>2009</v>
      </c>
      <c r="Y20">
        <v>1940</v>
      </c>
      <c r="Z20">
        <v>1976</v>
      </c>
      <c r="AA20">
        <v>1914</v>
      </c>
      <c r="AB20">
        <v>1914</v>
      </c>
    </row>
    <row r="21" spans="4:28" x14ac:dyDescent="0.35">
      <c r="D21">
        <v>1916</v>
      </c>
      <c r="E21">
        <f t="shared" ca="1" si="1"/>
        <v>0</v>
      </c>
      <c r="F21">
        <f ca="1">Rmax*F20*(1-F20/Rcap)*(1-mort*E21)</f>
        <v>26.183388092630366</v>
      </c>
      <c r="H21">
        <f t="shared" ca="1" si="0"/>
        <v>1900</v>
      </c>
      <c r="K21">
        <v>1987</v>
      </c>
      <c r="P21">
        <v>20</v>
      </c>
      <c r="Q21">
        <v>1900</v>
      </c>
      <c r="R21">
        <v>1988</v>
      </c>
      <c r="S21">
        <v>1995</v>
      </c>
      <c r="T21">
        <v>1966</v>
      </c>
      <c r="U21" t="s">
        <v>20</v>
      </c>
      <c r="V21">
        <v>1969</v>
      </c>
      <c r="W21">
        <v>1932</v>
      </c>
      <c r="X21">
        <v>1992</v>
      </c>
      <c r="Y21">
        <v>1976</v>
      </c>
      <c r="Z21">
        <v>2002</v>
      </c>
      <c r="AA21">
        <v>1918</v>
      </c>
      <c r="AB21">
        <v>1905</v>
      </c>
    </row>
    <row r="22" spans="4:28" x14ac:dyDescent="0.35">
      <c r="D22">
        <v>1917</v>
      </c>
      <c r="E22">
        <f t="shared" ca="1" si="1"/>
        <v>0</v>
      </c>
      <c r="F22">
        <f ca="1">Rmax*F21*(1-F21/Rcap)*(1-mort*E22)</f>
        <v>26.664668171207556</v>
      </c>
      <c r="H22">
        <f t="shared" ca="1" si="0"/>
        <v>1906</v>
      </c>
      <c r="K22">
        <v>1988</v>
      </c>
      <c r="P22">
        <v>21</v>
      </c>
      <c r="Q22">
        <v>1906</v>
      </c>
      <c r="R22">
        <v>1969</v>
      </c>
      <c r="S22">
        <v>2003</v>
      </c>
      <c r="T22">
        <v>1995</v>
      </c>
      <c r="U22">
        <v>1982</v>
      </c>
      <c r="V22">
        <v>1991</v>
      </c>
      <c r="W22">
        <v>1915</v>
      </c>
      <c r="X22">
        <v>1969</v>
      </c>
      <c r="Y22">
        <v>1899</v>
      </c>
      <c r="Z22">
        <v>1951</v>
      </c>
      <c r="AA22">
        <v>1963</v>
      </c>
      <c r="AB22">
        <v>1940</v>
      </c>
    </row>
    <row r="23" spans="4:28" x14ac:dyDescent="0.35">
      <c r="D23">
        <v>1918</v>
      </c>
      <c r="E23">
        <f t="shared" ca="1" si="1"/>
        <v>0</v>
      </c>
      <c r="F23">
        <f ca="1">Rmax*F22*(1-F22/Rcap)*(1-mort*E23)</f>
        <v>27.06577848512114</v>
      </c>
      <c r="H23">
        <f t="shared" ca="1" si="0"/>
        <v>2007</v>
      </c>
      <c r="K23">
        <v>1992</v>
      </c>
      <c r="P23">
        <v>22</v>
      </c>
      <c r="Q23">
        <v>2007</v>
      </c>
      <c r="R23">
        <v>1905</v>
      </c>
      <c r="S23">
        <v>1980</v>
      </c>
      <c r="T23">
        <v>1959</v>
      </c>
      <c r="U23">
        <v>1932</v>
      </c>
      <c r="V23">
        <v>2012</v>
      </c>
      <c r="W23">
        <v>2012</v>
      </c>
      <c r="X23">
        <v>1993</v>
      </c>
      <c r="Y23">
        <v>1919</v>
      </c>
      <c r="Z23">
        <v>1993</v>
      </c>
      <c r="AA23">
        <v>1993</v>
      </c>
      <c r="AB23">
        <v>1977</v>
      </c>
    </row>
    <row r="24" spans="4:28" x14ac:dyDescent="0.35">
      <c r="D24">
        <v>1919</v>
      </c>
      <c r="E24">
        <f t="shared" ca="1" si="1"/>
        <v>1</v>
      </c>
      <c r="F24">
        <f ca="1">Rmax*F23*(1-F23/Rcap)*(1-mort*E24)</f>
        <v>8.2192855066549821</v>
      </c>
      <c r="H24">
        <f t="shared" ca="1" si="0"/>
        <v>1978</v>
      </c>
      <c r="K24">
        <v>1995</v>
      </c>
      <c r="P24">
        <v>23</v>
      </c>
      <c r="Q24">
        <v>1978</v>
      </c>
      <c r="R24">
        <v>1903</v>
      </c>
      <c r="S24">
        <v>1942</v>
      </c>
      <c r="T24">
        <v>1991</v>
      </c>
      <c r="U24">
        <v>1994</v>
      </c>
      <c r="V24">
        <v>1932</v>
      </c>
      <c r="W24">
        <v>2014</v>
      </c>
      <c r="X24">
        <v>1932</v>
      </c>
      <c r="Y24">
        <v>1994</v>
      </c>
      <c r="Z24">
        <v>1918</v>
      </c>
      <c r="AA24">
        <v>1976</v>
      </c>
      <c r="AB24">
        <v>1899</v>
      </c>
    </row>
    <row r="25" spans="4:28" x14ac:dyDescent="0.35">
      <c r="D25">
        <v>1920</v>
      </c>
      <c r="E25">
        <f t="shared" ca="1" si="1"/>
        <v>0</v>
      </c>
      <c r="F25">
        <f ca="1">Rmax*F24*(1-F24/Rcap)*(1-mort*E25)</f>
        <v>9.3945415381137796</v>
      </c>
      <c r="H25">
        <f t="shared" ca="1" si="0"/>
        <v>1980</v>
      </c>
      <c r="K25">
        <v>1998</v>
      </c>
      <c r="P25">
        <v>24</v>
      </c>
      <c r="Q25">
        <v>1980</v>
      </c>
      <c r="R25">
        <v>1940</v>
      </c>
      <c r="S25">
        <v>1903</v>
      </c>
      <c r="T25">
        <v>1932</v>
      </c>
      <c r="U25">
        <v>1995</v>
      </c>
      <c r="V25">
        <v>2014</v>
      </c>
      <c r="W25">
        <v>1991</v>
      </c>
      <c r="X25">
        <v>2006</v>
      </c>
      <c r="Y25">
        <v>2006</v>
      </c>
      <c r="Z25">
        <v>1899</v>
      </c>
      <c r="AA25">
        <v>1977</v>
      </c>
      <c r="AB25">
        <v>1963</v>
      </c>
    </row>
    <row r="26" spans="4:28" x14ac:dyDescent="0.35">
      <c r="D26">
        <v>1921</v>
      </c>
      <c r="E26">
        <f t="shared" ca="1" si="1"/>
        <v>0</v>
      </c>
      <c r="F26">
        <f ca="1">Rmax*F25*(1-F25/Rcap)*(1-mort*E26)</f>
        <v>10.661259713634719</v>
      </c>
      <c r="K26">
        <v>2003</v>
      </c>
    </row>
    <row r="27" spans="4:28" x14ac:dyDescent="0.35">
      <c r="D27">
        <v>1922</v>
      </c>
      <c r="E27">
        <f t="shared" ca="1" si="1"/>
        <v>0</v>
      </c>
      <c r="F27">
        <f ca="1">Rmax*F26*(1-F26/Rcap)*(1-mort*E27)</f>
        <v>12.005101538339208</v>
      </c>
      <c r="K27">
        <v>2007</v>
      </c>
    </row>
    <row r="28" spans="4:28" x14ac:dyDescent="0.35">
      <c r="D28">
        <v>1923</v>
      </c>
      <c r="E28">
        <f t="shared" ca="1" si="1"/>
        <v>0</v>
      </c>
      <c r="F28">
        <f ca="1">Rmax*F27*(1-F27/Rcap)*(1-mort*E28)</f>
        <v>13.406428461411664</v>
      </c>
      <c r="K28">
        <v>2010</v>
      </c>
    </row>
    <row r="29" spans="4:28" x14ac:dyDescent="0.35">
      <c r="D29">
        <v>1924</v>
      </c>
      <c r="E29">
        <f t="shared" ca="1" si="1"/>
        <v>0</v>
      </c>
      <c r="F29">
        <f ca="1">Rmax*F28*(1-F28/Rcap)*(1-mort*E29)</f>
        <v>14.841015951907071</v>
      </c>
    </row>
    <row r="30" spans="4:28" x14ac:dyDescent="0.35">
      <c r="D30">
        <v>1925</v>
      </c>
      <c r="E30">
        <f t="shared" ca="1" si="1"/>
        <v>0</v>
      </c>
      <c r="F30">
        <f ca="1">Rmax*F29*(1-F29/Rcap)*(1-mort*E30)</f>
        <v>16.281433562047372</v>
      </c>
    </row>
    <row r="31" spans="4:28" x14ac:dyDescent="0.35">
      <c r="D31">
        <v>1926</v>
      </c>
      <c r="E31">
        <f t="shared" ca="1" si="1"/>
        <v>1</v>
      </c>
      <c r="F31">
        <f ca="1">Rmax*F30*(1-F30/Rcap)*(1-mort*E31)</f>
        <v>5.3096939529686704</v>
      </c>
    </row>
    <row r="32" spans="4:28" x14ac:dyDescent="0.35">
      <c r="D32">
        <v>1927</v>
      </c>
      <c r="E32">
        <f t="shared" ca="1" si="1"/>
        <v>0</v>
      </c>
      <c r="F32">
        <f ca="1">Rmax*F31*(1-F31/Rcap)*(1-mort*E32)</f>
        <v>6.1760754033945986</v>
      </c>
    </row>
    <row r="33" spans="4:6" x14ac:dyDescent="0.35">
      <c r="D33">
        <v>1928</v>
      </c>
      <c r="E33">
        <f t="shared" ca="1" si="1"/>
        <v>0</v>
      </c>
      <c r="F33">
        <f ca="1">Rmax*F32*(1-F32/Rcap)*(1-mort*E33)</f>
        <v>7.1467084675064729</v>
      </c>
    </row>
    <row r="34" spans="4:6" x14ac:dyDescent="0.35">
      <c r="D34">
        <v>1929</v>
      </c>
      <c r="E34">
        <f t="shared" ca="1" si="1"/>
        <v>0</v>
      </c>
      <c r="F34">
        <f ca="1">Rmax*F33*(1-F33/Rcap)*(1-mort*E34)</f>
        <v>8.2217696390225967</v>
      </c>
    </row>
    <row r="35" spans="4:6" x14ac:dyDescent="0.35">
      <c r="D35">
        <v>1930</v>
      </c>
      <c r="E35">
        <f t="shared" ca="1" si="1"/>
        <v>0</v>
      </c>
      <c r="F35">
        <f ca="1">Rmax*F34*(1-F34/Rcap)*(1-mort*E35)</f>
        <v>9.3972392015289383</v>
      </c>
    </row>
    <row r="36" spans="4:6" x14ac:dyDescent="0.35">
      <c r="D36">
        <v>1931</v>
      </c>
      <c r="E36">
        <f t="shared" ca="1" si="1"/>
        <v>1</v>
      </c>
      <c r="F36">
        <f ca="1">Rmax*F35*(1-F35/Rcap)*(1-mort*E36)</f>
        <v>3.1992435827245753</v>
      </c>
    </row>
    <row r="37" spans="4:6" x14ac:dyDescent="0.35">
      <c r="D37">
        <v>1932</v>
      </c>
      <c r="E37">
        <f t="shared" ca="1" si="1"/>
        <v>0</v>
      </c>
      <c r="F37">
        <f ca="1">Rmax*F36*(1-F36/Rcap)*(1-mort*E37)</f>
        <v>3.7680969732468004</v>
      </c>
    </row>
    <row r="38" spans="4:6" x14ac:dyDescent="0.35">
      <c r="D38">
        <v>1933</v>
      </c>
      <c r="E38">
        <f t="shared" ca="1" si="1"/>
        <v>0</v>
      </c>
      <c r="F38">
        <f ca="1">Rmax*F37*(1-F37/Rcap)*(1-mort*E38)</f>
        <v>4.423229282579686</v>
      </c>
    </row>
    <row r="39" spans="4:6" x14ac:dyDescent="0.35">
      <c r="D39">
        <v>1934</v>
      </c>
      <c r="E39">
        <f t="shared" ca="1" si="1"/>
        <v>0</v>
      </c>
      <c r="F39">
        <f ca="1">Rmax*F38*(1-F38/Rcap)*(1-mort*E39)</f>
        <v>5.1721644527168689</v>
      </c>
    </row>
    <row r="40" spans="4:6" x14ac:dyDescent="0.35">
      <c r="D40">
        <v>1935</v>
      </c>
      <c r="E40">
        <f t="shared" ca="1" si="1"/>
        <v>0</v>
      </c>
      <c r="F40">
        <f ca="1">Rmax*F39*(1-F39/Rcap)*(1-mort*E40)</f>
        <v>6.0210392961438401</v>
      </c>
    </row>
    <row r="41" spans="4:6" x14ac:dyDescent="0.35">
      <c r="D41">
        <v>1936</v>
      </c>
      <c r="E41">
        <f t="shared" ca="1" si="1"/>
        <v>0</v>
      </c>
      <c r="F41">
        <f ca="1">Rmax*F40*(1-F40/Rcap)*(1-mort*E41)</f>
        <v>6.9737818545237635</v>
      </c>
    </row>
    <row r="42" spans="4:6" x14ac:dyDescent="0.35">
      <c r="D42">
        <v>1937</v>
      </c>
      <c r="E42">
        <f t="shared" ca="1" si="1"/>
        <v>0</v>
      </c>
      <c r="F42">
        <f ca="1">Rmax*F41*(1-F41/Rcap)*(1-mort*E42)</f>
        <v>8.0311951038945164</v>
      </c>
    </row>
    <row r="43" spans="4:6" x14ac:dyDescent="0.35">
      <c r="D43">
        <v>1938</v>
      </c>
      <c r="E43">
        <f t="shared" ca="1" si="1"/>
        <v>0</v>
      </c>
      <c r="F43">
        <f ca="1">Rmax*F42*(1-F42/Rcap)*(1-mort*E43)</f>
        <v>9.1900346231925916</v>
      </c>
    </row>
    <row r="44" spans="4:6" x14ac:dyDescent="0.35">
      <c r="D44">
        <v>1939</v>
      </c>
      <c r="E44">
        <f t="shared" ca="1" si="1"/>
        <v>0</v>
      </c>
      <c r="F44">
        <f ca="1">Rmax*F43*(1-F43/Rcap)*(1-mort*E44)</f>
        <v>10.442214474706404</v>
      </c>
    </row>
    <row r="45" spans="4:6" x14ac:dyDescent="0.35">
      <c r="D45">
        <v>1940</v>
      </c>
      <c r="E45">
        <f t="shared" ca="1" si="1"/>
        <v>0</v>
      </c>
      <c r="F45">
        <f ca="1">Rmax*F44*(1-F44/Rcap)*(1-mort*E45)</f>
        <v>11.774311636914033</v>
      </c>
    </row>
    <row r="46" spans="4:6" x14ac:dyDescent="0.35">
      <c r="D46">
        <v>1941</v>
      </c>
      <c r="E46">
        <f t="shared" ca="1" si="1"/>
        <v>0</v>
      </c>
      <c r="F46">
        <f ca="1">Rmax*F45*(1-F45/Rcap)*(1-mort*E46)</f>
        <v>13.167547967604335</v>
      </c>
    </row>
    <row r="47" spans="4:6" x14ac:dyDescent="0.35">
      <c r="D47">
        <v>1942</v>
      </c>
      <c r="E47">
        <f t="shared" ca="1" si="1"/>
        <v>0</v>
      </c>
      <c r="F47">
        <f ca="1">Rmax*F46*(1-F46/Rcap)*(1-mort*E47)</f>
        <v>14.598391761269749</v>
      </c>
    </row>
    <row r="48" spans="4:6" x14ac:dyDescent="0.35">
      <c r="D48">
        <v>1943</v>
      </c>
      <c r="E48">
        <f t="shared" ca="1" si="1"/>
        <v>0</v>
      </c>
      <c r="F48">
        <f ca="1">Rmax*F47*(1-F47/Rcap)*(1-mort*E48)</f>
        <v>16.039829359658899</v>
      </c>
    </row>
    <row r="49" spans="4:8" x14ac:dyDescent="0.35">
      <c r="D49">
        <v>1944</v>
      </c>
      <c r="E49">
        <f t="shared" ca="1" si="1"/>
        <v>0</v>
      </c>
      <c r="F49">
        <f ca="1">Rmax*F48*(1-F48/Rcap)*(1-mort*E49)</f>
        <v>17.463220947981601</v>
      </c>
    </row>
    <row r="50" spans="4:8" x14ac:dyDescent="0.35">
      <c r="D50">
        <v>1945</v>
      </c>
      <c r="E50">
        <f t="shared" ca="1" si="1"/>
        <v>0</v>
      </c>
      <c r="F50">
        <f ca="1">Rmax*F49*(1-F49/Rcap)*(1-mort*E50)</f>
        <v>18.840507316458684</v>
      </c>
    </row>
    <row r="51" spans="4:8" x14ac:dyDescent="0.35">
      <c r="D51">
        <v>1946</v>
      </c>
      <c r="E51">
        <f t="shared" ca="1" si="1"/>
        <v>0</v>
      </c>
      <c r="F51">
        <f ca="1">Rmax*F50*(1-F50/Rcap)*(1-mort*E51)</f>
        <v>20.146425778999902</v>
      </c>
    </row>
    <row r="52" spans="4:8" x14ac:dyDescent="0.35">
      <c r="D52">
        <v>1947</v>
      </c>
      <c r="E52">
        <f t="shared" ca="1" si="1"/>
        <v>0</v>
      </c>
      <c r="F52">
        <f ca="1">Rmax*F51*(1-F51/Rcap)*(1-mort*E52)</f>
        <v>21.360368934785416</v>
      </c>
    </row>
    <row r="53" spans="4:8" x14ac:dyDescent="0.35">
      <c r="D53">
        <v>1948</v>
      </c>
      <c r="E53">
        <f t="shared" ca="1" si="1"/>
        <v>0</v>
      </c>
      <c r="F53">
        <f ca="1">Rmax*F52*(1-F52/Rcap)*(1-mort*E53)</f>
        <v>22.467596286851315</v>
      </c>
    </row>
    <row r="54" spans="4:8" x14ac:dyDescent="0.35">
      <c r="D54">
        <v>1949</v>
      </c>
      <c r="E54">
        <f t="shared" ca="1" si="1"/>
        <v>0</v>
      </c>
      <c r="F54">
        <f ca="1">Rmax*F53*(1-F53/Rcap)*(1-mort*E54)</f>
        <v>23.459662021153822</v>
      </c>
      <c r="H54" t="s">
        <v>31</v>
      </c>
    </row>
    <row r="55" spans="4:8" x14ac:dyDescent="0.35">
      <c r="D55">
        <v>1950</v>
      </c>
      <c r="E55">
        <f t="shared" ca="1" si="1"/>
        <v>0</v>
      </c>
      <c r="F55">
        <f ca="1">Rmax*F54*(1-F54/Rcap)*(1-mort*E55)</f>
        <v>24.334097948065967</v>
      </c>
      <c r="G55">
        <v>36</v>
      </c>
      <c r="H55">
        <f>G56/G55</f>
        <v>1</v>
      </c>
    </row>
    <row r="56" spans="4:8" x14ac:dyDescent="0.35">
      <c r="D56">
        <v>1951</v>
      </c>
      <c r="E56">
        <f t="shared" ca="1" si="1"/>
        <v>0</v>
      </c>
      <c r="F56">
        <f ca="1">Rmax*F55*(1-F55/Rcap)*(1-mort*E56)</f>
        <v>25.093530326492559</v>
      </c>
      <c r="G56">
        <v>36</v>
      </c>
      <c r="H56">
        <f t="shared" ref="H56:H115" si="2">G57/G56</f>
        <v>1.0833333333333333</v>
      </c>
    </row>
    <row r="57" spans="4:8" x14ac:dyDescent="0.35">
      <c r="D57">
        <v>1952</v>
      </c>
      <c r="E57">
        <f t="shared" ca="1" si="1"/>
        <v>0</v>
      </c>
      <c r="F57">
        <f ca="1">Rmax*F56*(1-F56/Rcap)*(1-mort*E57)</f>
        <v>25.744477333433139</v>
      </c>
      <c r="G57">
        <v>39</v>
      </c>
      <c r="H57">
        <f t="shared" si="2"/>
        <v>0.82051282051282048</v>
      </c>
    </row>
    <row r="58" spans="4:8" x14ac:dyDescent="0.35">
      <c r="D58">
        <v>1953</v>
      </c>
      <c r="E58">
        <f t="shared" ca="1" si="1"/>
        <v>0</v>
      </c>
      <c r="F58">
        <f ca="1">Rmax*F57*(1-F57/Rcap)*(1-mort*E58)</f>
        <v>26.296067968871306</v>
      </c>
      <c r="G58">
        <v>32</v>
      </c>
      <c r="H58">
        <f t="shared" si="2"/>
        <v>1.203125</v>
      </c>
    </row>
    <row r="59" spans="4:8" x14ac:dyDescent="0.35">
      <c r="D59">
        <v>1954</v>
      </c>
      <c r="E59">
        <f t="shared" ca="1" si="1"/>
        <v>0</v>
      </c>
      <c r="F59">
        <f ca="1">Rmax*F58*(1-F58/Rcap)*(1-mort*E59)</f>
        <v>26.758866367569269</v>
      </c>
      <c r="G59">
        <v>38.5</v>
      </c>
      <c r="H59">
        <f t="shared" si="2"/>
        <v>1.0389610389610389</v>
      </c>
    </row>
    <row r="60" spans="4:8" x14ac:dyDescent="0.35">
      <c r="D60">
        <v>1955</v>
      </c>
      <c r="E60">
        <f t="shared" ca="1" si="1"/>
        <v>0</v>
      </c>
      <c r="F60">
        <f ca="1">Rmax*F59*(1-F59/Rcap)*(1-mort*E60)</f>
        <v>27.143909495806149</v>
      </c>
      <c r="G60">
        <v>40</v>
      </c>
      <c r="H60">
        <f t="shared" si="2"/>
        <v>0.9</v>
      </c>
    </row>
    <row r="61" spans="4:8" x14ac:dyDescent="0.35">
      <c r="D61">
        <v>1956</v>
      </c>
      <c r="E61">
        <f t="shared" ca="1" si="1"/>
        <v>0</v>
      </c>
      <c r="F61">
        <f ca="1">Rmax*F60*(1-F60/Rcap)*(1-mort*E61)</f>
        <v>27.461996670922186</v>
      </c>
      <c r="G61">
        <v>36</v>
      </c>
      <c r="H61">
        <f t="shared" si="2"/>
        <v>0.80555555555555558</v>
      </c>
    </row>
    <row r="62" spans="4:8" x14ac:dyDescent="0.35">
      <c r="D62">
        <v>1957</v>
      </c>
      <c r="E62">
        <f t="shared" ca="1" si="1"/>
        <v>0</v>
      </c>
      <c r="F62">
        <f ca="1">Rmax*F61*(1-F61/Rcap)*(1-mort*E62)</f>
        <v>27.723219627161594</v>
      </c>
      <c r="G62">
        <v>29</v>
      </c>
      <c r="H62">
        <f t="shared" si="2"/>
        <v>0.68965517241379315</v>
      </c>
    </row>
    <row r="63" spans="4:8" x14ac:dyDescent="0.35">
      <c r="D63">
        <v>1958</v>
      </c>
      <c r="E63">
        <f t="shared" ca="1" si="1"/>
        <v>1</v>
      </c>
      <c r="F63">
        <f ca="1">Rmax*F62*(1-F62/Rcap)*(1-mort*E63)</f>
        <v>8.3810082776943489</v>
      </c>
      <c r="G63" s="1">
        <v>20</v>
      </c>
      <c r="H63">
        <f t="shared" si="2"/>
        <v>1.1000000000000001</v>
      </c>
    </row>
    <row r="64" spans="4:8" x14ac:dyDescent="0.35">
      <c r="D64">
        <v>1959</v>
      </c>
      <c r="E64">
        <f t="shared" ca="1" si="1"/>
        <v>0</v>
      </c>
      <c r="F64">
        <f ca="1">Rmax*F63*(1-F63/Rcap)*(1-mort*E64)</f>
        <v>9.569987044788494</v>
      </c>
      <c r="G64">
        <v>22</v>
      </c>
      <c r="H64">
        <f t="shared" si="2"/>
        <v>0.95454545454545459</v>
      </c>
    </row>
    <row r="65" spans="4:8" x14ac:dyDescent="0.35">
      <c r="D65">
        <v>1960</v>
      </c>
      <c r="E65">
        <f t="shared" ca="1" si="1"/>
        <v>0</v>
      </c>
      <c r="F65">
        <f ca="1">Rmax*F64*(1-F64/Rcap)*(1-mort*E65)</f>
        <v>10.848715191058888</v>
      </c>
      <c r="G65">
        <v>21</v>
      </c>
      <c r="H65">
        <f t="shared" si="2"/>
        <v>1.0476190476190477</v>
      </c>
    </row>
    <row r="66" spans="4:8" x14ac:dyDescent="0.35">
      <c r="D66">
        <v>1961</v>
      </c>
      <c r="E66">
        <f t="shared" ca="1" si="1"/>
        <v>0</v>
      </c>
      <c r="F66">
        <f ca="1">Rmax*F65*(1-F65/Rcap)*(1-mort*E66)</f>
        <v>12.202079353224109</v>
      </c>
      <c r="G66">
        <v>22</v>
      </c>
      <c r="H66">
        <f t="shared" si="2"/>
        <v>1.0909090909090908</v>
      </c>
    </row>
    <row r="67" spans="4:8" x14ac:dyDescent="0.35">
      <c r="D67">
        <v>1962</v>
      </c>
      <c r="E67">
        <f t="shared" ref="E67:E122" ca="1" si="3">COUNTIF(H$2:H$11,"="&amp;D67)</f>
        <v>0</v>
      </c>
      <c r="F67">
        <f ca="1">Rmax*F66*(1-F66/Rcap)*(1-mort*E67)</f>
        <v>13.609727081378447</v>
      </c>
      <c r="G67">
        <v>24</v>
      </c>
      <c r="H67">
        <f t="shared" si="2"/>
        <v>1.0416666666666667</v>
      </c>
    </row>
    <row r="68" spans="4:8" x14ac:dyDescent="0.35">
      <c r="D68">
        <v>1963</v>
      </c>
      <c r="E68">
        <f t="shared" ca="1" si="3"/>
        <v>0</v>
      </c>
      <c r="F68">
        <f ca="1">Rmax*F67*(1-F67/Rcap)*(1-mort*E68)</f>
        <v>15.046877090281146</v>
      </c>
      <c r="G68">
        <v>25</v>
      </c>
      <c r="H68">
        <f t="shared" si="2"/>
        <v>0.94400000000000006</v>
      </c>
    </row>
    <row r="69" spans="4:8" x14ac:dyDescent="0.35">
      <c r="D69">
        <v>1964</v>
      </c>
      <c r="E69">
        <f t="shared" ca="1" si="3"/>
        <v>0</v>
      </c>
      <c r="F69">
        <f ca="1">Rmax*F68*(1-F68/Rcap)*(1-mort*E69)</f>
        <v>16.485788853978804</v>
      </c>
      <c r="G69">
        <v>23.6</v>
      </c>
      <c r="H69">
        <f t="shared" si="2"/>
        <v>0.99576271186440668</v>
      </c>
    </row>
    <row r="70" spans="4:8" x14ac:dyDescent="0.35">
      <c r="D70">
        <v>1965</v>
      </c>
      <c r="E70">
        <f t="shared" ca="1" si="3"/>
        <v>0</v>
      </c>
      <c r="F70">
        <f ca="1">Rmax*F69*(1-F69/Rcap)*(1-mort*E70)</f>
        <v>17.897758873528517</v>
      </c>
      <c r="G70">
        <v>23.5</v>
      </c>
      <c r="H70">
        <f t="shared" si="2"/>
        <v>0.10638297872340426</v>
      </c>
    </row>
    <row r="71" spans="4:8" x14ac:dyDescent="0.35">
      <c r="D71">
        <v>1966</v>
      </c>
      <c r="E71">
        <f t="shared" ca="1" si="3"/>
        <v>1</v>
      </c>
      <c r="F71">
        <f ca="1">Rmax*F70*(1-F70/Rcap)*(1-mort*E71)</f>
        <v>5.7766110085154185</v>
      </c>
      <c r="G71">
        <v>2.5</v>
      </c>
      <c r="H71">
        <f t="shared" si="2"/>
        <v>1.5680000000000001</v>
      </c>
    </row>
    <row r="72" spans="4:8" x14ac:dyDescent="0.35">
      <c r="D72">
        <v>1967</v>
      </c>
      <c r="E72">
        <f t="shared" ca="1" si="3"/>
        <v>0</v>
      </c>
      <c r="F72">
        <f ca="1">Rmax*F71*(1-F71/Rcap)*(1-mort*E72)</f>
        <v>6.7004703102621912</v>
      </c>
      <c r="G72">
        <v>3.92</v>
      </c>
      <c r="H72">
        <f t="shared" si="2"/>
        <v>1.1454081632653061</v>
      </c>
    </row>
    <row r="73" spans="4:8" x14ac:dyDescent="0.35">
      <c r="D73">
        <v>1968</v>
      </c>
      <c r="E73">
        <f t="shared" ca="1" si="3"/>
        <v>0</v>
      </c>
      <c r="F73">
        <f ca="1">Rmax*F72*(1-F72/Rcap)*(1-mort*E73)</f>
        <v>7.7291449338496223</v>
      </c>
      <c r="G73">
        <v>4.49</v>
      </c>
      <c r="H73">
        <f t="shared" si="2"/>
        <v>0.85968819599109125</v>
      </c>
    </row>
    <row r="74" spans="4:8" x14ac:dyDescent="0.35">
      <c r="D74">
        <v>1969</v>
      </c>
      <c r="E74">
        <f t="shared" ca="1" si="3"/>
        <v>0</v>
      </c>
      <c r="F74">
        <f ca="1">Rmax*F73*(1-F73/Rcap)*(1-mort*E74)</f>
        <v>8.8605946276129348</v>
      </c>
      <c r="G74">
        <v>3.86</v>
      </c>
      <c r="H74">
        <f t="shared" si="2"/>
        <v>1.2409326424870466</v>
      </c>
    </row>
    <row r="75" spans="4:8" x14ac:dyDescent="0.35">
      <c r="D75">
        <v>1970</v>
      </c>
      <c r="E75">
        <f t="shared" ca="1" si="3"/>
        <v>0</v>
      </c>
      <c r="F75">
        <f ca="1">Rmax*F74*(1-F74/Rcap)*(1-mort*E75)</f>
        <v>10.088134567090091</v>
      </c>
      <c r="G75">
        <v>4.79</v>
      </c>
      <c r="H75">
        <f t="shared" si="2"/>
        <v>1.2526096033402923</v>
      </c>
    </row>
    <row r="76" spans="4:8" x14ac:dyDescent="0.35">
      <c r="D76">
        <v>1971</v>
      </c>
      <c r="E76">
        <f t="shared" ca="1" si="3"/>
        <v>0</v>
      </c>
      <c r="F76">
        <f ca="1">Rmax*F75*(1-F75/Rcap)*(1-mort*E76)</f>
        <v>11.399839221245326</v>
      </c>
      <c r="G76">
        <v>6</v>
      </c>
      <c r="H76">
        <f t="shared" si="2"/>
        <v>0.20166666666666666</v>
      </c>
    </row>
    <row r="77" spans="4:8" x14ac:dyDescent="0.35">
      <c r="D77">
        <v>1972</v>
      </c>
      <c r="E77">
        <f t="shared" ca="1" si="3"/>
        <v>0</v>
      </c>
      <c r="F77">
        <f ca="1">Rmax*F76*(1-F76/Rcap)*(1-mort*E77)</f>
        <v>12.778375845122762</v>
      </c>
      <c r="G77">
        <v>1.21</v>
      </c>
      <c r="H77">
        <f t="shared" si="2"/>
        <v>1.5289256198347108</v>
      </c>
    </row>
    <row r="78" spans="4:8" x14ac:dyDescent="0.35">
      <c r="D78">
        <v>1973</v>
      </c>
      <c r="E78">
        <f t="shared" ca="1" si="3"/>
        <v>1</v>
      </c>
      <c r="F78">
        <f ca="1">Rmax*F77*(1-F77/Rcap)*(1-mort*E78)</f>
        <v>4.2604275578504485</v>
      </c>
      <c r="G78">
        <v>1.85</v>
      </c>
      <c r="H78">
        <f t="shared" si="2"/>
        <v>1.2864864864864864</v>
      </c>
    </row>
    <row r="79" spans="4:8" x14ac:dyDescent="0.35">
      <c r="D79">
        <v>1974</v>
      </c>
      <c r="E79">
        <f t="shared" ca="1" si="3"/>
        <v>0</v>
      </c>
      <c r="F79">
        <f ca="1">Rmax*F78*(1-F78/Rcap)*(1-mort*E79)</f>
        <v>4.9866084938666075</v>
      </c>
      <c r="G79">
        <v>2.38</v>
      </c>
      <c r="H79">
        <f t="shared" si="2"/>
        <v>1.1092436974789917</v>
      </c>
    </row>
    <row r="80" spans="4:8" x14ac:dyDescent="0.35">
      <c r="D80">
        <v>1975</v>
      </c>
      <c r="E80">
        <f t="shared" ca="1" si="3"/>
        <v>0</v>
      </c>
      <c r="F80">
        <f ca="1">Rmax*F79*(1-F79/Rcap)*(1-mort*E80)</f>
        <v>5.8114474346900842</v>
      </c>
      <c r="G80">
        <v>2.64</v>
      </c>
      <c r="H80">
        <f t="shared" si="2"/>
        <v>1.5265151515151516</v>
      </c>
    </row>
    <row r="81" spans="4:8" x14ac:dyDescent="0.35">
      <c r="D81">
        <v>1976</v>
      </c>
      <c r="E81">
        <f t="shared" ca="1" si="3"/>
        <v>0</v>
      </c>
      <c r="F81">
        <f ca="1">Rmax*F80*(1-F80/Rcap)*(1-mort*E81)</f>
        <v>6.7394738838049841</v>
      </c>
      <c r="G81">
        <v>4.03</v>
      </c>
      <c r="H81">
        <f t="shared" si="2"/>
        <v>1.2009925558312653</v>
      </c>
    </row>
    <row r="82" spans="4:8" x14ac:dyDescent="0.35">
      <c r="D82">
        <v>1977</v>
      </c>
      <c r="E82">
        <f t="shared" ca="1" si="3"/>
        <v>0</v>
      </c>
      <c r="F82">
        <f ca="1">Rmax*F81*(1-F81/Rcap)*(1-mort*E82)</f>
        <v>7.7723131121464002</v>
      </c>
      <c r="G82">
        <v>4.84</v>
      </c>
      <c r="H82">
        <f t="shared" si="2"/>
        <v>1.6280991735537191</v>
      </c>
    </row>
    <row r="83" spans="4:8" x14ac:dyDescent="0.35">
      <c r="D83">
        <v>1978</v>
      </c>
      <c r="E83">
        <f t="shared" ca="1" si="3"/>
        <v>0</v>
      </c>
      <c r="F83">
        <f ca="1">Rmax*F82*(1-F82/Rcap)*(1-mort*E83)</f>
        <v>8.9077548019982729</v>
      </c>
      <c r="G83">
        <v>7.88</v>
      </c>
      <c r="H83">
        <f t="shared" si="2"/>
        <v>0.92639593908629436</v>
      </c>
    </row>
    <row r="84" spans="4:8" x14ac:dyDescent="0.35">
      <c r="D84">
        <v>1979</v>
      </c>
      <c r="E84">
        <f t="shared" ca="1" si="3"/>
        <v>0</v>
      </c>
      <c r="F84">
        <f ca="1">Rmax*F83*(1-F83/Rcap)*(1-mort*E84)</f>
        <v>10.138914347744587</v>
      </c>
      <c r="G84">
        <v>7.3</v>
      </c>
      <c r="H84">
        <f t="shared" si="2"/>
        <v>1.095890410958904</v>
      </c>
    </row>
    <row r="85" spans="4:8" x14ac:dyDescent="0.35">
      <c r="D85">
        <v>1980</v>
      </c>
      <c r="E85">
        <f t="shared" ca="1" si="3"/>
        <v>0</v>
      </c>
      <c r="F85">
        <f ca="1">Rmax*F84*(1-F84/Rcap)*(1-mort*E85)</f>
        <v>11.453650390813266</v>
      </c>
      <c r="G85">
        <v>8</v>
      </c>
      <c r="H85">
        <f t="shared" si="2"/>
        <v>1.0375000000000001</v>
      </c>
    </row>
    <row r="86" spans="4:8" x14ac:dyDescent="0.35">
      <c r="D86">
        <v>1981</v>
      </c>
      <c r="E86">
        <f t="shared" ca="1" si="3"/>
        <v>0</v>
      </c>
      <c r="F86">
        <f ca="1">Rmax*F85*(1-F85/Rcap)*(1-mort*E86)</f>
        <v>12.834419031230416</v>
      </c>
      <c r="G86">
        <v>8.3000000000000007</v>
      </c>
      <c r="H86">
        <f t="shared" si="2"/>
        <v>1.0240963855421685</v>
      </c>
    </row>
    <row r="87" spans="4:8" x14ac:dyDescent="0.35">
      <c r="D87">
        <v>1982</v>
      </c>
      <c r="E87">
        <f t="shared" ca="1" si="3"/>
        <v>0</v>
      </c>
      <c r="F87">
        <f ca="1">Rmax*F86*(1-F86/Rcap)*(1-mort*E87)</f>
        <v>14.258720327401058</v>
      </c>
      <c r="G87">
        <v>8.5</v>
      </c>
      <c r="H87">
        <f t="shared" si="2"/>
        <v>0.29411764705882354</v>
      </c>
    </row>
    <row r="88" spans="4:8" x14ac:dyDescent="0.35">
      <c r="D88">
        <v>1983</v>
      </c>
      <c r="E88">
        <f t="shared" ca="1" si="3"/>
        <v>1</v>
      </c>
      <c r="F88">
        <f ca="1">Rmax*F87*(1-F87/Rcap)*(1-mort*E88)</f>
        <v>4.7100641852920431</v>
      </c>
      <c r="G88">
        <v>2.5</v>
      </c>
      <c r="H88">
        <f t="shared" si="2"/>
        <v>1.08</v>
      </c>
    </row>
    <row r="89" spans="4:8" x14ac:dyDescent="0.35">
      <c r="D89">
        <v>1984</v>
      </c>
      <c r="E89">
        <f t="shared" ca="1" si="3"/>
        <v>0</v>
      </c>
      <c r="F89">
        <f ca="1">Rmax*F88*(1-F88/Rcap)*(1-mort*E89)</f>
        <v>5.4981946780990931</v>
      </c>
      <c r="G89">
        <v>2.7</v>
      </c>
      <c r="H89">
        <f t="shared" si="2"/>
        <v>1.074074074074074</v>
      </c>
    </row>
    <row r="90" spans="4:8" x14ac:dyDescent="0.35">
      <c r="D90">
        <v>1985</v>
      </c>
      <c r="E90">
        <f t="shared" ca="1" si="3"/>
        <v>0</v>
      </c>
      <c r="F90">
        <f ca="1">Rmax*F89*(1-F89/Rcap)*(1-mort*E90)</f>
        <v>6.388144748621035</v>
      </c>
      <c r="G90">
        <v>2.9</v>
      </c>
      <c r="H90">
        <f t="shared" si="2"/>
        <v>1.2758620689655173</v>
      </c>
    </row>
    <row r="91" spans="4:8" x14ac:dyDescent="0.35">
      <c r="D91">
        <v>1986</v>
      </c>
      <c r="E91">
        <f t="shared" ca="1" si="3"/>
        <v>0</v>
      </c>
      <c r="F91">
        <f ca="1">Rmax*F90*(1-F90/Rcap)*(1-mort*E91)</f>
        <v>7.3827096983729792</v>
      </c>
      <c r="G91">
        <v>3.7</v>
      </c>
      <c r="H91">
        <f t="shared" si="2"/>
        <v>1.0540540540540539</v>
      </c>
    </row>
    <row r="92" spans="4:8" x14ac:dyDescent="0.35">
      <c r="D92">
        <v>1987</v>
      </c>
      <c r="E92">
        <f t="shared" ca="1" si="3"/>
        <v>0</v>
      </c>
      <c r="F92">
        <f ca="1">Rmax*F91*(1-F91/Rcap)*(1-mort*E92)</f>
        <v>8.4811864184606343</v>
      </c>
      <c r="G92">
        <v>3.9</v>
      </c>
      <c r="H92">
        <f t="shared" si="2"/>
        <v>1.1871794871794872</v>
      </c>
    </row>
    <row r="93" spans="4:8" x14ac:dyDescent="0.35">
      <c r="D93">
        <v>1988</v>
      </c>
      <c r="E93">
        <f t="shared" ca="1" si="3"/>
        <v>0</v>
      </c>
      <c r="F93">
        <f ca="1">Rmax*F92*(1-F92/Rcap)*(1-mort*E93)</f>
        <v>9.6784836577734694</v>
      </c>
      <c r="G93">
        <v>4.63</v>
      </c>
      <c r="H93">
        <f t="shared" si="2"/>
        <v>0.86393088552915764</v>
      </c>
    </row>
    <row r="94" spans="4:8" x14ac:dyDescent="0.35">
      <c r="D94">
        <v>1989</v>
      </c>
      <c r="E94">
        <f t="shared" ca="1" si="3"/>
        <v>0</v>
      </c>
      <c r="F94">
        <f ca="1">Rmax*F93*(1-F93/Rcap)*(1-mort*E94)</f>
        <v>10.964425157556223</v>
      </c>
      <c r="G94">
        <v>4</v>
      </c>
      <c r="H94">
        <f t="shared" si="2"/>
        <v>0.98750000000000004</v>
      </c>
    </row>
    <row r="95" spans="4:8" x14ac:dyDescent="0.35">
      <c r="D95">
        <v>1990</v>
      </c>
      <c r="E95">
        <f t="shared" ca="1" si="3"/>
        <v>0</v>
      </c>
      <c r="F95">
        <f ca="1">Rmax*F94*(1-F94/Rcap)*(1-mort*E95)</f>
        <v>12.323423814253697</v>
      </c>
      <c r="G95">
        <v>3.95</v>
      </c>
      <c r="H95">
        <f t="shared" si="2"/>
        <v>1.3518987341772151</v>
      </c>
    </row>
    <row r="96" spans="4:8" x14ac:dyDescent="0.35">
      <c r="D96">
        <v>1991</v>
      </c>
      <c r="E96">
        <f t="shared" ca="1" si="3"/>
        <v>0</v>
      </c>
      <c r="F96">
        <f ca="1">Rmax*F95*(1-F95/Rcap)*(1-mort*E96)</f>
        <v>13.734697424463638</v>
      </c>
      <c r="G96">
        <v>5.34</v>
      </c>
      <c r="H96">
        <f t="shared" si="2"/>
        <v>0.97378277153558057</v>
      </c>
    </row>
    <row r="97" spans="4:8" x14ac:dyDescent="0.35">
      <c r="D97">
        <v>1992</v>
      </c>
      <c r="E97">
        <f t="shared" ca="1" si="3"/>
        <v>1</v>
      </c>
      <c r="F97">
        <f ca="1">Rmax*F96*(1-F96/Rcap)*(1-mort*E97)</f>
        <v>4.5519414265469997</v>
      </c>
      <c r="G97">
        <v>5.2</v>
      </c>
      <c r="H97">
        <f t="shared" si="2"/>
        <v>1.1634615384615383</v>
      </c>
    </row>
    <row r="98" spans="4:8" x14ac:dyDescent="0.35">
      <c r="D98">
        <v>1993</v>
      </c>
      <c r="E98">
        <f t="shared" ca="1" si="3"/>
        <v>0</v>
      </c>
      <c r="F98">
        <f ca="1">Rmax*F97*(1-F97/Rcap)*(1-mort*E98)</f>
        <v>5.3186059841057762</v>
      </c>
      <c r="G98">
        <v>6.05</v>
      </c>
      <c r="H98">
        <f t="shared" si="2"/>
        <v>1.0743801652892562</v>
      </c>
    </row>
    <row r="99" spans="4:8" x14ac:dyDescent="0.35">
      <c r="D99">
        <v>1994</v>
      </c>
      <c r="E99">
        <f t="shared" ca="1" si="3"/>
        <v>0</v>
      </c>
      <c r="F99">
        <f ca="1">Rmax*F98*(1-F98/Rcap)*(1-mort*E99)</f>
        <v>6.1861128252217359</v>
      </c>
      <c r="G99">
        <v>6.5</v>
      </c>
      <c r="H99">
        <f t="shared" si="2"/>
        <v>1.1984615384615385</v>
      </c>
    </row>
    <row r="100" spans="4:8" x14ac:dyDescent="0.35">
      <c r="D100">
        <v>1995</v>
      </c>
      <c r="E100">
        <f t="shared" ca="1" si="3"/>
        <v>0</v>
      </c>
      <c r="F100">
        <f ca="1">Rmax*F99*(1-F99/Rcap)*(1-mort*E100)</f>
        <v>7.1578926719791029</v>
      </c>
      <c r="G100">
        <v>7.79</v>
      </c>
      <c r="H100">
        <f t="shared" si="2"/>
        <v>1.0205391527599488</v>
      </c>
    </row>
    <row r="101" spans="4:8" x14ac:dyDescent="0.35">
      <c r="D101">
        <v>1996</v>
      </c>
      <c r="E101">
        <f t="shared" ca="1" si="3"/>
        <v>0</v>
      </c>
      <c r="F101">
        <f ca="1">Rmax*F100*(1-F100/Rcap)*(1-mort*E101)</f>
        <v>8.2340809577952321</v>
      </c>
      <c r="G101">
        <v>7.95</v>
      </c>
      <c r="H101">
        <f t="shared" si="2"/>
        <v>1.0691823899371069</v>
      </c>
    </row>
    <row r="102" spans="4:8" x14ac:dyDescent="0.35">
      <c r="D102">
        <v>1997</v>
      </c>
      <c r="E102">
        <f t="shared" ca="1" si="3"/>
        <v>0</v>
      </c>
      <c r="F102">
        <f ca="1">Rmax*F101*(1-F101/Rcap)*(1-mort*E102)</f>
        <v>9.410607513149472</v>
      </c>
      <c r="G102">
        <v>8.5</v>
      </c>
      <c r="H102">
        <f t="shared" si="2"/>
        <v>0.14117647058823529</v>
      </c>
    </row>
    <row r="103" spans="4:8" x14ac:dyDescent="0.35">
      <c r="D103">
        <v>1998</v>
      </c>
      <c r="E103">
        <f t="shared" ca="1" si="3"/>
        <v>1</v>
      </c>
      <c r="F103">
        <f ca="1">Rmax*F102*(1-F102/Rcap)*(1-mort*E103)</f>
        <v>3.2035329697282826</v>
      </c>
      <c r="G103">
        <v>1.2</v>
      </c>
      <c r="H103">
        <f t="shared" si="2"/>
        <v>1.5</v>
      </c>
    </row>
    <row r="104" spans="4:8" x14ac:dyDescent="0.35">
      <c r="D104">
        <v>1999</v>
      </c>
      <c r="E104">
        <f t="shared" ca="1" si="3"/>
        <v>0</v>
      </c>
      <c r="F104">
        <f ca="1">Rmax*F103*(1-F103/Rcap)*(1-mort*E104)</f>
        <v>3.7730537360105671</v>
      </c>
      <c r="G104">
        <v>1.8</v>
      </c>
      <c r="H104">
        <f t="shared" si="2"/>
        <v>1.1666666666666667</v>
      </c>
    </row>
    <row r="105" spans="4:8" x14ac:dyDescent="0.35">
      <c r="D105">
        <v>2000</v>
      </c>
      <c r="E105">
        <f t="shared" ca="1" si="3"/>
        <v>0</v>
      </c>
      <c r="F105">
        <f ca="1">Rmax*F104*(1-F104/Rcap)*(1-mort*E105)</f>
        <v>4.4289181167745992</v>
      </c>
      <c r="G105">
        <v>2.1</v>
      </c>
      <c r="H105">
        <f t="shared" si="2"/>
        <v>1.0619047619047619</v>
      </c>
    </row>
    <row r="106" spans="4:8" x14ac:dyDescent="0.35">
      <c r="D106">
        <v>2001</v>
      </c>
      <c r="E106">
        <f t="shared" ca="1" si="3"/>
        <v>0</v>
      </c>
      <c r="F106">
        <f ca="1">Rmax*F105*(1-F105/Rcap)*(1-mort*E106)</f>
        <v>5.1786417469381139</v>
      </c>
      <c r="G106">
        <v>2.23</v>
      </c>
      <c r="H106">
        <f t="shared" si="2"/>
        <v>0.9641255605381166</v>
      </c>
    </row>
    <row r="107" spans="4:8" x14ac:dyDescent="0.35">
      <c r="D107">
        <v>2002</v>
      </c>
      <c r="E107">
        <f t="shared" ca="1" si="3"/>
        <v>0</v>
      </c>
      <c r="F107">
        <f ca="1">Rmax*F106*(1-F106/Rcap)*(1-mort*E107)</f>
        <v>6.0283469956797466</v>
      </c>
      <c r="G107">
        <v>2.15</v>
      </c>
      <c r="H107">
        <f t="shared" si="2"/>
        <v>0.99069767441860468</v>
      </c>
    </row>
    <row r="108" spans="4:8" x14ac:dyDescent="0.35">
      <c r="D108">
        <v>2003</v>
      </c>
      <c r="E108">
        <f t="shared" ca="1" si="3"/>
        <v>0</v>
      </c>
      <c r="F108">
        <f ca="1">Rmax*F107*(1-F107/Rcap)*(1-mort*E108)</f>
        <v>6.9819403196689604</v>
      </c>
      <c r="G108">
        <v>2.13</v>
      </c>
      <c r="H108">
        <f t="shared" si="2"/>
        <v>1.2863849765258217</v>
      </c>
    </row>
    <row r="109" spans="4:8" x14ac:dyDescent="0.35">
      <c r="D109">
        <v>2004</v>
      </c>
      <c r="E109">
        <f t="shared" ca="1" si="3"/>
        <v>0</v>
      </c>
      <c r="F109">
        <f ca="1">Rmax*F108*(1-F108/Rcap)*(1-mort*E109)</f>
        <v>8.0401955006379957</v>
      </c>
      <c r="G109">
        <v>2.74</v>
      </c>
      <c r="H109">
        <f t="shared" si="2"/>
        <v>1.2919708029197079</v>
      </c>
    </row>
    <row r="110" spans="4:8" x14ac:dyDescent="0.35">
      <c r="D110">
        <v>2005</v>
      </c>
      <c r="E110">
        <f t="shared" ca="1" si="3"/>
        <v>0</v>
      </c>
      <c r="F110">
        <f ca="1">Rmax*F109*(1-F109/Rcap)*(1-mort*E110)</f>
        <v>9.1998317543715178</v>
      </c>
      <c r="G110">
        <v>3.54</v>
      </c>
      <c r="H110">
        <f t="shared" si="2"/>
        <v>0.93502824858757061</v>
      </c>
    </row>
    <row r="111" spans="4:8" x14ac:dyDescent="0.35">
      <c r="D111">
        <v>2006</v>
      </c>
      <c r="E111">
        <f t="shared" ca="1" si="3"/>
        <v>0</v>
      </c>
      <c r="F111">
        <f ca="1">Rmax*F110*(1-F110/Rcap)*(1-mort*E111)</f>
        <v>10.452721312352809</v>
      </c>
      <c r="G111">
        <v>3.31</v>
      </c>
      <c r="H111">
        <f t="shared" si="2"/>
        <v>1.3051359516616314</v>
      </c>
    </row>
    <row r="112" spans="4:8" x14ac:dyDescent="0.35">
      <c r="D112">
        <v>2007</v>
      </c>
      <c r="E112">
        <f t="shared" ca="1" si="3"/>
        <v>0</v>
      </c>
      <c r="F112">
        <f ca="1">Rmax*F111*(1-F111/Rcap)*(1-mort*E112)</f>
        <v>11.785397023375641</v>
      </c>
      <c r="G112">
        <v>4.32</v>
      </c>
      <c r="H112">
        <f t="shared" si="2"/>
        <v>1.1689814814814814</v>
      </c>
    </row>
    <row r="113" spans="4:8" x14ac:dyDescent="0.35">
      <c r="D113">
        <v>2008</v>
      </c>
      <c r="E113">
        <f t="shared" ca="1" si="3"/>
        <v>0</v>
      </c>
      <c r="F113">
        <f ca="1">Rmax*F112*(1-F112/Rcap)*(1-mort*E113)</f>
        <v>13.179038858118343</v>
      </c>
      <c r="G113">
        <v>5.05</v>
      </c>
      <c r="H113">
        <f t="shared" si="2"/>
        <v>0.64752475247524754</v>
      </c>
    </row>
    <row r="114" spans="4:8" x14ac:dyDescent="0.35">
      <c r="D114">
        <v>2009</v>
      </c>
      <c r="E114">
        <f t="shared" ca="1" si="3"/>
        <v>0</v>
      </c>
      <c r="F114">
        <f ca="1">Rmax*F113*(1-F113/Rcap)*(1-mort*E114)</f>
        <v>14.61008085940356</v>
      </c>
      <c r="G114">
        <v>3.27</v>
      </c>
      <c r="H114">
        <f t="shared" si="2"/>
        <v>1.2507645259938838</v>
      </c>
    </row>
    <row r="115" spans="4:8" x14ac:dyDescent="0.35">
      <c r="D115">
        <v>2010</v>
      </c>
      <c r="E115">
        <f t="shared" ca="1" si="3"/>
        <v>0</v>
      </c>
      <c r="F115">
        <f ca="1">Rmax*F114*(1-F114/Rcap)*(1-mort*E115)</f>
        <v>16.051488041330675</v>
      </c>
      <c r="G115">
        <v>4.09</v>
      </c>
      <c r="H115">
        <f t="shared" si="2"/>
        <v>1.1026894865525672</v>
      </c>
    </row>
    <row r="116" spans="4:8" x14ac:dyDescent="0.35">
      <c r="D116">
        <v>2011</v>
      </c>
      <c r="E116">
        <f t="shared" ca="1" si="3"/>
        <v>0</v>
      </c>
      <c r="F116">
        <f ca="1">Rmax*F115*(1-F115/Rcap)*(1-mort*E116)</f>
        <v>17.474616158214278</v>
      </c>
      <c r="G116">
        <v>4.51</v>
      </c>
    </row>
    <row r="117" spans="4:8" x14ac:dyDescent="0.35">
      <c r="D117">
        <v>2012</v>
      </c>
      <c r="E117">
        <f t="shared" ca="1" si="3"/>
        <v>0</v>
      </c>
      <c r="F117">
        <f ca="1">Rmax*F116*(1-F116/Rcap)*(1-mort*E117)</f>
        <v>18.8514200149883</v>
      </c>
    </row>
    <row r="118" spans="4:8" x14ac:dyDescent="0.35">
      <c r="D118">
        <v>2013</v>
      </c>
      <c r="E118">
        <f t="shared" ca="1" si="3"/>
        <v>0</v>
      </c>
      <c r="F118">
        <f ca="1">Rmax*F117*(1-F117/Rcap)*(1-mort*E118)</f>
        <v>20.156667926091149</v>
      </c>
    </row>
    <row r="119" spans="4:8" x14ac:dyDescent="0.35">
      <c r="D119">
        <v>2014</v>
      </c>
      <c r="E119">
        <f t="shared" ca="1" si="3"/>
        <v>0</v>
      </c>
      <c r="F119">
        <f ca="1">Rmax*F118*(1-F118/Rcap)*(1-mort*E119)</f>
        <v>21.369796226573804</v>
      </c>
    </row>
    <row r="120" spans="4:8" x14ac:dyDescent="0.35">
      <c r="D120">
        <v>2015</v>
      </c>
      <c r="E120">
        <f t="shared" ca="1" si="3"/>
        <v>0</v>
      </c>
      <c r="F120">
        <f ca="1">Rmax*F119*(1-F119/Rcap)*(1-mort*E120)</f>
        <v>22.476114842302753</v>
      </c>
    </row>
    <row r="121" spans="4:8" x14ac:dyDescent="0.35">
      <c r="D121">
        <v>2016</v>
      </c>
      <c r="E121">
        <f t="shared" ca="1" si="3"/>
        <v>0</v>
      </c>
      <c r="F121">
        <f ca="1">Rmax*F120*(1-F120/Rcap)*(1-mort*E121)</f>
        <v>23.467228642640421</v>
      </c>
    </row>
    <row r="122" spans="4:8" x14ac:dyDescent="0.35">
      <c r="D122">
        <v>2017</v>
      </c>
      <c r="E122">
        <f t="shared" ca="1" si="3"/>
        <v>0</v>
      </c>
      <c r="F122">
        <f ca="1">Rmax*F121*(1-F121/Rcap)*(1-mort*E122)</f>
        <v>24.340714924930612</v>
      </c>
    </row>
  </sheetData>
  <conditionalFormatting sqref="H55:H1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opLeftCell="E1" workbookViewId="0">
      <selection activeCell="A6" sqref="A6:B62"/>
    </sheetView>
  </sheetViews>
  <sheetFormatPr defaultColWidth="11.6328125" defaultRowHeight="15.5" x14ac:dyDescent="0.35"/>
  <cols>
    <col min="1" max="1" width="5.6328125" style="4" bestFit="1" customWidth="1"/>
    <col min="2" max="2" width="26.7265625" style="4" customWidth="1"/>
    <col min="3" max="3" width="16.90625" style="4" customWidth="1"/>
    <col min="4" max="4" width="19.08984375" style="4" customWidth="1"/>
    <col min="5" max="5" width="27.6328125" style="4" bestFit="1" customWidth="1"/>
    <col min="6" max="7" width="11.6328125" style="3"/>
    <col min="8" max="9" width="11.6328125" style="4"/>
    <col min="10" max="10" width="12.26953125" style="4" bestFit="1" customWidth="1"/>
    <col min="11" max="11" width="18" style="4" customWidth="1"/>
    <col min="12" max="16384" width="11.6328125" style="4"/>
  </cols>
  <sheetData>
    <row r="1" spans="1:22" x14ac:dyDescent="0.35">
      <c r="A1" s="2" t="s">
        <v>32</v>
      </c>
      <c r="B1" s="2" t="s">
        <v>33</v>
      </c>
      <c r="C1" s="2"/>
      <c r="D1" s="2"/>
      <c r="E1" s="2" t="s">
        <v>34</v>
      </c>
      <c r="K1" s="2" t="s">
        <v>35</v>
      </c>
    </row>
    <row r="2" spans="1:22" s="5" customFormat="1" ht="62" x14ac:dyDescent="0.35">
      <c r="A2" s="2"/>
      <c r="B2" s="5" t="s">
        <v>36</v>
      </c>
      <c r="C2" s="5" t="s">
        <v>37</v>
      </c>
      <c r="D2" s="5" t="s">
        <v>38</v>
      </c>
      <c r="E2" s="2"/>
      <c r="G2" s="6" t="s">
        <v>39</v>
      </c>
      <c r="H2" s="5" t="s">
        <v>40</v>
      </c>
      <c r="I2" s="5" t="s">
        <v>41</v>
      </c>
      <c r="J2" s="5" t="s">
        <v>42</v>
      </c>
      <c r="K2" s="2"/>
      <c r="M2" s="5" t="s">
        <v>43</v>
      </c>
      <c r="N2" s="5" t="s">
        <v>31</v>
      </c>
    </row>
    <row r="3" spans="1:22" x14ac:dyDescent="0.35">
      <c r="A3" s="4">
        <v>1950</v>
      </c>
      <c r="B3" s="4" t="s">
        <v>44</v>
      </c>
      <c r="C3" s="4" t="s">
        <v>44</v>
      </c>
      <c r="D3" s="4" t="s">
        <v>44</v>
      </c>
      <c r="E3" s="7" t="s">
        <v>45</v>
      </c>
      <c r="G3" s="3">
        <v>6.7144266808869091</v>
      </c>
      <c r="H3" s="4">
        <v>-1.4</v>
      </c>
      <c r="I3" s="4">
        <v>-1.3</v>
      </c>
      <c r="J3" s="4">
        <f>K4/K3</f>
        <v>1</v>
      </c>
      <c r="K3" s="4">
        <v>36</v>
      </c>
      <c r="M3" s="4">
        <f>K3</f>
        <v>36</v>
      </c>
      <c r="N3" s="4">
        <f>J3</f>
        <v>1</v>
      </c>
    </row>
    <row r="4" spans="1:22" x14ac:dyDescent="0.35">
      <c r="A4" s="4">
        <v>1951</v>
      </c>
      <c r="B4" s="4" t="s">
        <v>44</v>
      </c>
      <c r="C4" s="4" t="s">
        <v>44</v>
      </c>
      <c r="D4" s="4" t="s">
        <v>44</v>
      </c>
      <c r="E4" s="7"/>
      <c r="G4" s="3">
        <v>7.0559383635069173</v>
      </c>
      <c r="H4" s="4">
        <v>-0.8</v>
      </c>
      <c r="I4" s="4">
        <v>-0.6</v>
      </c>
      <c r="J4" s="4">
        <f>K5/K4</f>
        <v>1.0833333333333333</v>
      </c>
      <c r="K4" s="4">
        <v>36</v>
      </c>
      <c r="M4" s="4">
        <f t="shared" ref="M4:M64" si="0">K4</f>
        <v>36</v>
      </c>
      <c r="N4" s="4">
        <f t="shared" ref="N4:N64" si="1">J4</f>
        <v>1.0833333333333333</v>
      </c>
      <c r="U4" s="4" t="s">
        <v>57</v>
      </c>
      <c r="V4" s="4">
        <f>1.1949/0.0069</f>
        <v>173.17391304347828</v>
      </c>
    </row>
    <row r="5" spans="1:22" x14ac:dyDescent="0.35">
      <c r="A5" s="4">
        <v>1952</v>
      </c>
      <c r="B5" s="4" t="s">
        <v>44</v>
      </c>
      <c r="C5" s="4" t="s">
        <v>44</v>
      </c>
      <c r="D5" s="4" t="s">
        <v>44</v>
      </c>
      <c r="E5" s="7"/>
      <c r="G5" s="3">
        <v>4.8439732313642718</v>
      </c>
      <c r="H5" s="4">
        <v>0.6</v>
      </c>
      <c r="I5" s="4">
        <v>0.4</v>
      </c>
      <c r="J5" s="4">
        <f>K6/K5</f>
        <v>0.82051282051282048</v>
      </c>
      <c r="K5" s="4">
        <v>39</v>
      </c>
      <c r="M5" s="4">
        <f t="shared" si="0"/>
        <v>39</v>
      </c>
      <c r="N5" s="4">
        <f t="shared" si="1"/>
        <v>0.82051282051282048</v>
      </c>
      <c r="U5" s="9" t="s">
        <v>58</v>
      </c>
      <c r="V5" s="9">
        <f>(1.1949-1)/0.0069</f>
        <v>28.246376811594214</v>
      </c>
    </row>
    <row r="6" spans="1:22" x14ac:dyDescent="0.35">
      <c r="A6" s="4">
        <v>1953</v>
      </c>
      <c r="B6" s="4">
        <v>26814</v>
      </c>
      <c r="C6" s="4">
        <v>2549</v>
      </c>
      <c r="D6" s="4">
        <v>2377</v>
      </c>
      <c r="E6" s="7"/>
      <c r="G6" s="3">
        <v>2.5672482950632221</v>
      </c>
      <c r="H6" s="4">
        <v>0.5</v>
      </c>
      <c r="I6" s="4">
        <v>0.6</v>
      </c>
      <c r="J6" s="4">
        <f>K7/K6</f>
        <v>1.203125</v>
      </c>
      <c r="K6" s="4">
        <v>32</v>
      </c>
      <c r="M6" s="4">
        <f t="shared" si="0"/>
        <v>32</v>
      </c>
      <c r="N6" s="4">
        <f t="shared" si="1"/>
        <v>1.203125</v>
      </c>
      <c r="U6" s="9"/>
      <c r="V6" s="9">
        <f>1.1949-0.0069*V5</f>
        <v>1</v>
      </c>
    </row>
    <row r="7" spans="1:22" x14ac:dyDescent="0.35">
      <c r="A7" s="4">
        <v>1954</v>
      </c>
      <c r="B7" s="4">
        <v>41274</v>
      </c>
      <c r="C7" s="4">
        <v>3071</v>
      </c>
      <c r="D7" s="4">
        <v>2945</v>
      </c>
      <c r="E7" s="7"/>
      <c r="G7" s="3">
        <v>2.5319312017663531</v>
      </c>
      <c r="H7" s="4">
        <v>0.7</v>
      </c>
      <c r="I7" s="4">
        <v>0.5</v>
      </c>
      <c r="J7" s="4">
        <f>K8/K7</f>
        <v>1.0389610389610389</v>
      </c>
      <c r="K7" s="4">
        <v>38.5</v>
      </c>
      <c r="M7" s="4">
        <f t="shared" si="0"/>
        <v>38.5</v>
      </c>
      <c r="N7" s="4">
        <f t="shared" si="1"/>
        <v>1.0389610389610389</v>
      </c>
    </row>
    <row r="8" spans="1:22" x14ac:dyDescent="0.35">
      <c r="A8" s="4">
        <v>1955</v>
      </c>
      <c r="B8" s="4">
        <v>40365</v>
      </c>
      <c r="C8" s="4">
        <v>3471</v>
      </c>
      <c r="D8" s="4">
        <v>3240</v>
      </c>
      <c r="E8" s="7"/>
      <c r="G8" s="3">
        <v>4.4725611005587886</v>
      </c>
      <c r="H8" s="4">
        <v>-0.7</v>
      </c>
      <c r="I8" s="4">
        <v>-0.7</v>
      </c>
      <c r="J8" s="4">
        <f>K9/K8</f>
        <v>0.9</v>
      </c>
      <c r="K8" s="4">
        <v>40</v>
      </c>
      <c r="M8" s="4">
        <f t="shared" si="0"/>
        <v>40</v>
      </c>
      <c r="N8" s="4">
        <f t="shared" si="1"/>
        <v>0.9</v>
      </c>
    </row>
    <row r="9" spans="1:22" x14ac:dyDescent="0.35">
      <c r="A9" s="4">
        <v>1956</v>
      </c>
      <c r="B9" s="4">
        <v>34495</v>
      </c>
      <c r="C9" s="4">
        <v>3488</v>
      </c>
      <c r="D9" s="4">
        <v>2694</v>
      </c>
      <c r="E9" s="7"/>
      <c r="G9" s="3">
        <v>3.5655568494929546</v>
      </c>
      <c r="H9" s="4">
        <v>-1.1000000000000001</v>
      </c>
      <c r="I9" s="4">
        <v>-0.8</v>
      </c>
      <c r="J9" s="4">
        <f>K10/K9</f>
        <v>0.80555555555555558</v>
      </c>
      <c r="K9" s="4">
        <v>36</v>
      </c>
      <c r="M9" s="4">
        <f t="shared" si="0"/>
        <v>36</v>
      </c>
      <c r="N9" s="4">
        <f t="shared" si="1"/>
        <v>0.80555555555555558</v>
      </c>
    </row>
    <row r="10" spans="1:22" x14ac:dyDescent="0.35">
      <c r="A10" s="4">
        <v>1957</v>
      </c>
      <c r="B10" s="4">
        <v>17715</v>
      </c>
      <c r="C10" s="4">
        <v>1690</v>
      </c>
      <c r="D10" s="4">
        <v>935</v>
      </c>
      <c r="E10" s="7"/>
      <c r="G10" s="3">
        <v>3.1661739157351003</v>
      </c>
      <c r="H10" s="4">
        <v>-0.3</v>
      </c>
      <c r="I10" s="4">
        <v>0.1</v>
      </c>
      <c r="J10" s="4">
        <f>K11/K10</f>
        <v>0.31034482758620691</v>
      </c>
      <c r="K10" s="4">
        <v>29</v>
      </c>
    </row>
    <row r="11" spans="1:22" x14ac:dyDescent="0.35">
      <c r="A11" s="4">
        <v>1958</v>
      </c>
      <c r="B11" s="4">
        <v>12285</v>
      </c>
      <c r="C11" s="4">
        <v>1506</v>
      </c>
      <c r="D11" s="4">
        <v>1375</v>
      </c>
      <c r="E11" s="7"/>
      <c r="G11" s="3">
        <v>2.9078541698847489</v>
      </c>
      <c r="H11" s="4">
        <v>1.8</v>
      </c>
      <c r="I11" s="4">
        <v>1.6</v>
      </c>
      <c r="J11" s="4">
        <f>K12/K11</f>
        <v>2.4444444444444446</v>
      </c>
      <c r="K11" s="4">
        <v>9</v>
      </c>
    </row>
    <row r="12" spans="1:22" x14ac:dyDescent="0.35">
      <c r="A12" s="4">
        <v>1959</v>
      </c>
      <c r="B12" s="4">
        <v>21773</v>
      </c>
      <c r="C12" s="4">
        <v>1862</v>
      </c>
      <c r="D12" s="4">
        <v>2856</v>
      </c>
      <c r="E12" s="7"/>
      <c r="G12" s="3">
        <v>1.7139959689274367</v>
      </c>
      <c r="H12" s="4">
        <v>0.6</v>
      </c>
      <c r="I12" s="4">
        <v>0.6</v>
      </c>
      <c r="J12" s="4">
        <f>K13/K12</f>
        <v>0.95454545454545459</v>
      </c>
      <c r="K12" s="4">
        <v>22</v>
      </c>
      <c r="M12" s="4">
        <f t="shared" si="0"/>
        <v>22</v>
      </c>
      <c r="N12" s="4">
        <f t="shared" si="1"/>
        <v>0.95454545454545459</v>
      </c>
    </row>
    <row r="13" spans="1:22" x14ac:dyDescent="0.35">
      <c r="A13" s="4">
        <v>1960</v>
      </c>
      <c r="B13" s="4">
        <v>21264</v>
      </c>
      <c r="C13" s="4">
        <v>2309</v>
      </c>
      <c r="D13" s="4">
        <v>2221</v>
      </c>
      <c r="E13" s="7"/>
      <c r="G13" s="3">
        <v>4.7401184174051361</v>
      </c>
      <c r="H13" s="4">
        <v>-0.1</v>
      </c>
      <c r="I13" s="4">
        <v>-0.2</v>
      </c>
      <c r="J13" s="4">
        <f>K14/K13</f>
        <v>1.0476190476190477</v>
      </c>
      <c r="K13" s="4">
        <v>21</v>
      </c>
      <c r="M13" s="4">
        <f t="shared" si="0"/>
        <v>21</v>
      </c>
      <c r="N13" s="4">
        <f t="shared" si="1"/>
        <v>1.0476190476190477</v>
      </c>
    </row>
    <row r="14" spans="1:22" x14ac:dyDescent="0.35">
      <c r="A14" s="4">
        <v>1961</v>
      </c>
      <c r="B14" s="4">
        <v>26203</v>
      </c>
      <c r="C14" s="4">
        <v>2300</v>
      </c>
      <c r="D14" s="4">
        <v>1893</v>
      </c>
      <c r="E14" s="7"/>
      <c r="G14" s="3">
        <v>4.7881940384796833</v>
      </c>
      <c r="H14" s="4">
        <v>0</v>
      </c>
      <c r="I14" s="4">
        <v>0</v>
      </c>
      <c r="J14" s="4">
        <f>K15/K14</f>
        <v>1.0909090909090908</v>
      </c>
      <c r="K14" s="4">
        <v>22</v>
      </c>
      <c r="M14" s="4">
        <f t="shared" si="0"/>
        <v>22</v>
      </c>
      <c r="N14" s="4">
        <f t="shared" si="1"/>
        <v>1.0909090909090908</v>
      </c>
    </row>
    <row r="15" spans="1:22" x14ac:dyDescent="0.35">
      <c r="A15" s="4">
        <v>1962</v>
      </c>
      <c r="B15" s="4">
        <v>25304</v>
      </c>
      <c r="C15" s="4">
        <v>2551</v>
      </c>
      <c r="D15" s="4">
        <v>1648</v>
      </c>
      <c r="E15" s="7"/>
      <c r="G15" s="3">
        <v>5.9437975466812683</v>
      </c>
      <c r="H15" s="4">
        <v>-0.2</v>
      </c>
      <c r="I15" s="4">
        <v>-0.3</v>
      </c>
      <c r="J15" s="4">
        <f>K16/K15</f>
        <v>1.0416666666666667</v>
      </c>
      <c r="K15" s="4">
        <v>24</v>
      </c>
      <c r="M15" s="4">
        <f t="shared" si="0"/>
        <v>24</v>
      </c>
      <c r="N15" s="4">
        <f t="shared" si="1"/>
        <v>1.0416666666666667</v>
      </c>
    </row>
    <row r="16" spans="1:22" x14ac:dyDescent="0.35">
      <c r="A16" s="4">
        <v>1963</v>
      </c>
      <c r="B16" s="4">
        <v>21049</v>
      </c>
      <c r="C16" s="4">
        <v>2173</v>
      </c>
      <c r="D16" s="4">
        <v>1870</v>
      </c>
      <c r="E16" s="7" t="s">
        <v>46</v>
      </c>
      <c r="G16" s="3">
        <v>8.202936037774478</v>
      </c>
      <c r="H16" s="4">
        <v>-0.4</v>
      </c>
      <c r="I16" s="4">
        <v>-0.2</v>
      </c>
      <c r="J16" s="4">
        <f>K17/K16</f>
        <v>0.94400000000000006</v>
      </c>
      <c r="K16" s="4">
        <v>25</v>
      </c>
      <c r="M16" s="4">
        <f t="shared" si="0"/>
        <v>25</v>
      </c>
      <c r="N16" s="4">
        <f t="shared" si="1"/>
        <v>0.94400000000000006</v>
      </c>
    </row>
    <row r="17" spans="1:14" x14ac:dyDescent="0.35">
      <c r="A17" s="4">
        <v>1964</v>
      </c>
      <c r="B17" s="4">
        <v>25745</v>
      </c>
      <c r="C17" s="4">
        <v>2411</v>
      </c>
      <c r="D17" s="4">
        <v>1470</v>
      </c>
      <c r="E17" s="7"/>
      <c r="G17" s="3">
        <v>8.8481523109154985</v>
      </c>
      <c r="H17" s="4">
        <v>1.1000000000000001</v>
      </c>
      <c r="I17" s="4">
        <v>0.6</v>
      </c>
      <c r="J17" s="4">
        <f>K18/K17</f>
        <v>0.99576271186440668</v>
      </c>
      <c r="K17" s="4">
        <v>23.6</v>
      </c>
      <c r="M17" s="4">
        <f t="shared" si="0"/>
        <v>23.6</v>
      </c>
      <c r="N17" s="4">
        <f t="shared" si="1"/>
        <v>0.99576271186440668</v>
      </c>
    </row>
    <row r="18" spans="1:14" x14ac:dyDescent="0.35">
      <c r="A18" s="4">
        <v>1965</v>
      </c>
      <c r="B18" s="4">
        <v>7485</v>
      </c>
      <c r="C18" s="4">
        <v>1468</v>
      </c>
      <c r="D18" s="4">
        <v>1998</v>
      </c>
      <c r="E18" s="7"/>
      <c r="G18" s="3">
        <v>6.5270459497743802</v>
      </c>
      <c r="H18" s="4">
        <v>-0.6</v>
      </c>
      <c r="I18" s="4">
        <v>-0.3</v>
      </c>
      <c r="J18" s="4">
        <f>K19/K18</f>
        <v>0.10638297872340426</v>
      </c>
      <c r="K18" s="4">
        <v>23.5</v>
      </c>
    </row>
    <row r="19" spans="1:14" x14ac:dyDescent="0.35">
      <c r="A19" s="4">
        <v>1966</v>
      </c>
      <c r="B19" s="4">
        <v>4410</v>
      </c>
      <c r="C19" s="4">
        <v>1456</v>
      </c>
      <c r="D19" s="4">
        <v>1386</v>
      </c>
      <c r="E19" s="7"/>
      <c r="G19" s="3">
        <v>10.522021312099657</v>
      </c>
      <c r="H19" s="4">
        <v>1.4</v>
      </c>
      <c r="I19" s="4">
        <v>1.1000000000000001</v>
      </c>
      <c r="J19" s="4">
        <f>K20/K19</f>
        <v>1.5680000000000001</v>
      </c>
      <c r="K19" s="4">
        <v>2.5</v>
      </c>
      <c r="M19" s="4">
        <f t="shared" si="0"/>
        <v>2.5</v>
      </c>
      <c r="N19" s="4">
        <f t="shared" si="1"/>
        <v>1.5680000000000001</v>
      </c>
    </row>
    <row r="20" spans="1:14" x14ac:dyDescent="0.35">
      <c r="A20" s="4">
        <v>1967</v>
      </c>
      <c r="B20" s="4">
        <v>5463</v>
      </c>
      <c r="C20" s="4">
        <v>1328</v>
      </c>
      <c r="D20" s="4">
        <v>2271</v>
      </c>
      <c r="E20" s="7"/>
      <c r="G20" s="3">
        <v>7.3887376140147261</v>
      </c>
      <c r="H20" s="4">
        <v>-0.3</v>
      </c>
      <c r="I20" s="4">
        <v>-0.4</v>
      </c>
      <c r="J20" s="4">
        <f>K21/K20</f>
        <v>1.1454081632653061</v>
      </c>
      <c r="K20" s="4">
        <v>3.92</v>
      </c>
      <c r="M20" s="4">
        <f t="shared" si="0"/>
        <v>3.92</v>
      </c>
      <c r="N20" s="4">
        <f t="shared" si="1"/>
        <v>1.1454081632653061</v>
      </c>
    </row>
    <row r="21" spans="1:14" x14ac:dyDescent="0.35">
      <c r="A21" s="4">
        <v>1968</v>
      </c>
      <c r="B21" s="4">
        <v>5788</v>
      </c>
      <c r="C21" s="4">
        <v>1482</v>
      </c>
      <c r="D21" s="4">
        <v>1987</v>
      </c>
      <c r="E21" s="7" t="s">
        <v>47</v>
      </c>
      <c r="G21" s="3">
        <v>12.379004517134788</v>
      </c>
      <c r="H21" s="4">
        <v>-0.6</v>
      </c>
      <c r="I21" s="4">
        <v>-0.8</v>
      </c>
      <c r="J21" s="4">
        <f>K22/K21</f>
        <v>0.85968819599109125</v>
      </c>
      <c r="K21" s="4">
        <v>4.49</v>
      </c>
      <c r="M21" s="4">
        <f t="shared" si="0"/>
        <v>4.49</v>
      </c>
      <c r="N21" s="4">
        <f t="shared" si="1"/>
        <v>0.85968819599109125</v>
      </c>
    </row>
    <row r="22" spans="1:14" x14ac:dyDescent="0.35">
      <c r="A22" s="4">
        <v>1969</v>
      </c>
      <c r="B22" s="4">
        <v>3699</v>
      </c>
      <c r="C22" s="4">
        <v>1662</v>
      </c>
      <c r="D22" s="4">
        <v>1002</v>
      </c>
      <c r="E22" s="7"/>
      <c r="G22" s="3">
        <v>7.8066989444183355</v>
      </c>
      <c r="H22" s="4">
        <v>1.1000000000000001</v>
      </c>
      <c r="I22" s="4">
        <v>1.1000000000000001</v>
      </c>
      <c r="J22" s="4">
        <f>K23/K22</f>
        <v>1.2409326424870466</v>
      </c>
      <c r="K22" s="4">
        <v>3.86</v>
      </c>
      <c r="M22" s="4">
        <f t="shared" si="0"/>
        <v>3.86</v>
      </c>
      <c r="N22" s="4">
        <f t="shared" si="1"/>
        <v>1.2409326424870466</v>
      </c>
    </row>
    <row r="23" spans="1:14" ht="31" x14ac:dyDescent="0.35">
      <c r="A23" s="4">
        <v>1970</v>
      </c>
      <c r="B23" s="4">
        <v>4047</v>
      </c>
      <c r="C23" s="4">
        <v>1660</v>
      </c>
      <c r="D23" s="4">
        <v>1364</v>
      </c>
      <c r="E23" s="8" t="s">
        <v>48</v>
      </c>
      <c r="G23" s="3">
        <v>18.17579210087894</v>
      </c>
      <c r="H23" s="4">
        <v>0.6</v>
      </c>
      <c r="I23" s="4">
        <v>0.4</v>
      </c>
      <c r="J23" s="4">
        <f>K24/K23</f>
        <v>1.2526096033402923</v>
      </c>
      <c r="K23" s="4">
        <v>4.79</v>
      </c>
      <c r="M23" s="4">
        <f t="shared" si="0"/>
        <v>4.79</v>
      </c>
      <c r="N23" s="4">
        <f t="shared" si="1"/>
        <v>1.2526096033402923</v>
      </c>
    </row>
    <row r="24" spans="1:14" x14ac:dyDescent="0.35">
      <c r="A24" s="4">
        <v>1971</v>
      </c>
      <c r="B24" s="4">
        <v>5851</v>
      </c>
      <c r="C24" s="4">
        <v>1917</v>
      </c>
      <c r="D24" s="4">
        <v>1453</v>
      </c>
      <c r="E24" s="7" t="s">
        <v>49</v>
      </c>
      <c r="G24" s="3">
        <v>10.496071989058226</v>
      </c>
      <c r="H24" s="4">
        <v>-1.2</v>
      </c>
      <c r="I24" s="4">
        <v>-1.3</v>
      </c>
      <c r="J24" s="4">
        <f>K25/K24</f>
        <v>0.20166666666666666</v>
      </c>
      <c r="K24" s="4">
        <v>6</v>
      </c>
    </row>
    <row r="25" spans="1:14" x14ac:dyDescent="0.35">
      <c r="A25" s="4">
        <v>1972</v>
      </c>
      <c r="B25" s="4">
        <v>2103</v>
      </c>
      <c r="C25" s="4">
        <v>976</v>
      </c>
      <c r="D25" s="4">
        <v>1214</v>
      </c>
      <c r="E25" s="7"/>
      <c r="G25" s="3">
        <v>4.5140381925240876</v>
      </c>
      <c r="H25" s="4">
        <v>-0.6</v>
      </c>
      <c r="I25" s="4">
        <v>-0.3</v>
      </c>
      <c r="J25" s="4">
        <f>K26/K25</f>
        <v>1.5289256198347108</v>
      </c>
      <c r="K25" s="4">
        <v>1.21</v>
      </c>
      <c r="M25" s="4">
        <f t="shared" si="0"/>
        <v>1.21</v>
      </c>
      <c r="N25" s="4">
        <f t="shared" si="1"/>
        <v>1.5289256198347108</v>
      </c>
    </row>
    <row r="26" spans="1:14" x14ac:dyDescent="0.35">
      <c r="A26" s="4">
        <v>1973</v>
      </c>
      <c r="B26" s="4">
        <v>1364</v>
      </c>
      <c r="C26" s="4">
        <v>1157</v>
      </c>
      <c r="D26" s="4">
        <v>1325</v>
      </c>
      <c r="E26" s="7"/>
      <c r="G26" s="3">
        <v>2.4704312346075268</v>
      </c>
      <c r="H26" s="4">
        <v>1.8</v>
      </c>
      <c r="I26" s="4">
        <v>1.2</v>
      </c>
      <c r="J26" s="4">
        <f>K27/K26</f>
        <v>1.2864864864864864</v>
      </c>
      <c r="K26" s="4">
        <v>1.85</v>
      </c>
      <c r="M26" s="4">
        <f t="shared" si="0"/>
        <v>1.85</v>
      </c>
      <c r="N26" s="4">
        <f t="shared" si="1"/>
        <v>1.2864864864864864</v>
      </c>
    </row>
    <row r="27" spans="1:14" x14ac:dyDescent="0.35">
      <c r="A27" s="4">
        <v>1974</v>
      </c>
      <c r="B27" s="4">
        <v>1466</v>
      </c>
      <c r="C27" s="4">
        <v>1695</v>
      </c>
      <c r="D27" s="4">
        <v>1342</v>
      </c>
      <c r="E27" s="7"/>
      <c r="G27" s="3">
        <v>3.9331605288580902</v>
      </c>
      <c r="H27" s="4">
        <v>-1.9</v>
      </c>
      <c r="I27" s="4">
        <v>-1.6</v>
      </c>
      <c r="J27" s="4">
        <f>K28/K27</f>
        <v>1.1092436974789917</v>
      </c>
      <c r="K27" s="4">
        <v>2.38</v>
      </c>
      <c r="M27" s="4">
        <f t="shared" si="0"/>
        <v>2.38</v>
      </c>
      <c r="N27" s="4">
        <f t="shared" si="1"/>
        <v>1.1092436974789917</v>
      </c>
    </row>
    <row r="28" spans="1:14" x14ac:dyDescent="0.35">
      <c r="A28" s="4">
        <v>1975</v>
      </c>
      <c r="B28" s="4">
        <v>2005</v>
      </c>
      <c r="C28" s="4">
        <v>1733</v>
      </c>
      <c r="D28" s="4">
        <v>607</v>
      </c>
      <c r="E28" s="7" t="s">
        <v>50</v>
      </c>
      <c r="G28" s="3">
        <v>4.6296001531304007</v>
      </c>
      <c r="H28" s="4">
        <v>-0.5</v>
      </c>
      <c r="I28" s="4">
        <v>-0.5</v>
      </c>
      <c r="J28" s="4">
        <f>K29/K28</f>
        <v>1.5265151515151516</v>
      </c>
      <c r="K28" s="4">
        <v>2.64</v>
      </c>
      <c r="M28" s="4">
        <f t="shared" si="0"/>
        <v>2.64</v>
      </c>
      <c r="N28" s="4">
        <f t="shared" si="1"/>
        <v>1.5265151515151516</v>
      </c>
    </row>
    <row r="29" spans="1:14" x14ac:dyDescent="0.35">
      <c r="A29" s="4">
        <v>1976</v>
      </c>
      <c r="B29" s="4">
        <v>1722</v>
      </c>
      <c r="C29" s="4">
        <v>1713</v>
      </c>
      <c r="D29" s="4">
        <v>757</v>
      </c>
      <c r="E29" s="7"/>
      <c r="G29" s="3">
        <v>5.5841433458361118</v>
      </c>
      <c r="H29" s="4">
        <v>-1.5</v>
      </c>
      <c r="I29" s="4">
        <v>-1.1000000000000001</v>
      </c>
      <c r="J29" s="4">
        <f>K30/K29</f>
        <v>1.2009925558312653</v>
      </c>
      <c r="K29" s="4">
        <v>4.03</v>
      </c>
      <c r="M29" s="4">
        <f t="shared" si="0"/>
        <v>4.03</v>
      </c>
      <c r="N29" s="4">
        <f t="shared" si="1"/>
        <v>1.2009925558312653</v>
      </c>
    </row>
    <row r="30" spans="1:14" x14ac:dyDescent="0.35">
      <c r="A30" s="4">
        <v>1977</v>
      </c>
      <c r="B30" s="4">
        <v>2200</v>
      </c>
      <c r="C30" s="4">
        <v>1963</v>
      </c>
      <c r="D30" s="4">
        <v>796</v>
      </c>
      <c r="E30" s="7"/>
      <c r="G30" s="3">
        <v>2.399974394980144</v>
      </c>
      <c r="H30" s="4">
        <v>0.6</v>
      </c>
      <c r="I30" s="4">
        <v>0.6</v>
      </c>
      <c r="J30" s="4">
        <f>K31/K30</f>
        <v>1.6280991735537191</v>
      </c>
      <c r="K30" s="4">
        <v>4.84</v>
      </c>
      <c r="M30" s="4">
        <f t="shared" si="0"/>
        <v>4.84</v>
      </c>
      <c r="N30" s="4">
        <f t="shared" si="1"/>
        <v>1.6280991735537191</v>
      </c>
    </row>
    <row r="31" spans="1:14" x14ac:dyDescent="0.35">
      <c r="A31" s="4">
        <v>1978</v>
      </c>
      <c r="B31" s="4">
        <v>2152</v>
      </c>
      <c r="C31" s="4">
        <v>2977</v>
      </c>
      <c r="D31" s="4">
        <v>1592</v>
      </c>
      <c r="E31" s="7"/>
      <c r="G31" s="3">
        <v>2.2877928996207757</v>
      </c>
      <c r="H31" s="4">
        <v>0.7</v>
      </c>
      <c r="I31" s="4">
        <v>0.5</v>
      </c>
      <c r="J31" s="4">
        <f>K32/K31</f>
        <v>0.92639593908629436</v>
      </c>
      <c r="K31" s="4">
        <v>7.88</v>
      </c>
      <c r="M31" s="4">
        <f t="shared" si="0"/>
        <v>7.88</v>
      </c>
      <c r="N31" s="4">
        <f t="shared" si="1"/>
        <v>0.92639593908629436</v>
      </c>
    </row>
    <row r="32" spans="1:14" x14ac:dyDescent="0.35">
      <c r="A32" s="4">
        <v>1979</v>
      </c>
      <c r="B32" s="4">
        <v>3426</v>
      </c>
      <c r="C32" s="4">
        <v>2305</v>
      </c>
      <c r="D32" s="4">
        <v>1759</v>
      </c>
      <c r="E32" s="7"/>
      <c r="G32" s="3">
        <v>2.7783900540860591</v>
      </c>
      <c r="H32" s="4">
        <v>-0.1</v>
      </c>
      <c r="I32" s="4">
        <v>0.1</v>
      </c>
      <c r="J32" s="4">
        <f>K33/K32</f>
        <v>1.095890410958904</v>
      </c>
      <c r="K32" s="4">
        <v>7.3</v>
      </c>
      <c r="M32" s="4">
        <f t="shared" si="0"/>
        <v>7.3</v>
      </c>
      <c r="N32" s="4">
        <f t="shared" si="1"/>
        <v>1.095890410958904</v>
      </c>
    </row>
    <row r="33" spans="1:14" x14ac:dyDescent="0.35">
      <c r="A33" s="4">
        <v>1980</v>
      </c>
      <c r="B33" s="4">
        <v>4042</v>
      </c>
      <c r="C33" s="4">
        <v>2185</v>
      </c>
      <c r="D33" s="4">
        <v>1236</v>
      </c>
      <c r="E33" s="7"/>
      <c r="G33" s="3">
        <v>2.0943516997926839</v>
      </c>
      <c r="H33" s="4">
        <v>0.5</v>
      </c>
      <c r="I33" s="4">
        <v>0.4</v>
      </c>
      <c r="J33" s="4">
        <f>K34/K33</f>
        <v>1.0375000000000001</v>
      </c>
      <c r="K33" s="4">
        <v>8</v>
      </c>
      <c r="M33" s="4">
        <f t="shared" si="0"/>
        <v>8</v>
      </c>
      <c r="N33" s="4">
        <f t="shared" si="1"/>
        <v>1.0375000000000001</v>
      </c>
    </row>
    <row r="34" spans="1:14" x14ac:dyDescent="0.35">
      <c r="A34" s="4">
        <v>1981</v>
      </c>
      <c r="B34" s="4">
        <v>5387</v>
      </c>
      <c r="C34" s="4">
        <v>2508</v>
      </c>
      <c r="D34" s="4">
        <v>996</v>
      </c>
      <c r="E34" s="7"/>
      <c r="G34" s="3">
        <v>1.9363397260451194</v>
      </c>
      <c r="H34" s="4">
        <v>-0.4</v>
      </c>
      <c r="I34" s="4">
        <v>-0.6</v>
      </c>
      <c r="J34" s="4">
        <f>K35/K34</f>
        <v>1.0240963855421685</v>
      </c>
      <c r="K34" s="4">
        <v>8.3000000000000007</v>
      </c>
      <c r="M34" s="4">
        <f t="shared" si="0"/>
        <v>8.3000000000000007</v>
      </c>
      <c r="N34" s="4">
        <f t="shared" si="1"/>
        <v>1.0240963855421685</v>
      </c>
    </row>
    <row r="35" spans="1:14" x14ac:dyDescent="0.35">
      <c r="A35" s="4">
        <v>1982</v>
      </c>
      <c r="B35" s="4">
        <v>6084</v>
      </c>
      <c r="C35" s="4">
        <v>2336</v>
      </c>
      <c r="D35" s="4">
        <v>1158</v>
      </c>
      <c r="E35" s="7"/>
      <c r="G35" s="3">
        <v>1.8484034880464288</v>
      </c>
      <c r="H35" s="4">
        <v>-0.1</v>
      </c>
      <c r="I35" s="4">
        <v>0</v>
      </c>
      <c r="J35" s="4">
        <f>K36/K35</f>
        <v>0.29411764705882354</v>
      </c>
      <c r="K35" s="4">
        <v>8.5</v>
      </c>
    </row>
    <row r="36" spans="1:14" x14ac:dyDescent="0.35">
      <c r="A36" s="4">
        <v>1983</v>
      </c>
      <c r="B36" s="4">
        <v>2020</v>
      </c>
      <c r="C36" s="4">
        <v>1135</v>
      </c>
      <c r="D36" s="4">
        <v>1165</v>
      </c>
      <c r="E36" s="7"/>
      <c r="G36" s="3">
        <v>3.5178266147733801</v>
      </c>
      <c r="H36" s="4">
        <v>2.2000000000000002</v>
      </c>
      <c r="I36" s="4">
        <v>1.9</v>
      </c>
      <c r="J36" s="4">
        <f>K37/K36</f>
        <v>1.08</v>
      </c>
      <c r="K36" s="4">
        <v>2.5</v>
      </c>
      <c r="M36" s="4">
        <f t="shared" si="0"/>
        <v>2.5</v>
      </c>
      <c r="N36" s="4">
        <f t="shared" si="1"/>
        <v>1.08</v>
      </c>
    </row>
    <row r="37" spans="1:14" x14ac:dyDescent="0.35">
      <c r="A37" s="4">
        <v>1984</v>
      </c>
      <c r="B37" s="4">
        <v>2897</v>
      </c>
      <c r="C37" s="4">
        <v>1663</v>
      </c>
      <c r="D37" s="4">
        <v>1583</v>
      </c>
      <c r="E37" s="7"/>
      <c r="G37" s="3">
        <v>3.9937841173695023</v>
      </c>
      <c r="H37" s="4">
        <v>-0.5</v>
      </c>
      <c r="I37" s="4">
        <v>-0.3</v>
      </c>
      <c r="J37" s="4">
        <f>K38/K37</f>
        <v>1.074074074074074</v>
      </c>
      <c r="K37" s="4">
        <v>2.7</v>
      </c>
      <c r="M37" s="4">
        <f t="shared" si="0"/>
        <v>2.7</v>
      </c>
      <c r="N37" s="4">
        <f t="shared" si="1"/>
        <v>1.074074074074074</v>
      </c>
    </row>
    <row r="38" spans="1:14" x14ac:dyDescent="0.35">
      <c r="A38" s="4">
        <v>1985</v>
      </c>
      <c r="B38" s="4">
        <v>2694</v>
      </c>
      <c r="C38" s="4">
        <v>1653</v>
      </c>
      <c r="D38" s="4">
        <v>2066</v>
      </c>
      <c r="E38" s="7"/>
      <c r="G38" s="3">
        <v>5.567020482027635</v>
      </c>
      <c r="H38" s="4">
        <v>-1</v>
      </c>
      <c r="I38" s="4">
        <v>-0.9</v>
      </c>
      <c r="J38" s="4">
        <f>K39/K38</f>
        <v>1.2758620689655173</v>
      </c>
      <c r="K38" s="4">
        <v>2.9</v>
      </c>
      <c r="M38" s="4">
        <f t="shared" si="0"/>
        <v>2.9</v>
      </c>
      <c r="N38" s="4">
        <f t="shared" si="1"/>
        <v>1.2758620689655173</v>
      </c>
    </row>
    <row r="39" spans="1:14" x14ac:dyDescent="0.35">
      <c r="A39" s="4">
        <v>1986</v>
      </c>
      <c r="B39" s="4">
        <v>2655</v>
      </c>
      <c r="C39" s="4">
        <v>1707</v>
      </c>
      <c r="D39" s="4">
        <v>2426</v>
      </c>
      <c r="E39" s="7"/>
      <c r="G39" s="3">
        <v>5.6948689034828597</v>
      </c>
      <c r="H39" s="4">
        <v>-0.5</v>
      </c>
      <c r="I39" s="4">
        <v>-0.4</v>
      </c>
      <c r="J39" s="4">
        <f>K40/K39</f>
        <v>1.0540540540540539</v>
      </c>
      <c r="K39" s="4">
        <v>3.7</v>
      </c>
      <c r="M39" s="4">
        <f t="shared" si="0"/>
        <v>3.7</v>
      </c>
      <c r="N39" s="4">
        <f t="shared" si="1"/>
        <v>1.0540540540540539</v>
      </c>
    </row>
    <row r="40" spans="1:14" x14ac:dyDescent="0.35">
      <c r="A40" s="4">
        <v>1987</v>
      </c>
      <c r="B40" s="4">
        <v>2616</v>
      </c>
      <c r="C40" s="4">
        <v>1703</v>
      </c>
      <c r="D40" s="4">
        <v>2291</v>
      </c>
      <c r="E40" s="7"/>
      <c r="G40" s="3">
        <v>2.0066849754605696</v>
      </c>
      <c r="H40" s="4">
        <v>1.2</v>
      </c>
      <c r="I40" s="4">
        <v>1.3</v>
      </c>
      <c r="J40" s="4">
        <f>K41/K40</f>
        <v>1.1871794871794872</v>
      </c>
      <c r="K40" s="4">
        <v>3.9</v>
      </c>
      <c r="M40" s="4">
        <f t="shared" si="0"/>
        <v>3.9</v>
      </c>
      <c r="N40" s="4">
        <f t="shared" si="1"/>
        <v>1.1871794871794872</v>
      </c>
    </row>
    <row r="41" spans="1:14" x14ac:dyDescent="0.35">
      <c r="A41" s="4">
        <v>1988</v>
      </c>
      <c r="B41" s="4">
        <v>2797</v>
      </c>
      <c r="C41" s="4">
        <v>1818</v>
      </c>
      <c r="D41" s="4">
        <v>3105</v>
      </c>
      <c r="E41" s="7"/>
      <c r="G41" s="3">
        <v>6.8748823447889578</v>
      </c>
      <c r="H41" s="4">
        <v>0.8</v>
      </c>
      <c r="I41" s="4">
        <v>0.5</v>
      </c>
      <c r="J41" s="4">
        <f>K42/K41</f>
        <v>0.86393088552915764</v>
      </c>
      <c r="K41" s="4">
        <v>4.63</v>
      </c>
      <c r="M41" s="4">
        <f t="shared" si="0"/>
        <v>4.63</v>
      </c>
      <c r="N41" s="4">
        <f t="shared" si="1"/>
        <v>0.86393088552915764</v>
      </c>
    </row>
    <row r="42" spans="1:14" x14ac:dyDescent="0.35">
      <c r="A42" s="4">
        <v>1989</v>
      </c>
      <c r="B42" s="4">
        <v>2804</v>
      </c>
      <c r="C42" s="4">
        <v>1747</v>
      </c>
      <c r="D42" s="4">
        <v>2282</v>
      </c>
      <c r="E42" s="7"/>
      <c r="G42" s="3">
        <v>6.1214866287658563</v>
      </c>
      <c r="H42" s="4">
        <v>-1.7</v>
      </c>
      <c r="I42" s="4">
        <v>-1.5</v>
      </c>
      <c r="J42" s="4">
        <f>K43/K42</f>
        <v>0.98750000000000004</v>
      </c>
      <c r="K42" s="4">
        <v>4</v>
      </c>
      <c r="M42" s="4">
        <f t="shared" si="0"/>
        <v>4</v>
      </c>
      <c r="N42" s="4">
        <f t="shared" si="1"/>
        <v>0.98750000000000004</v>
      </c>
    </row>
    <row r="43" spans="1:14" x14ac:dyDescent="0.35">
      <c r="A43" s="4">
        <v>1990</v>
      </c>
      <c r="B43" s="4">
        <v>2619</v>
      </c>
      <c r="C43" s="4">
        <v>2126</v>
      </c>
      <c r="D43" s="4">
        <v>907</v>
      </c>
      <c r="E43" s="7"/>
      <c r="G43" s="3">
        <v>3.220897121402003</v>
      </c>
      <c r="H43" s="4">
        <v>0.1</v>
      </c>
      <c r="I43" s="4">
        <v>0.2</v>
      </c>
      <c r="J43" s="4">
        <f>K44/K43</f>
        <v>1.3518987341772151</v>
      </c>
      <c r="K43" s="4">
        <v>3.95</v>
      </c>
      <c r="M43" s="4">
        <f t="shared" si="0"/>
        <v>3.95</v>
      </c>
      <c r="N43" s="4">
        <f t="shared" si="1"/>
        <v>1.3518987341772151</v>
      </c>
    </row>
    <row r="44" spans="1:14" x14ac:dyDescent="0.35">
      <c r="A44" s="4">
        <v>1991</v>
      </c>
      <c r="B44" s="4">
        <v>2241</v>
      </c>
      <c r="C44" s="4">
        <v>2215</v>
      </c>
      <c r="D44" s="4">
        <v>654</v>
      </c>
      <c r="E44" s="7"/>
      <c r="G44" s="3">
        <v>2.6060293465546525</v>
      </c>
      <c r="H44" s="4">
        <v>0.3</v>
      </c>
      <c r="I44" s="4">
        <v>0.2</v>
      </c>
      <c r="J44" s="4">
        <f>K45/K44</f>
        <v>0.97378277153558057</v>
      </c>
      <c r="K44" s="4">
        <v>5.34</v>
      </c>
      <c r="M44" s="4">
        <f t="shared" si="0"/>
        <v>5.34</v>
      </c>
      <c r="N44" s="4">
        <f t="shared" si="1"/>
        <v>0.97378277153558057</v>
      </c>
    </row>
    <row r="45" spans="1:14" x14ac:dyDescent="0.35">
      <c r="A45" s="4">
        <v>1992</v>
      </c>
      <c r="B45" s="4">
        <v>1958</v>
      </c>
      <c r="C45" s="4">
        <v>1876</v>
      </c>
      <c r="D45" s="4">
        <v>623</v>
      </c>
      <c r="E45" s="7"/>
      <c r="G45" s="3">
        <v>5.0396644831089024</v>
      </c>
      <c r="H45" s="4">
        <v>1.6</v>
      </c>
      <c r="I45" s="4">
        <v>1.5</v>
      </c>
      <c r="J45" s="4">
        <f>K46/K45</f>
        <v>1.1634615384615383</v>
      </c>
      <c r="K45" s="4">
        <v>5.2</v>
      </c>
      <c r="M45" s="4">
        <f t="shared" si="0"/>
        <v>5.2</v>
      </c>
      <c r="N45" s="4">
        <f t="shared" si="1"/>
        <v>1.1634615384615383</v>
      </c>
    </row>
    <row r="46" spans="1:14" x14ac:dyDescent="0.35">
      <c r="A46" s="4">
        <v>1993</v>
      </c>
      <c r="B46" s="4">
        <v>2855</v>
      </c>
      <c r="C46" s="4">
        <v>1941</v>
      </c>
      <c r="D46" s="4">
        <v>1558</v>
      </c>
      <c r="E46" s="7"/>
      <c r="G46" s="3">
        <v>4.5252987173721895</v>
      </c>
      <c r="H46" s="4">
        <v>0.2</v>
      </c>
      <c r="I46" s="4">
        <v>0.3</v>
      </c>
      <c r="J46" s="4">
        <f>K47/K46</f>
        <v>1.0743801652892562</v>
      </c>
      <c r="K46" s="4">
        <v>6.05</v>
      </c>
      <c r="M46" s="4">
        <f t="shared" si="0"/>
        <v>6.05</v>
      </c>
      <c r="N46" s="4">
        <f t="shared" si="1"/>
        <v>1.0743801652892562</v>
      </c>
    </row>
    <row r="47" spans="1:14" x14ac:dyDescent="0.35">
      <c r="A47" s="4">
        <v>1994</v>
      </c>
      <c r="B47" s="4">
        <v>3735</v>
      </c>
      <c r="C47" s="4">
        <v>2236</v>
      </c>
      <c r="D47" s="4">
        <v>1851</v>
      </c>
      <c r="E47" s="7"/>
      <c r="G47" s="3">
        <v>7.5433655453873891</v>
      </c>
      <c r="H47" s="4">
        <v>0.1</v>
      </c>
      <c r="I47" s="4">
        <v>0.1</v>
      </c>
      <c r="J47" s="4">
        <f>K48/K47</f>
        <v>1.1984615384615385</v>
      </c>
      <c r="K47" s="4">
        <v>6.5</v>
      </c>
      <c r="M47" s="4">
        <f t="shared" si="0"/>
        <v>6.5</v>
      </c>
      <c r="N47" s="4">
        <f t="shared" si="1"/>
        <v>1.1984615384615385</v>
      </c>
    </row>
    <row r="48" spans="1:14" x14ac:dyDescent="0.35">
      <c r="A48" s="4">
        <v>1995</v>
      </c>
      <c r="B48" s="4">
        <v>3955</v>
      </c>
      <c r="C48" s="4">
        <v>2039</v>
      </c>
      <c r="D48" s="4">
        <v>1010</v>
      </c>
      <c r="E48" s="7"/>
      <c r="G48" s="3">
        <v>6.6431107109424161</v>
      </c>
      <c r="H48" s="4">
        <v>1</v>
      </c>
      <c r="I48" s="4">
        <v>0.8</v>
      </c>
      <c r="J48" s="4">
        <f>K49/K48</f>
        <v>1.0205391527599488</v>
      </c>
      <c r="K48" s="4">
        <v>7.79</v>
      </c>
      <c r="M48" s="4">
        <f t="shared" si="0"/>
        <v>7.79</v>
      </c>
      <c r="N48" s="4">
        <f t="shared" si="1"/>
        <v>1.0205391527599488</v>
      </c>
    </row>
    <row r="49" spans="1:14" x14ac:dyDescent="0.35">
      <c r="A49" s="4">
        <v>1996</v>
      </c>
      <c r="B49" s="4">
        <v>4186</v>
      </c>
      <c r="C49" s="4">
        <v>2393</v>
      </c>
      <c r="D49" s="4">
        <v>1116</v>
      </c>
      <c r="E49" s="7"/>
      <c r="G49" s="3">
        <v>5.8755117061183189</v>
      </c>
      <c r="H49" s="4">
        <v>-0.9</v>
      </c>
      <c r="I49" s="4">
        <v>-0.8</v>
      </c>
      <c r="J49" s="4">
        <f>K50/K49</f>
        <v>1.0691823899371069</v>
      </c>
      <c r="K49" s="4">
        <v>7.95</v>
      </c>
      <c r="M49" s="4">
        <f t="shared" si="0"/>
        <v>7.95</v>
      </c>
      <c r="N49" s="4">
        <f t="shared" si="1"/>
        <v>1.0691823899371069</v>
      </c>
    </row>
    <row r="50" spans="1:14" x14ac:dyDescent="0.35">
      <c r="A50" s="4">
        <v>1997</v>
      </c>
      <c r="B50" s="4">
        <v>2148</v>
      </c>
      <c r="C50" s="4">
        <v>1172</v>
      </c>
      <c r="D50" s="4">
        <v>641</v>
      </c>
      <c r="E50" s="7"/>
      <c r="G50" s="3">
        <v>4.3703056540989209</v>
      </c>
      <c r="H50" s="4">
        <v>-0.5</v>
      </c>
      <c r="I50" s="4">
        <v>-0.4</v>
      </c>
      <c r="J50" s="4">
        <f>K51/K50</f>
        <v>0.14117647058823529</v>
      </c>
      <c r="K50" s="4">
        <v>8.5</v>
      </c>
    </row>
    <row r="51" spans="1:14" x14ac:dyDescent="0.35">
      <c r="A51" s="4">
        <v>1998</v>
      </c>
      <c r="B51" s="4">
        <v>298</v>
      </c>
      <c r="C51" s="4">
        <v>414</v>
      </c>
      <c r="D51" s="4">
        <v>131</v>
      </c>
      <c r="E51" s="7" t="s">
        <v>51</v>
      </c>
      <c r="G51" s="3">
        <v>4.0270252661586321</v>
      </c>
      <c r="H51" s="4">
        <v>2.2000000000000002</v>
      </c>
      <c r="I51" s="4">
        <v>1.8</v>
      </c>
      <c r="J51" s="4">
        <f>K52/K51</f>
        <v>1.5</v>
      </c>
      <c r="K51" s="4">
        <v>1.2</v>
      </c>
      <c r="M51" s="4">
        <f t="shared" si="0"/>
        <v>1.2</v>
      </c>
      <c r="N51" s="4">
        <f t="shared" si="1"/>
        <v>1.5</v>
      </c>
    </row>
    <row r="52" spans="1:14" x14ac:dyDescent="0.35">
      <c r="A52" s="4">
        <v>1999</v>
      </c>
      <c r="B52" s="4">
        <v>1266</v>
      </c>
      <c r="C52" s="4">
        <v>1279</v>
      </c>
      <c r="D52" s="4">
        <v>419</v>
      </c>
      <c r="E52" s="7"/>
      <c r="G52" s="3">
        <v>6.9617286659691731</v>
      </c>
      <c r="H52" s="4">
        <v>-1.5</v>
      </c>
      <c r="I52" s="4">
        <v>-1.3</v>
      </c>
      <c r="J52" s="4">
        <f>K53/K52</f>
        <v>1.1666666666666667</v>
      </c>
      <c r="K52" s="4">
        <v>1.8</v>
      </c>
      <c r="M52" s="4">
        <f t="shared" si="0"/>
        <v>1.8</v>
      </c>
      <c r="N52" s="4">
        <f t="shared" si="1"/>
        <v>1.1666666666666667</v>
      </c>
    </row>
    <row r="53" spans="1:14" x14ac:dyDescent="0.35">
      <c r="A53" s="4">
        <v>2000</v>
      </c>
      <c r="B53" s="4">
        <v>837</v>
      </c>
      <c r="C53" s="4">
        <v>1119</v>
      </c>
      <c r="D53" s="4">
        <v>507</v>
      </c>
      <c r="E53" s="7"/>
      <c r="G53" s="3">
        <v>9.8554221492484171</v>
      </c>
      <c r="H53" s="4">
        <v>-1.7</v>
      </c>
      <c r="I53" s="4">
        <v>-1.5</v>
      </c>
      <c r="J53" s="4">
        <f>K54/K53</f>
        <v>1.0619047619047619</v>
      </c>
      <c r="K53" s="4">
        <v>2.1</v>
      </c>
      <c r="M53" s="4">
        <f t="shared" si="0"/>
        <v>2.1</v>
      </c>
      <c r="N53" s="4">
        <f t="shared" si="1"/>
        <v>1.0619047619047619</v>
      </c>
    </row>
    <row r="54" spans="1:14" x14ac:dyDescent="0.35">
      <c r="A54" s="4">
        <v>2001</v>
      </c>
      <c r="B54" s="4">
        <v>934</v>
      </c>
      <c r="C54" s="4">
        <v>1296</v>
      </c>
      <c r="D54" s="4">
        <v>382</v>
      </c>
      <c r="E54" s="7"/>
      <c r="G54" s="3">
        <v>9.6419721108556029</v>
      </c>
      <c r="H54" s="4">
        <v>-0.7</v>
      </c>
      <c r="I54" s="4">
        <v>-0.6</v>
      </c>
      <c r="J54" s="4">
        <f>K55/K54</f>
        <v>0.9641255605381166</v>
      </c>
      <c r="K54" s="4">
        <v>2.23</v>
      </c>
      <c r="M54" s="4">
        <f t="shared" si="0"/>
        <v>2.23</v>
      </c>
      <c r="N54" s="4">
        <f t="shared" si="1"/>
        <v>0.9641255605381166</v>
      </c>
    </row>
    <row r="55" spans="1:14" x14ac:dyDescent="0.35">
      <c r="A55" s="4">
        <v>2002</v>
      </c>
      <c r="B55" s="4">
        <v>681</v>
      </c>
      <c r="C55" s="4">
        <v>1085</v>
      </c>
      <c r="D55" s="4">
        <v>176</v>
      </c>
      <c r="E55" s="7"/>
      <c r="G55" s="3">
        <v>9.0254693864686608</v>
      </c>
      <c r="H55" s="4">
        <v>-0.2</v>
      </c>
      <c r="I55" s="4">
        <v>0</v>
      </c>
      <c r="J55" s="4">
        <f>K56/K55</f>
        <v>0.99069767441860468</v>
      </c>
      <c r="K55" s="4">
        <v>2.15</v>
      </c>
      <c r="M55" s="4">
        <f t="shared" si="0"/>
        <v>2.15</v>
      </c>
      <c r="N55" s="4">
        <f t="shared" si="1"/>
        <v>0.99069767441860468</v>
      </c>
    </row>
    <row r="56" spans="1:14" x14ac:dyDescent="0.35">
      <c r="A56" s="4">
        <v>2003</v>
      </c>
      <c r="B56" s="4">
        <v>1074</v>
      </c>
      <c r="C56" s="4">
        <v>1240</v>
      </c>
      <c r="D56" s="4">
        <v>726</v>
      </c>
      <c r="E56" s="7"/>
      <c r="G56" s="3">
        <v>9.6931666036918838</v>
      </c>
      <c r="H56" s="4">
        <v>1.1000000000000001</v>
      </c>
      <c r="I56" s="4">
        <v>0.8</v>
      </c>
      <c r="J56" s="4">
        <f>K57/K56</f>
        <v>1.2863849765258217</v>
      </c>
      <c r="K56" s="4">
        <v>2.13</v>
      </c>
      <c r="M56" s="4">
        <f t="shared" si="0"/>
        <v>2.13</v>
      </c>
      <c r="N56" s="4">
        <f t="shared" si="1"/>
        <v>1.2863849765258217</v>
      </c>
    </row>
    <row r="57" spans="1:14" x14ac:dyDescent="0.35">
      <c r="A57" s="4">
        <v>2004</v>
      </c>
      <c r="B57" s="4">
        <v>1845</v>
      </c>
      <c r="C57" s="4">
        <v>1761</v>
      </c>
      <c r="D57" s="4">
        <v>728</v>
      </c>
      <c r="E57" s="7"/>
      <c r="G57" s="3">
        <v>11.682576632944397</v>
      </c>
      <c r="H57" s="4">
        <v>0.3</v>
      </c>
      <c r="I57" s="4">
        <v>0.2</v>
      </c>
      <c r="J57" s="4">
        <f>K58/K57</f>
        <v>1.2919708029197079</v>
      </c>
      <c r="K57" s="4">
        <v>2.74</v>
      </c>
      <c r="M57" s="4">
        <f t="shared" si="0"/>
        <v>2.74</v>
      </c>
      <c r="N57" s="4">
        <f t="shared" si="1"/>
        <v>1.2919708029197079</v>
      </c>
    </row>
    <row r="58" spans="1:14" x14ac:dyDescent="0.35">
      <c r="A58" s="4">
        <v>2005</v>
      </c>
      <c r="B58" s="4">
        <v>1845</v>
      </c>
      <c r="C58" s="4">
        <v>1761</v>
      </c>
      <c r="D58" s="4">
        <v>728</v>
      </c>
      <c r="E58" s="7"/>
      <c r="G58" s="3">
        <v>10.740300822261721</v>
      </c>
      <c r="H58" s="4">
        <v>0.6</v>
      </c>
      <c r="I58" s="4">
        <v>0.4</v>
      </c>
      <c r="J58" s="4">
        <f>K59/K58</f>
        <v>0.93502824858757061</v>
      </c>
      <c r="K58" s="4">
        <v>3.54</v>
      </c>
      <c r="M58" s="4">
        <f t="shared" si="0"/>
        <v>3.54</v>
      </c>
      <c r="N58" s="4">
        <f t="shared" si="1"/>
        <v>0.93502824858757061</v>
      </c>
    </row>
    <row r="59" spans="1:14" x14ac:dyDescent="0.35">
      <c r="A59" s="4">
        <v>2006</v>
      </c>
      <c r="B59" s="4">
        <v>2187</v>
      </c>
      <c r="C59" s="4">
        <v>2055</v>
      </c>
      <c r="D59" s="4">
        <v>995</v>
      </c>
      <c r="E59" s="7"/>
      <c r="G59" s="3">
        <v>10.619292144841081</v>
      </c>
      <c r="H59" s="4">
        <v>-0.9</v>
      </c>
      <c r="I59" s="4">
        <v>-0.7</v>
      </c>
      <c r="J59" s="4">
        <f>K60/K59</f>
        <v>1.3051359516616314</v>
      </c>
      <c r="K59" s="4">
        <v>3.31</v>
      </c>
      <c r="M59" s="4">
        <f t="shared" si="0"/>
        <v>3.31</v>
      </c>
      <c r="N59" s="4">
        <f t="shared" si="1"/>
        <v>1.3051359516616314</v>
      </c>
    </row>
    <row r="60" spans="1:14" x14ac:dyDescent="0.35">
      <c r="A60" s="4">
        <v>2007</v>
      </c>
      <c r="B60" s="4">
        <v>2524</v>
      </c>
      <c r="C60" s="4">
        <v>1770</v>
      </c>
      <c r="D60" s="4">
        <v>710</v>
      </c>
      <c r="E60" s="7"/>
      <c r="G60" s="3">
        <v>9.8035859415786355</v>
      </c>
      <c r="H60" s="4">
        <v>0.7</v>
      </c>
      <c r="I60" s="4">
        <v>0.3</v>
      </c>
      <c r="J60" s="4">
        <f>K61/K60</f>
        <v>1.1689814814814814</v>
      </c>
      <c r="K60" s="4">
        <v>4.32</v>
      </c>
      <c r="M60" s="4">
        <f t="shared" si="0"/>
        <v>4.32</v>
      </c>
      <c r="N60" s="4">
        <f t="shared" si="1"/>
        <v>1.1689814814814814</v>
      </c>
    </row>
    <row r="61" spans="1:14" x14ac:dyDescent="0.35">
      <c r="A61" s="4">
        <v>2008</v>
      </c>
      <c r="B61" s="4">
        <v>2444</v>
      </c>
      <c r="C61" s="4">
        <v>1743</v>
      </c>
      <c r="D61" s="4">
        <v>799</v>
      </c>
      <c r="E61" s="7"/>
      <c r="G61" s="3">
        <v>8.1521756000660339</v>
      </c>
      <c r="H61" s="4">
        <v>-1.5</v>
      </c>
      <c r="I61" s="4">
        <v>-1.5</v>
      </c>
      <c r="J61" s="4">
        <f>K62/K61</f>
        <v>0.64752475247524754</v>
      </c>
      <c r="K61" s="4">
        <v>5.05</v>
      </c>
    </row>
    <row r="62" spans="1:14" x14ac:dyDescent="0.35">
      <c r="A62" s="4">
        <v>2009</v>
      </c>
      <c r="B62" s="4">
        <v>2243</v>
      </c>
      <c r="C62" s="4">
        <v>1518</v>
      </c>
      <c r="D62" s="4">
        <v>661</v>
      </c>
      <c r="E62" s="7" t="s">
        <v>52</v>
      </c>
      <c r="G62" s="3">
        <v>6.3471088978778489</v>
      </c>
      <c r="H62" s="4">
        <v>-0.8</v>
      </c>
      <c r="I62" s="4">
        <v>-0.7</v>
      </c>
      <c r="J62" s="4">
        <f>K63/K62</f>
        <v>1.2507645259938838</v>
      </c>
      <c r="K62" s="4">
        <v>3.27</v>
      </c>
      <c r="M62" s="4">
        <f t="shared" si="0"/>
        <v>3.27</v>
      </c>
      <c r="N62" s="4">
        <f t="shared" si="1"/>
        <v>1.2507645259938838</v>
      </c>
    </row>
    <row r="63" spans="1:14" x14ac:dyDescent="0.35">
      <c r="A63" s="4">
        <v>2010</v>
      </c>
      <c r="B63" s="4" t="s">
        <v>44</v>
      </c>
      <c r="C63" s="4" t="s">
        <v>44</v>
      </c>
      <c r="D63" s="4" t="s">
        <v>44</v>
      </c>
      <c r="E63" s="7"/>
      <c r="G63" s="3">
        <v>6.320410047776063</v>
      </c>
      <c r="H63" s="4">
        <v>1.6</v>
      </c>
      <c r="I63" s="4">
        <v>1.3</v>
      </c>
      <c r="J63" s="4">
        <f>K64/K63</f>
        <v>1.1026894865525672</v>
      </c>
      <c r="K63" s="4">
        <v>4.09</v>
      </c>
      <c r="M63" s="4">
        <f t="shared" si="0"/>
        <v>4.09</v>
      </c>
      <c r="N63" s="4">
        <f t="shared" si="1"/>
        <v>1.1026894865525672</v>
      </c>
    </row>
    <row r="64" spans="1:14" x14ac:dyDescent="0.35">
      <c r="A64" s="4">
        <v>2011</v>
      </c>
      <c r="B64" s="4" t="s">
        <v>44</v>
      </c>
      <c r="C64" s="4" t="s">
        <v>44</v>
      </c>
      <c r="D64" s="4" t="s">
        <v>44</v>
      </c>
      <c r="E64" s="7"/>
      <c r="G64" s="3">
        <v>9.279710844919201</v>
      </c>
      <c r="H64" s="4">
        <v>-1.4</v>
      </c>
      <c r="I64" s="4">
        <v>-1.2</v>
      </c>
      <c r="J64" s="4">
        <f>K65/K64</f>
        <v>1.0199556541019956</v>
      </c>
      <c r="K64" s="4">
        <v>4.51</v>
      </c>
      <c r="M64" s="4">
        <f t="shared" si="0"/>
        <v>4.51</v>
      </c>
      <c r="N64" s="4">
        <f t="shared" si="1"/>
        <v>1.0199556541019956</v>
      </c>
    </row>
    <row r="65" spans="1:11" x14ac:dyDescent="0.35">
      <c r="G65" s="3">
        <v>8.4855661315395778</v>
      </c>
      <c r="H65" s="4">
        <v>-0.9</v>
      </c>
      <c r="I65" s="4">
        <v>-0.6</v>
      </c>
      <c r="K65" s="4">
        <v>4.5999999999999996</v>
      </c>
    </row>
    <row r="66" spans="1:11" x14ac:dyDescent="0.35">
      <c r="G66" s="3">
        <v>10.884390888700612</v>
      </c>
    </row>
    <row r="67" spans="1:11" x14ac:dyDescent="0.35">
      <c r="G67" s="3">
        <v>4.0187895532275419</v>
      </c>
    </row>
    <row r="71" spans="1:11" x14ac:dyDescent="0.35">
      <c r="B71" s="4" t="s">
        <v>53</v>
      </c>
    </row>
    <row r="72" spans="1:11" x14ac:dyDescent="0.35">
      <c r="A72" s="4" t="s">
        <v>54</v>
      </c>
      <c r="B72" s="4" t="s">
        <v>55</v>
      </c>
      <c r="C72" s="4" t="s">
        <v>56</v>
      </c>
    </row>
    <row r="73" spans="1:11" x14ac:dyDescent="0.35">
      <c r="A73" s="4">
        <v>2003</v>
      </c>
      <c r="B73" s="4">
        <v>1651000</v>
      </c>
      <c r="C73" s="4">
        <f>B73/1000000</f>
        <v>1.651</v>
      </c>
    </row>
    <row r="74" spans="1:11" x14ac:dyDescent="0.35">
      <c r="A74" s="4">
        <v>2004</v>
      </c>
      <c r="B74" s="4">
        <v>932500</v>
      </c>
      <c r="C74" s="4">
        <f t="shared" ref="C74:C85" si="2">B74/1000000</f>
        <v>0.9325</v>
      </c>
    </row>
    <row r="75" spans="1:11" x14ac:dyDescent="0.35">
      <c r="A75" s="4">
        <v>2005</v>
      </c>
      <c r="B75" s="4">
        <v>1690200</v>
      </c>
      <c r="C75" s="4">
        <f t="shared" si="2"/>
        <v>1.6901999999999999</v>
      </c>
    </row>
    <row r="76" spans="1:11" x14ac:dyDescent="0.35">
      <c r="A76" s="4">
        <v>2006</v>
      </c>
      <c r="B76" s="4">
        <v>1603000</v>
      </c>
      <c r="C76" s="4">
        <f t="shared" si="2"/>
        <v>1.603</v>
      </c>
    </row>
    <row r="77" spans="1:11" x14ac:dyDescent="0.35">
      <c r="A77" s="4">
        <v>2007</v>
      </c>
      <c r="B77" s="4">
        <v>1430705</v>
      </c>
      <c r="C77" s="4">
        <f t="shared" si="2"/>
        <v>1.4307049999999999</v>
      </c>
    </row>
    <row r="78" spans="1:11" x14ac:dyDescent="0.35">
      <c r="A78" s="4">
        <v>2008</v>
      </c>
      <c r="B78" s="4">
        <v>1035520</v>
      </c>
      <c r="C78" s="4">
        <f t="shared" si="2"/>
        <v>1.03552</v>
      </c>
    </row>
    <row r="79" spans="1:11" x14ac:dyDescent="0.35">
      <c r="A79" s="4">
        <v>2009</v>
      </c>
      <c r="B79" s="4">
        <v>910000</v>
      </c>
      <c r="C79" s="4">
        <f t="shared" si="2"/>
        <v>0.91</v>
      </c>
    </row>
    <row r="80" spans="1:11" x14ac:dyDescent="0.35">
      <c r="A80" s="4">
        <v>2010</v>
      </c>
      <c r="B80" s="4">
        <v>6810058</v>
      </c>
      <c r="C80" s="4">
        <f t="shared" si="2"/>
        <v>6.8100579999999997</v>
      </c>
    </row>
    <row r="81" spans="1:3" x14ac:dyDescent="0.35">
      <c r="A81" s="4">
        <v>2011</v>
      </c>
      <c r="B81" s="4">
        <v>1363143</v>
      </c>
      <c r="C81" s="4">
        <f t="shared" si="2"/>
        <v>1.363143</v>
      </c>
    </row>
    <row r="82" spans="1:3" x14ac:dyDescent="0.35">
      <c r="A82" s="4">
        <v>2012</v>
      </c>
      <c r="B82" s="4">
        <v>1511923</v>
      </c>
      <c r="C82" s="4">
        <f t="shared" si="2"/>
        <v>1.5119229999999999</v>
      </c>
    </row>
    <row r="83" spans="1:3" x14ac:dyDescent="0.35">
      <c r="A83" s="4">
        <v>2013</v>
      </c>
      <c r="B83" s="4">
        <v>1294423</v>
      </c>
      <c r="C83" s="4">
        <f t="shared" si="2"/>
        <v>1.2944230000000001</v>
      </c>
    </row>
    <row r="84" spans="1:3" x14ac:dyDescent="0.35">
      <c r="A84" s="4">
        <v>2014</v>
      </c>
      <c r="B84" s="4">
        <v>1465525</v>
      </c>
      <c r="C84" s="4">
        <f t="shared" si="2"/>
        <v>1.465525</v>
      </c>
    </row>
    <row r="85" spans="1:3" x14ac:dyDescent="0.35">
      <c r="A85" s="4">
        <v>2015</v>
      </c>
      <c r="B85" s="4">
        <v>1256766</v>
      </c>
      <c r="C85" s="4">
        <f t="shared" si="2"/>
        <v>1.256766</v>
      </c>
    </row>
  </sheetData>
  <mergeCells count="11">
    <mergeCell ref="E21:E22"/>
    <mergeCell ref="E24:E27"/>
    <mergeCell ref="E28:E50"/>
    <mergeCell ref="E51:E61"/>
    <mergeCell ref="E62:E64"/>
    <mergeCell ref="A1:A2"/>
    <mergeCell ref="B1:D1"/>
    <mergeCell ref="E1:E2"/>
    <mergeCell ref="K1:K2"/>
    <mergeCell ref="E3:E15"/>
    <mergeCell ref="E16:E20"/>
  </mergeCells>
  <conditionalFormatting sqref="J3:J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fixed mort model</vt:lpstr>
      <vt:lpstr>fixed mort model obs crashes</vt:lpstr>
      <vt:lpstr>guano bird data and covariates</vt:lpstr>
      <vt:lpstr>'fixed mort model obs crashes'!mort</vt:lpstr>
      <vt:lpstr>mort</vt:lpstr>
      <vt:lpstr>'fixed mort model obs crashes'!nfifty</vt:lpstr>
      <vt:lpstr>nfifty</vt:lpstr>
      <vt:lpstr>'fixed mort model obs crashes'!Rcap</vt:lpstr>
      <vt:lpstr>Rcap</vt:lpstr>
      <vt:lpstr>'fixed mort model obs crashes'!Rmax</vt:lpstr>
      <vt:lpstr>Rmax</vt:lpstr>
      <vt:lpstr>'fixed mort model obs crashes'!season</vt:lpstr>
      <vt:lpstr>season</vt:lpstr>
      <vt:lpstr>'fixed mort model obs crashes'!ss</vt:lpstr>
      <vt:lpstr>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Walters</dc:creator>
  <cp:lastModifiedBy>Carl Walters</cp:lastModifiedBy>
  <dcterms:created xsi:type="dcterms:W3CDTF">2017-08-27T16:08:21Z</dcterms:created>
  <dcterms:modified xsi:type="dcterms:W3CDTF">2017-08-28T17:47:57Z</dcterms:modified>
</cp:coreProperties>
</file>