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yanez/Documents/lista-cb/"/>
    </mc:Choice>
  </mc:AlternateContent>
  <xr:revisionPtr revIDLastSave="0" documentId="13_ncr:1_{4A24C268-F0DD-054C-A1CB-4571BAD1BE68}" xr6:coauthVersionLast="47" xr6:coauthVersionMax="47" xr10:uidLastSave="{00000000-0000-0000-0000-000000000000}"/>
  <bookViews>
    <workbookView xWindow="0" yWindow="760" windowWidth="30240" windowHeight="17620" xr2:uid="{7C1CB140-3D0A-7D4F-AA37-4F2BBC3134C1}"/>
  </bookViews>
  <sheets>
    <sheet name="Hoja1" sheetId="1" r:id="rId1"/>
    <sheet name="Hoja2" sheetId="2" r:id="rId2"/>
  </sheets>
  <definedNames>
    <definedName name="_xlnm._FilterDatabase" localSheetId="0" hidden="1">Hoja1!$A$1:$CC$274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4" i="1" l="1"/>
  <c r="H274" i="1" s="1"/>
  <c r="G274" i="1"/>
  <c r="I274" i="1"/>
  <c r="K274" i="1"/>
  <c r="BZ274" i="1" s="1"/>
  <c r="Y274" i="1"/>
  <c r="Z274" i="1"/>
  <c r="AF274" i="1"/>
  <c r="AG274" i="1"/>
  <c r="AI274" i="1"/>
  <c r="AJ274" i="1"/>
  <c r="AL274" i="1"/>
  <c r="BB274" i="1"/>
  <c r="BO274" i="1" s="1"/>
  <c r="BD274" i="1"/>
  <c r="BQ274" i="1" s="1"/>
  <c r="BG274" i="1"/>
  <c r="BH274" i="1"/>
  <c r="BI274" i="1"/>
  <c r="BT274" i="1" s="1"/>
  <c r="BJ274" i="1"/>
  <c r="BU274" i="1" s="1"/>
  <c r="BK274" i="1"/>
  <c r="BV274" i="1" s="1"/>
  <c r="BL274" i="1"/>
  <c r="BW274" i="1" s="1"/>
  <c r="BL188" i="1"/>
  <c r="BW188" i="1" s="1"/>
  <c r="BK188" i="1"/>
  <c r="BV188" i="1" s="1"/>
  <c r="BI188" i="1"/>
  <c r="BT188" i="1" s="1"/>
  <c r="BH188" i="1"/>
  <c r="BG188" i="1"/>
  <c r="BF188" i="1"/>
  <c r="BD188" i="1"/>
  <c r="BQ188" i="1" s="1"/>
  <c r="BB188" i="1"/>
  <c r="BO188" i="1" s="1"/>
  <c r="AL188" i="1"/>
  <c r="AJ188" i="1"/>
  <c r="AI188" i="1"/>
  <c r="AH188" i="1"/>
  <c r="AG188" i="1"/>
  <c r="AF188" i="1"/>
  <c r="Y188" i="1"/>
  <c r="Z188" i="1"/>
  <c r="K188" i="1"/>
  <c r="BZ188" i="1" s="1"/>
  <c r="F188" i="1"/>
  <c r="G188" i="1"/>
  <c r="BJ188" i="1" s="1"/>
  <c r="BU188" i="1" s="1"/>
  <c r="I188" i="1"/>
  <c r="H188" i="1" l="1"/>
  <c r="BE188" i="1" s="1"/>
  <c r="BR188" i="1" s="1"/>
  <c r="AK188" i="1"/>
  <c r="AH274" i="1"/>
  <c r="AK274" i="1" s="1"/>
  <c r="AM274" i="1" s="1"/>
  <c r="BS188" i="1"/>
  <c r="BE274" i="1"/>
  <c r="BR274" i="1" s="1"/>
  <c r="BC274" i="1"/>
  <c r="BP274" i="1" s="1"/>
  <c r="BF274" i="1"/>
  <c r="BS274" i="1" s="1"/>
  <c r="AM188" i="1"/>
  <c r="BC188" i="1" l="1"/>
  <c r="BP188" i="1" s="1"/>
  <c r="BO273" i="1" l="1"/>
  <c r="BL273" i="1"/>
  <c r="BW273" i="1" s="1"/>
  <c r="BK273" i="1"/>
  <c r="BV273" i="1" s="1"/>
  <c r="BI273" i="1"/>
  <c r="BT273" i="1" s="1"/>
  <c r="BH273" i="1"/>
  <c r="BG273" i="1"/>
  <c r="BD273" i="1"/>
  <c r="BQ273" i="1" s="1"/>
  <c r="BB273" i="1"/>
  <c r="AL273" i="1"/>
  <c r="AJ273" i="1"/>
  <c r="AI273" i="1"/>
  <c r="AH273" i="1"/>
  <c r="AG273" i="1"/>
  <c r="AF273" i="1"/>
  <c r="Z273" i="1"/>
  <c r="Y273" i="1"/>
  <c r="T273" i="1"/>
  <c r="M273" i="1"/>
  <c r="BF273" i="1" s="1"/>
  <c r="K273" i="1"/>
  <c r="BZ273" i="1" s="1"/>
  <c r="I273" i="1"/>
  <c r="G273" i="1"/>
  <c r="BJ273" i="1" s="1"/>
  <c r="BU273" i="1" s="1"/>
  <c r="F273" i="1"/>
  <c r="K272" i="1"/>
  <c r="BZ272" i="1" s="1"/>
  <c r="BL272" i="1"/>
  <c r="BW272" i="1" s="1"/>
  <c r="BK272" i="1"/>
  <c r="BV272" i="1" s="1"/>
  <c r="BI272" i="1"/>
  <c r="BT272" i="1" s="1"/>
  <c r="BH272" i="1"/>
  <c r="BG272" i="1"/>
  <c r="BD272" i="1"/>
  <c r="BQ272" i="1" s="1"/>
  <c r="BB272" i="1"/>
  <c r="BO272" i="1" s="1"/>
  <c r="AL272" i="1"/>
  <c r="AJ272" i="1"/>
  <c r="AI272" i="1"/>
  <c r="AG272" i="1"/>
  <c r="AF272" i="1"/>
  <c r="Z272" i="1"/>
  <c r="Y272" i="1"/>
  <c r="T272" i="1"/>
  <c r="M272" i="1"/>
  <c r="AH272" i="1" s="1"/>
  <c r="I272" i="1"/>
  <c r="G272" i="1"/>
  <c r="BJ272" i="1" s="1"/>
  <c r="BU272" i="1" s="1"/>
  <c r="F272" i="1"/>
  <c r="K270" i="1"/>
  <c r="BZ270" i="1" s="1"/>
  <c r="F271" i="1"/>
  <c r="G271" i="1"/>
  <c r="BJ271" i="1" s="1"/>
  <c r="BU271" i="1" s="1"/>
  <c r="I271" i="1"/>
  <c r="K271" i="1"/>
  <c r="BZ271" i="1" s="1"/>
  <c r="M271" i="1"/>
  <c r="T271" i="1"/>
  <c r="Y271" i="1"/>
  <c r="Z271" i="1"/>
  <c r="AF271" i="1"/>
  <c r="AG271" i="1"/>
  <c r="AI271" i="1"/>
  <c r="AJ271" i="1"/>
  <c r="AL271" i="1"/>
  <c r="BB271" i="1"/>
  <c r="BO271" i="1" s="1"/>
  <c r="BD271" i="1"/>
  <c r="BQ271" i="1" s="1"/>
  <c r="BG271" i="1"/>
  <c r="BH271" i="1"/>
  <c r="BI271" i="1"/>
  <c r="BT271" i="1" s="1"/>
  <c r="BK271" i="1"/>
  <c r="BV271" i="1" s="1"/>
  <c r="BL271" i="1"/>
  <c r="BW271" i="1" s="1"/>
  <c r="BL270" i="1"/>
  <c r="BW270" i="1" s="1"/>
  <c r="BK270" i="1"/>
  <c r="BV270" i="1" s="1"/>
  <c r="BI270" i="1"/>
  <c r="BT270" i="1" s="1"/>
  <c r="BH270" i="1"/>
  <c r="BG270" i="1"/>
  <c r="BD270" i="1"/>
  <c r="BQ270" i="1" s="1"/>
  <c r="BB270" i="1"/>
  <c r="BO270" i="1" s="1"/>
  <c r="AL270" i="1"/>
  <c r="AJ270" i="1"/>
  <c r="AI270" i="1"/>
  <c r="AG270" i="1"/>
  <c r="AF270" i="1"/>
  <c r="Z270" i="1"/>
  <c r="Y270" i="1"/>
  <c r="T270" i="1"/>
  <c r="M270" i="1"/>
  <c r="BF270" i="1" s="1"/>
  <c r="I270" i="1"/>
  <c r="G270" i="1"/>
  <c r="BJ270" i="1" s="1"/>
  <c r="BU270" i="1" s="1"/>
  <c r="F270" i="1"/>
  <c r="BL269" i="1"/>
  <c r="BW269" i="1" s="1"/>
  <c r="BK269" i="1"/>
  <c r="BV269" i="1" s="1"/>
  <c r="BI269" i="1"/>
  <c r="BT269" i="1" s="1"/>
  <c r="BH269" i="1"/>
  <c r="BG269" i="1"/>
  <c r="BD269" i="1"/>
  <c r="BQ269" i="1" s="1"/>
  <c r="BB269" i="1"/>
  <c r="BO269" i="1" s="1"/>
  <c r="AL269" i="1"/>
  <c r="AJ269" i="1"/>
  <c r="AI269" i="1"/>
  <c r="AG269" i="1"/>
  <c r="AF269" i="1"/>
  <c r="Z269" i="1"/>
  <c r="Y269" i="1"/>
  <c r="T269" i="1"/>
  <c r="M269" i="1"/>
  <c r="K269" i="1"/>
  <c r="BZ269" i="1" s="1"/>
  <c r="I269" i="1"/>
  <c r="G269" i="1"/>
  <c r="BJ269" i="1" s="1"/>
  <c r="BU269" i="1" s="1"/>
  <c r="F269" i="1"/>
  <c r="BL268" i="1"/>
  <c r="BW268" i="1" s="1"/>
  <c r="BK268" i="1"/>
  <c r="BV268" i="1" s="1"/>
  <c r="BI268" i="1"/>
  <c r="BT268" i="1" s="1"/>
  <c r="BH268" i="1"/>
  <c r="BG268" i="1"/>
  <c r="BD268" i="1"/>
  <c r="BQ268" i="1" s="1"/>
  <c r="BB268" i="1"/>
  <c r="BO268" i="1" s="1"/>
  <c r="AL268" i="1"/>
  <c r="AJ268" i="1"/>
  <c r="AI268" i="1"/>
  <c r="AG268" i="1"/>
  <c r="AF268" i="1"/>
  <c r="Z268" i="1"/>
  <c r="Y268" i="1"/>
  <c r="T268" i="1"/>
  <c r="M268" i="1"/>
  <c r="K268" i="1"/>
  <c r="BZ268" i="1" s="1"/>
  <c r="I268" i="1"/>
  <c r="G268" i="1"/>
  <c r="BJ268" i="1" s="1"/>
  <c r="BU268" i="1" s="1"/>
  <c r="F268" i="1"/>
  <c r="BL267" i="1"/>
  <c r="BW267" i="1" s="1"/>
  <c r="BK267" i="1"/>
  <c r="BV267" i="1" s="1"/>
  <c r="BI267" i="1"/>
  <c r="BT267" i="1" s="1"/>
  <c r="BH267" i="1"/>
  <c r="BG267" i="1"/>
  <c r="BD267" i="1"/>
  <c r="BQ267" i="1" s="1"/>
  <c r="BB267" i="1"/>
  <c r="BO267" i="1" s="1"/>
  <c r="AL267" i="1"/>
  <c r="AJ267" i="1"/>
  <c r="AI267" i="1"/>
  <c r="AG267" i="1"/>
  <c r="AF267" i="1"/>
  <c r="Z267" i="1"/>
  <c r="Y267" i="1"/>
  <c r="T267" i="1"/>
  <c r="M267" i="1"/>
  <c r="K267" i="1"/>
  <c r="BZ267" i="1" s="1"/>
  <c r="I267" i="1"/>
  <c r="G267" i="1"/>
  <c r="BJ267" i="1" s="1"/>
  <c r="BU267" i="1" s="1"/>
  <c r="F267" i="1"/>
  <c r="BL266" i="1"/>
  <c r="BW266" i="1" s="1"/>
  <c r="BK266" i="1"/>
  <c r="BV266" i="1" s="1"/>
  <c r="BI266" i="1"/>
  <c r="BT266" i="1" s="1"/>
  <c r="BH266" i="1"/>
  <c r="BG266" i="1"/>
  <c r="BF266" i="1"/>
  <c r="BD266" i="1"/>
  <c r="BQ266" i="1" s="1"/>
  <c r="BB266" i="1"/>
  <c r="BO266" i="1" s="1"/>
  <c r="AL266" i="1"/>
  <c r="AJ266" i="1"/>
  <c r="AI266" i="1"/>
  <c r="AH266" i="1"/>
  <c r="AG266" i="1"/>
  <c r="AF266" i="1"/>
  <c r="Z266" i="1"/>
  <c r="Y266" i="1"/>
  <c r="K266" i="1"/>
  <c r="BZ266" i="1" s="1"/>
  <c r="I266" i="1"/>
  <c r="G266" i="1"/>
  <c r="BJ266" i="1" s="1"/>
  <c r="BU266" i="1" s="1"/>
  <c r="F266" i="1"/>
  <c r="BL265" i="1"/>
  <c r="BW265" i="1" s="1"/>
  <c r="BK265" i="1"/>
  <c r="BV265" i="1" s="1"/>
  <c r="BI265" i="1"/>
  <c r="BT265" i="1" s="1"/>
  <c r="BH265" i="1"/>
  <c r="BG265" i="1"/>
  <c r="BF265" i="1"/>
  <c r="BD265" i="1"/>
  <c r="BQ265" i="1" s="1"/>
  <c r="BB265" i="1"/>
  <c r="BO265" i="1" s="1"/>
  <c r="AL265" i="1"/>
  <c r="AJ265" i="1"/>
  <c r="AI265" i="1"/>
  <c r="AH265" i="1"/>
  <c r="AG265" i="1"/>
  <c r="AF265" i="1"/>
  <c r="Z265" i="1"/>
  <c r="Y265" i="1"/>
  <c r="K265" i="1"/>
  <c r="BZ265" i="1" s="1"/>
  <c r="I265" i="1"/>
  <c r="G265" i="1"/>
  <c r="BJ265" i="1" s="1"/>
  <c r="BU265" i="1" s="1"/>
  <c r="F265" i="1"/>
  <c r="BL264" i="1"/>
  <c r="BW264" i="1" s="1"/>
  <c r="BK264" i="1"/>
  <c r="BV264" i="1" s="1"/>
  <c r="BI264" i="1"/>
  <c r="BT264" i="1" s="1"/>
  <c r="BH264" i="1"/>
  <c r="BG264" i="1"/>
  <c r="BD264" i="1"/>
  <c r="BQ264" i="1" s="1"/>
  <c r="BB264" i="1"/>
  <c r="BO264" i="1" s="1"/>
  <c r="AL264" i="1"/>
  <c r="AJ264" i="1"/>
  <c r="AI264" i="1"/>
  <c r="AG264" i="1"/>
  <c r="AF264" i="1"/>
  <c r="Z264" i="1"/>
  <c r="Y264" i="1"/>
  <c r="T264" i="1"/>
  <c r="M264" i="1"/>
  <c r="K264" i="1"/>
  <c r="BZ264" i="1" s="1"/>
  <c r="I264" i="1"/>
  <c r="G264" i="1"/>
  <c r="BJ264" i="1" s="1"/>
  <c r="BU264" i="1" s="1"/>
  <c r="F264" i="1"/>
  <c r="BL263" i="1"/>
  <c r="BW263" i="1" s="1"/>
  <c r="BK263" i="1"/>
  <c r="BV263" i="1" s="1"/>
  <c r="BI263" i="1"/>
  <c r="BT263" i="1" s="1"/>
  <c r="BH263" i="1"/>
  <c r="BG263" i="1"/>
  <c r="BD263" i="1"/>
  <c r="BQ263" i="1" s="1"/>
  <c r="BB263" i="1"/>
  <c r="BO263" i="1" s="1"/>
  <c r="AL263" i="1"/>
  <c r="AJ263" i="1"/>
  <c r="AI263" i="1"/>
  <c r="AG263" i="1"/>
  <c r="AF263" i="1"/>
  <c r="Z263" i="1"/>
  <c r="Y263" i="1"/>
  <c r="T263" i="1"/>
  <c r="M263" i="1"/>
  <c r="BF263" i="1" s="1"/>
  <c r="K263" i="1"/>
  <c r="BZ263" i="1" s="1"/>
  <c r="I263" i="1"/>
  <c r="G263" i="1"/>
  <c r="BJ263" i="1" s="1"/>
  <c r="BU263" i="1" s="1"/>
  <c r="F263" i="1"/>
  <c r="BL262" i="1"/>
  <c r="BW262" i="1" s="1"/>
  <c r="BK262" i="1"/>
  <c r="BV262" i="1" s="1"/>
  <c r="BI262" i="1"/>
  <c r="BT262" i="1" s="1"/>
  <c r="BH262" i="1"/>
  <c r="BG262" i="1"/>
  <c r="BD262" i="1"/>
  <c r="BQ262" i="1" s="1"/>
  <c r="BB262" i="1"/>
  <c r="BO262" i="1" s="1"/>
  <c r="AL262" i="1"/>
  <c r="AJ262" i="1"/>
  <c r="AI262" i="1"/>
  <c r="AG262" i="1"/>
  <c r="AF262" i="1"/>
  <c r="Z262" i="1"/>
  <c r="Y262" i="1"/>
  <c r="T262" i="1"/>
  <c r="M262" i="1"/>
  <c r="BF262" i="1" s="1"/>
  <c r="K262" i="1"/>
  <c r="BZ262" i="1" s="1"/>
  <c r="I262" i="1"/>
  <c r="G262" i="1"/>
  <c r="BJ262" i="1" s="1"/>
  <c r="BU262" i="1" s="1"/>
  <c r="F262" i="1"/>
  <c r="BL261" i="1"/>
  <c r="BW261" i="1" s="1"/>
  <c r="BK261" i="1"/>
  <c r="BV261" i="1" s="1"/>
  <c r="BI261" i="1"/>
  <c r="BT261" i="1" s="1"/>
  <c r="BH261" i="1"/>
  <c r="BG261" i="1"/>
  <c r="BD261" i="1"/>
  <c r="BQ261" i="1" s="1"/>
  <c r="BB261" i="1"/>
  <c r="BO261" i="1" s="1"/>
  <c r="AL261" i="1"/>
  <c r="AJ261" i="1"/>
  <c r="AI261" i="1"/>
  <c r="AG261" i="1"/>
  <c r="AF261" i="1"/>
  <c r="Z261" i="1"/>
  <c r="Y261" i="1"/>
  <c r="M261" i="1"/>
  <c r="BF261" i="1" s="1"/>
  <c r="K261" i="1"/>
  <c r="BZ261" i="1" s="1"/>
  <c r="I261" i="1"/>
  <c r="G261" i="1"/>
  <c r="BJ261" i="1" s="1"/>
  <c r="BU261" i="1" s="1"/>
  <c r="F261" i="1"/>
  <c r="BL260" i="1"/>
  <c r="BW260" i="1" s="1"/>
  <c r="BK260" i="1"/>
  <c r="BV260" i="1" s="1"/>
  <c r="BI260" i="1"/>
  <c r="BT260" i="1" s="1"/>
  <c r="BH260" i="1"/>
  <c r="BG260" i="1"/>
  <c r="BD260" i="1"/>
  <c r="BQ260" i="1" s="1"/>
  <c r="BB260" i="1"/>
  <c r="BO260" i="1" s="1"/>
  <c r="AL260" i="1"/>
  <c r="AJ260" i="1"/>
  <c r="AI260" i="1"/>
  <c r="AG260" i="1"/>
  <c r="AF260" i="1"/>
  <c r="Z260" i="1"/>
  <c r="Y260" i="1"/>
  <c r="T260" i="1"/>
  <c r="M260" i="1"/>
  <c r="K260" i="1"/>
  <c r="BZ260" i="1" s="1"/>
  <c r="I260" i="1"/>
  <c r="G260" i="1"/>
  <c r="BJ260" i="1" s="1"/>
  <c r="BU260" i="1" s="1"/>
  <c r="F260" i="1"/>
  <c r="BL259" i="1"/>
  <c r="BW259" i="1" s="1"/>
  <c r="BK259" i="1"/>
  <c r="BV259" i="1" s="1"/>
  <c r="BI259" i="1"/>
  <c r="BT259" i="1" s="1"/>
  <c r="BH259" i="1"/>
  <c r="BG259" i="1"/>
  <c r="BD259" i="1"/>
  <c r="BQ259" i="1" s="1"/>
  <c r="BB259" i="1"/>
  <c r="BO259" i="1" s="1"/>
  <c r="AL259" i="1"/>
  <c r="AJ259" i="1"/>
  <c r="AI259" i="1"/>
  <c r="AG259" i="1"/>
  <c r="AF259" i="1"/>
  <c r="Z259" i="1"/>
  <c r="Y259" i="1"/>
  <c r="T259" i="1"/>
  <c r="M259" i="1"/>
  <c r="BF259" i="1" s="1"/>
  <c r="K259" i="1"/>
  <c r="BZ259" i="1" s="1"/>
  <c r="I259" i="1"/>
  <c r="G259" i="1"/>
  <c r="BJ259" i="1" s="1"/>
  <c r="BU259" i="1" s="1"/>
  <c r="F259" i="1"/>
  <c r="BL258" i="1"/>
  <c r="BW258" i="1" s="1"/>
  <c r="BK258" i="1"/>
  <c r="BV258" i="1" s="1"/>
  <c r="BI258" i="1"/>
  <c r="BT258" i="1" s="1"/>
  <c r="BH258" i="1"/>
  <c r="BG258" i="1"/>
  <c r="BF258" i="1"/>
  <c r="BD258" i="1"/>
  <c r="BQ258" i="1" s="1"/>
  <c r="BB258" i="1"/>
  <c r="BO258" i="1" s="1"/>
  <c r="AL258" i="1"/>
  <c r="AJ258" i="1"/>
  <c r="AI258" i="1"/>
  <c r="AH258" i="1"/>
  <c r="AG258" i="1"/>
  <c r="AF258" i="1"/>
  <c r="Z258" i="1"/>
  <c r="Y258" i="1"/>
  <c r="K258" i="1"/>
  <c r="BZ258" i="1" s="1"/>
  <c r="I258" i="1"/>
  <c r="G258" i="1"/>
  <c r="BJ258" i="1" s="1"/>
  <c r="BU258" i="1" s="1"/>
  <c r="F258" i="1"/>
  <c r="BL257" i="1"/>
  <c r="BW257" i="1" s="1"/>
  <c r="BK257" i="1"/>
  <c r="BV257" i="1" s="1"/>
  <c r="BI257" i="1"/>
  <c r="BT257" i="1" s="1"/>
  <c r="BH257" i="1"/>
  <c r="BG257" i="1"/>
  <c r="BD257" i="1"/>
  <c r="BQ257" i="1" s="1"/>
  <c r="BB257" i="1"/>
  <c r="BO257" i="1" s="1"/>
  <c r="AL257" i="1"/>
  <c r="AJ257" i="1"/>
  <c r="AI257" i="1"/>
  <c r="AG257" i="1"/>
  <c r="AF257" i="1"/>
  <c r="Z257" i="1"/>
  <c r="Y257" i="1"/>
  <c r="M257" i="1"/>
  <c r="AH257" i="1" s="1"/>
  <c r="K257" i="1"/>
  <c r="BZ257" i="1" s="1"/>
  <c r="I257" i="1"/>
  <c r="G257" i="1"/>
  <c r="BJ257" i="1" s="1"/>
  <c r="BU257" i="1" s="1"/>
  <c r="F257" i="1"/>
  <c r="BL256" i="1"/>
  <c r="BW256" i="1" s="1"/>
  <c r="BK256" i="1"/>
  <c r="BV256" i="1" s="1"/>
  <c r="BI256" i="1"/>
  <c r="BT256" i="1" s="1"/>
  <c r="BH256" i="1"/>
  <c r="BG256" i="1"/>
  <c r="BD256" i="1"/>
  <c r="BQ256" i="1" s="1"/>
  <c r="BB256" i="1"/>
  <c r="BO256" i="1" s="1"/>
  <c r="AL256" i="1"/>
  <c r="AJ256" i="1"/>
  <c r="AI256" i="1"/>
  <c r="AG256" i="1"/>
  <c r="AF256" i="1"/>
  <c r="Z256" i="1"/>
  <c r="Y256" i="1"/>
  <c r="T256" i="1"/>
  <c r="M256" i="1"/>
  <c r="K256" i="1"/>
  <c r="BZ256" i="1" s="1"/>
  <c r="I256" i="1"/>
  <c r="G256" i="1"/>
  <c r="BJ256" i="1" s="1"/>
  <c r="BU256" i="1" s="1"/>
  <c r="F256" i="1"/>
  <c r="BL255" i="1"/>
  <c r="BW255" i="1" s="1"/>
  <c r="BK255" i="1"/>
  <c r="BV255" i="1" s="1"/>
  <c r="BI255" i="1"/>
  <c r="BT255" i="1" s="1"/>
  <c r="BH255" i="1"/>
  <c r="BG255" i="1"/>
  <c r="BD255" i="1"/>
  <c r="BQ255" i="1" s="1"/>
  <c r="BB255" i="1"/>
  <c r="BO255" i="1" s="1"/>
  <c r="AL255" i="1"/>
  <c r="AJ255" i="1"/>
  <c r="AI255" i="1"/>
  <c r="AG255" i="1"/>
  <c r="AF255" i="1"/>
  <c r="Z255" i="1"/>
  <c r="Y255" i="1"/>
  <c r="T255" i="1"/>
  <c r="M255" i="1"/>
  <c r="BF255" i="1" s="1"/>
  <c r="K255" i="1"/>
  <c r="BZ255" i="1" s="1"/>
  <c r="I255" i="1"/>
  <c r="G255" i="1"/>
  <c r="BJ255" i="1" s="1"/>
  <c r="BU255" i="1" s="1"/>
  <c r="F255" i="1"/>
  <c r="BL254" i="1"/>
  <c r="BW254" i="1" s="1"/>
  <c r="BK254" i="1"/>
  <c r="BV254" i="1" s="1"/>
  <c r="BI254" i="1"/>
  <c r="BT254" i="1" s="1"/>
  <c r="BH254" i="1"/>
  <c r="BG254" i="1"/>
  <c r="BD254" i="1"/>
  <c r="BQ254" i="1" s="1"/>
  <c r="BB254" i="1"/>
  <c r="BO254" i="1" s="1"/>
  <c r="AL254" i="1"/>
  <c r="AJ254" i="1"/>
  <c r="AI254" i="1"/>
  <c r="AG254" i="1"/>
  <c r="AF254" i="1"/>
  <c r="Z254" i="1"/>
  <c r="Y254" i="1"/>
  <c r="T254" i="1"/>
  <c r="M254" i="1"/>
  <c r="K254" i="1"/>
  <c r="BZ254" i="1" s="1"/>
  <c r="I254" i="1"/>
  <c r="G254" i="1"/>
  <c r="BJ254" i="1" s="1"/>
  <c r="BU254" i="1" s="1"/>
  <c r="F254" i="1"/>
  <c r="BL253" i="1"/>
  <c r="BW253" i="1" s="1"/>
  <c r="BK253" i="1"/>
  <c r="BV253" i="1" s="1"/>
  <c r="BI253" i="1"/>
  <c r="BT253" i="1" s="1"/>
  <c r="BH253" i="1"/>
  <c r="BG253" i="1"/>
  <c r="BD253" i="1"/>
  <c r="BQ253" i="1" s="1"/>
  <c r="BB253" i="1"/>
  <c r="BO253" i="1" s="1"/>
  <c r="AL253" i="1"/>
  <c r="AJ253" i="1"/>
  <c r="AI253" i="1"/>
  <c r="AG253" i="1"/>
  <c r="AF253" i="1"/>
  <c r="Z253" i="1"/>
  <c r="Y253" i="1"/>
  <c r="T253" i="1"/>
  <c r="M253" i="1"/>
  <c r="K253" i="1"/>
  <c r="BZ253" i="1" s="1"/>
  <c r="I253" i="1"/>
  <c r="G253" i="1"/>
  <c r="BJ253" i="1" s="1"/>
  <c r="BU253" i="1" s="1"/>
  <c r="F253" i="1"/>
  <c r="BL252" i="1"/>
  <c r="BW252" i="1" s="1"/>
  <c r="BK252" i="1"/>
  <c r="BV252" i="1" s="1"/>
  <c r="BI252" i="1"/>
  <c r="BT252" i="1" s="1"/>
  <c r="BH252" i="1"/>
  <c r="BG252" i="1"/>
  <c r="BD252" i="1"/>
  <c r="BQ252" i="1" s="1"/>
  <c r="BB252" i="1"/>
  <c r="BO252" i="1" s="1"/>
  <c r="AL252" i="1"/>
  <c r="AJ252" i="1"/>
  <c r="AI252" i="1"/>
  <c r="AG252" i="1"/>
  <c r="AF252" i="1"/>
  <c r="Z252" i="1"/>
  <c r="Y252" i="1"/>
  <c r="T252" i="1"/>
  <c r="M252" i="1"/>
  <c r="K252" i="1"/>
  <c r="BZ252" i="1" s="1"/>
  <c r="I252" i="1"/>
  <c r="G252" i="1"/>
  <c r="BJ252" i="1" s="1"/>
  <c r="BU252" i="1" s="1"/>
  <c r="F252" i="1"/>
  <c r="BL251" i="1"/>
  <c r="BW251" i="1" s="1"/>
  <c r="BK251" i="1"/>
  <c r="BV251" i="1" s="1"/>
  <c r="BI251" i="1"/>
  <c r="BT251" i="1" s="1"/>
  <c r="BH251" i="1"/>
  <c r="BG251" i="1"/>
  <c r="BD251" i="1"/>
  <c r="BQ251" i="1" s="1"/>
  <c r="BB251" i="1"/>
  <c r="BO251" i="1" s="1"/>
  <c r="AL251" i="1"/>
  <c r="AJ251" i="1"/>
  <c r="AI251" i="1"/>
  <c r="AG251" i="1"/>
  <c r="AF251" i="1"/>
  <c r="Z251" i="1"/>
  <c r="Y251" i="1"/>
  <c r="T251" i="1"/>
  <c r="M251" i="1"/>
  <c r="K251" i="1"/>
  <c r="BZ251" i="1" s="1"/>
  <c r="I251" i="1"/>
  <c r="G251" i="1"/>
  <c r="BJ251" i="1" s="1"/>
  <c r="BU251" i="1" s="1"/>
  <c r="F251" i="1"/>
  <c r="BL250" i="1"/>
  <c r="BW250" i="1" s="1"/>
  <c r="BK250" i="1"/>
  <c r="BV250" i="1" s="1"/>
  <c r="BI250" i="1"/>
  <c r="BT250" i="1" s="1"/>
  <c r="BH250" i="1"/>
  <c r="BG250" i="1"/>
  <c r="BD250" i="1"/>
  <c r="BQ250" i="1" s="1"/>
  <c r="BB250" i="1"/>
  <c r="BO250" i="1" s="1"/>
  <c r="AL250" i="1"/>
  <c r="AJ250" i="1"/>
  <c r="AI250" i="1"/>
  <c r="AG250" i="1"/>
  <c r="AF250" i="1"/>
  <c r="Z250" i="1"/>
  <c r="Y250" i="1"/>
  <c r="T250" i="1"/>
  <c r="M250" i="1"/>
  <c r="K250" i="1"/>
  <c r="BZ250" i="1" s="1"/>
  <c r="I250" i="1"/>
  <c r="G250" i="1"/>
  <c r="BJ250" i="1" s="1"/>
  <c r="BU250" i="1" s="1"/>
  <c r="F250" i="1"/>
  <c r="BL249" i="1"/>
  <c r="BW249" i="1" s="1"/>
  <c r="BK249" i="1"/>
  <c r="BV249" i="1" s="1"/>
  <c r="BI249" i="1"/>
  <c r="BT249" i="1" s="1"/>
  <c r="BH249" i="1"/>
  <c r="BG249" i="1"/>
  <c r="BD249" i="1"/>
  <c r="BQ249" i="1" s="1"/>
  <c r="BB249" i="1"/>
  <c r="BO249" i="1" s="1"/>
  <c r="AL249" i="1"/>
  <c r="AJ249" i="1"/>
  <c r="AI249" i="1"/>
  <c r="AG249" i="1"/>
  <c r="AF249" i="1"/>
  <c r="Z249" i="1"/>
  <c r="Y249" i="1"/>
  <c r="T249" i="1"/>
  <c r="M249" i="1"/>
  <c r="K249" i="1"/>
  <c r="BZ249" i="1" s="1"/>
  <c r="I249" i="1"/>
  <c r="G249" i="1"/>
  <c r="BJ249" i="1" s="1"/>
  <c r="BU249" i="1" s="1"/>
  <c r="F249" i="1"/>
  <c r="BL248" i="1"/>
  <c r="BW248" i="1" s="1"/>
  <c r="BK248" i="1"/>
  <c r="BV248" i="1" s="1"/>
  <c r="BI248" i="1"/>
  <c r="BT248" i="1" s="1"/>
  <c r="BH248" i="1"/>
  <c r="BG248" i="1"/>
  <c r="BD248" i="1"/>
  <c r="BQ248" i="1" s="1"/>
  <c r="BB248" i="1"/>
  <c r="BO248" i="1" s="1"/>
  <c r="AL248" i="1"/>
  <c r="AJ248" i="1"/>
  <c r="AI248" i="1"/>
  <c r="AG248" i="1"/>
  <c r="AF248" i="1"/>
  <c r="Z248" i="1"/>
  <c r="Y248" i="1"/>
  <c r="T248" i="1"/>
  <c r="M248" i="1"/>
  <c r="BF248" i="1" s="1"/>
  <c r="K248" i="1"/>
  <c r="BZ248" i="1" s="1"/>
  <c r="I248" i="1"/>
  <c r="G248" i="1"/>
  <c r="BJ248" i="1" s="1"/>
  <c r="BU248" i="1" s="1"/>
  <c r="F248" i="1"/>
  <c r="BL247" i="1"/>
  <c r="BW247" i="1" s="1"/>
  <c r="BK247" i="1"/>
  <c r="BV247" i="1" s="1"/>
  <c r="BI247" i="1"/>
  <c r="BT247" i="1" s="1"/>
  <c r="BH247" i="1"/>
  <c r="BG247" i="1"/>
  <c r="BD247" i="1"/>
  <c r="BQ247" i="1" s="1"/>
  <c r="BB247" i="1"/>
  <c r="BO247" i="1" s="1"/>
  <c r="AL247" i="1"/>
  <c r="AJ247" i="1"/>
  <c r="AI247" i="1"/>
  <c r="AG247" i="1"/>
  <c r="AF247" i="1"/>
  <c r="Z247" i="1"/>
  <c r="Y247" i="1"/>
  <c r="T247" i="1"/>
  <c r="M247" i="1"/>
  <c r="BF247" i="1" s="1"/>
  <c r="K247" i="1"/>
  <c r="BZ247" i="1" s="1"/>
  <c r="I247" i="1"/>
  <c r="G247" i="1"/>
  <c r="BJ247" i="1" s="1"/>
  <c r="BU247" i="1" s="1"/>
  <c r="F247" i="1"/>
  <c r="BL246" i="1"/>
  <c r="BW246" i="1" s="1"/>
  <c r="BK246" i="1"/>
  <c r="BV246" i="1" s="1"/>
  <c r="BI246" i="1"/>
  <c r="BT246" i="1" s="1"/>
  <c r="BH246" i="1"/>
  <c r="BG246" i="1"/>
  <c r="BD246" i="1"/>
  <c r="BQ246" i="1" s="1"/>
  <c r="BB246" i="1"/>
  <c r="BO246" i="1" s="1"/>
  <c r="AL246" i="1"/>
  <c r="AJ246" i="1"/>
  <c r="AI246" i="1"/>
  <c r="AG246" i="1"/>
  <c r="AF246" i="1"/>
  <c r="Z246" i="1"/>
  <c r="Y246" i="1"/>
  <c r="T246" i="1"/>
  <c r="M246" i="1"/>
  <c r="K246" i="1"/>
  <c r="BZ246" i="1" s="1"/>
  <c r="I246" i="1"/>
  <c r="G246" i="1"/>
  <c r="BJ246" i="1" s="1"/>
  <c r="BU246" i="1" s="1"/>
  <c r="F246" i="1"/>
  <c r="BL245" i="1"/>
  <c r="BW245" i="1" s="1"/>
  <c r="BK245" i="1"/>
  <c r="BV245" i="1" s="1"/>
  <c r="BI245" i="1"/>
  <c r="BT245" i="1" s="1"/>
  <c r="BH245" i="1"/>
  <c r="BG245" i="1"/>
  <c r="BD245" i="1"/>
  <c r="BQ245" i="1" s="1"/>
  <c r="BB245" i="1"/>
  <c r="BO245" i="1" s="1"/>
  <c r="AL245" i="1"/>
  <c r="AJ245" i="1"/>
  <c r="AI245" i="1"/>
  <c r="AG245" i="1"/>
  <c r="AF245" i="1"/>
  <c r="Z245" i="1"/>
  <c r="Y245" i="1"/>
  <c r="T245" i="1"/>
  <c r="M245" i="1"/>
  <c r="K245" i="1"/>
  <c r="BZ245" i="1" s="1"/>
  <c r="I245" i="1"/>
  <c r="G245" i="1"/>
  <c r="BJ245" i="1" s="1"/>
  <c r="BU245" i="1" s="1"/>
  <c r="F245" i="1"/>
  <c r="BL244" i="1"/>
  <c r="BW244" i="1" s="1"/>
  <c r="BK244" i="1"/>
  <c r="BV244" i="1" s="1"/>
  <c r="BI244" i="1"/>
  <c r="BT244" i="1" s="1"/>
  <c r="BH244" i="1"/>
  <c r="BG244" i="1"/>
  <c r="BF244" i="1"/>
  <c r="BD244" i="1"/>
  <c r="BQ244" i="1" s="1"/>
  <c r="BB244" i="1"/>
  <c r="BO244" i="1" s="1"/>
  <c r="AL244" i="1"/>
  <c r="AJ244" i="1"/>
  <c r="AI244" i="1"/>
  <c r="AH244" i="1"/>
  <c r="AG244" i="1"/>
  <c r="AF244" i="1"/>
  <c r="Z244" i="1"/>
  <c r="Y244" i="1"/>
  <c r="K244" i="1"/>
  <c r="BZ244" i="1" s="1"/>
  <c r="I244" i="1"/>
  <c r="G244" i="1"/>
  <c r="BJ244" i="1" s="1"/>
  <c r="BU244" i="1" s="1"/>
  <c r="F244" i="1"/>
  <c r="BL243" i="1"/>
  <c r="BW243" i="1" s="1"/>
  <c r="BK243" i="1"/>
  <c r="BV243" i="1" s="1"/>
  <c r="BI243" i="1"/>
  <c r="BT243" i="1" s="1"/>
  <c r="BH243" i="1"/>
  <c r="BG243" i="1"/>
  <c r="BD243" i="1"/>
  <c r="BQ243" i="1" s="1"/>
  <c r="BB243" i="1"/>
  <c r="BO243" i="1" s="1"/>
  <c r="AL243" i="1"/>
  <c r="AJ243" i="1"/>
  <c r="AI243" i="1"/>
  <c r="AG243" i="1"/>
  <c r="AF243" i="1"/>
  <c r="Z243" i="1"/>
  <c r="Y243" i="1"/>
  <c r="T243" i="1"/>
  <c r="M243" i="1"/>
  <c r="K243" i="1"/>
  <c r="BZ243" i="1" s="1"/>
  <c r="I243" i="1"/>
  <c r="G243" i="1"/>
  <c r="BJ243" i="1" s="1"/>
  <c r="BU243" i="1" s="1"/>
  <c r="F243" i="1"/>
  <c r="BL242" i="1"/>
  <c r="BW242" i="1" s="1"/>
  <c r="BK242" i="1"/>
  <c r="BV242" i="1" s="1"/>
  <c r="BI242" i="1"/>
  <c r="BT242" i="1" s="1"/>
  <c r="BH242" i="1"/>
  <c r="BG242" i="1"/>
  <c r="BF242" i="1"/>
  <c r="BD242" i="1"/>
  <c r="BQ242" i="1" s="1"/>
  <c r="BB242" i="1"/>
  <c r="BO242" i="1" s="1"/>
  <c r="AL242" i="1"/>
  <c r="AJ242" i="1"/>
  <c r="AI242" i="1"/>
  <c r="AH242" i="1"/>
  <c r="AG242" i="1"/>
  <c r="AF242" i="1"/>
  <c r="Z242" i="1"/>
  <c r="Y242" i="1"/>
  <c r="K242" i="1"/>
  <c r="BZ242" i="1" s="1"/>
  <c r="I242" i="1"/>
  <c r="G242" i="1"/>
  <c r="BJ242" i="1" s="1"/>
  <c r="BU242" i="1" s="1"/>
  <c r="F242" i="1"/>
  <c r="BL241" i="1"/>
  <c r="BW241" i="1" s="1"/>
  <c r="BK241" i="1"/>
  <c r="BV241" i="1" s="1"/>
  <c r="BI241" i="1"/>
  <c r="BT241" i="1" s="1"/>
  <c r="BH241" i="1"/>
  <c r="BG241" i="1"/>
  <c r="BD241" i="1"/>
  <c r="BQ241" i="1" s="1"/>
  <c r="BB241" i="1"/>
  <c r="BO241" i="1" s="1"/>
  <c r="AL241" i="1"/>
  <c r="AJ241" i="1"/>
  <c r="AI241" i="1"/>
  <c r="AG241" i="1"/>
  <c r="AF241" i="1"/>
  <c r="Z241" i="1"/>
  <c r="Y241" i="1"/>
  <c r="T241" i="1"/>
  <c r="M241" i="1"/>
  <c r="K241" i="1"/>
  <c r="BZ241" i="1" s="1"/>
  <c r="I241" i="1"/>
  <c r="G241" i="1"/>
  <c r="BJ241" i="1" s="1"/>
  <c r="BU241" i="1" s="1"/>
  <c r="F241" i="1"/>
  <c r="BL240" i="1"/>
  <c r="BW240" i="1" s="1"/>
  <c r="BK240" i="1"/>
  <c r="BV240" i="1" s="1"/>
  <c r="BI240" i="1"/>
  <c r="BT240" i="1" s="1"/>
  <c r="BH240" i="1"/>
  <c r="BG240" i="1"/>
  <c r="BD240" i="1"/>
  <c r="BQ240" i="1" s="1"/>
  <c r="BB240" i="1"/>
  <c r="BO240" i="1" s="1"/>
  <c r="AL240" i="1"/>
  <c r="AJ240" i="1"/>
  <c r="AI240" i="1"/>
  <c r="AG240" i="1"/>
  <c r="AF240" i="1"/>
  <c r="Z240" i="1"/>
  <c r="Y240" i="1"/>
  <c r="T240" i="1"/>
  <c r="M240" i="1"/>
  <c r="BF240" i="1" s="1"/>
  <c r="K240" i="1"/>
  <c r="BZ240" i="1" s="1"/>
  <c r="I240" i="1"/>
  <c r="G240" i="1"/>
  <c r="BJ240" i="1" s="1"/>
  <c r="BU240" i="1" s="1"/>
  <c r="F240" i="1"/>
  <c r="F239" i="1"/>
  <c r="G239" i="1"/>
  <c r="BJ239" i="1" s="1"/>
  <c r="BU239" i="1" s="1"/>
  <c r="I239" i="1"/>
  <c r="K239" i="1"/>
  <c r="BZ239" i="1" s="1"/>
  <c r="Y239" i="1"/>
  <c r="Z239" i="1"/>
  <c r="AF239" i="1"/>
  <c r="AG239" i="1"/>
  <c r="AH239" i="1"/>
  <c r="AI239" i="1"/>
  <c r="AJ239" i="1"/>
  <c r="AL239" i="1"/>
  <c r="BB239" i="1"/>
  <c r="BO239" i="1" s="1"/>
  <c r="BD239" i="1"/>
  <c r="BQ239" i="1" s="1"/>
  <c r="BF239" i="1"/>
  <c r="BG239" i="1"/>
  <c r="BH239" i="1"/>
  <c r="BI239" i="1"/>
  <c r="BT239" i="1" s="1"/>
  <c r="BK239" i="1"/>
  <c r="BV239" i="1" s="1"/>
  <c r="BL239" i="1"/>
  <c r="BW239" i="1" s="1"/>
  <c r="BL238" i="1"/>
  <c r="BW238" i="1" s="1"/>
  <c r="BK238" i="1"/>
  <c r="BV238" i="1" s="1"/>
  <c r="BI238" i="1"/>
  <c r="BT238" i="1" s="1"/>
  <c r="BH238" i="1"/>
  <c r="BG238" i="1"/>
  <c r="BF238" i="1"/>
  <c r="BD238" i="1"/>
  <c r="BQ238" i="1" s="1"/>
  <c r="BB238" i="1"/>
  <c r="BO238" i="1" s="1"/>
  <c r="AL238" i="1"/>
  <c r="AJ238" i="1"/>
  <c r="AI238" i="1"/>
  <c r="AH238" i="1"/>
  <c r="AG238" i="1"/>
  <c r="AF238" i="1"/>
  <c r="Z238" i="1"/>
  <c r="Y238" i="1"/>
  <c r="K238" i="1"/>
  <c r="BZ238" i="1" s="1"/>
  <c r="I238" i="1"/>
  <c r="G238" i="1"/>
  <c r="BJ238" i="1" s="1"/>
  <c r="BU238" i="1" s="1"/>
  <c r="F238" i="1"/>
  <c r="BL237" i="1"/>
  <c r="BW237" i="1" s="1"/>
  <c r="BK237" i="1"/>
  <c r="BV237" i="1" s="1"/>
  <c r="BI237" i="1"/>
  <c r="BT237" i="1" s="1"/>
  <c r="BH237" i="1"/>
  <c r="BG237" i="1"/>
  <c r="BD237" i="1"/>
  <c r="BQ237" i="1" s="1"/>
  <c r="BB237" i="1"/>
  <c r="BO237" i="1" s="1"/>
  <c r="AL237" i="1"/>
  <c r="AJ237" i="1"/>
  <c r="AI237" i="1"/>
  <c r="AG237" i="1"/>
  <c r="AF237" i="1"/>
  <c r="Z237" i="1"/>
  <c r="Y237" i="1"/>
  <c r="T237" i="1"/>
  <c r="M237" i="1"/>
  <c r="K237" i="1"/>
  <c r="BZ237" i="1" s="1"/>
  <c r="I237" i="1"/>
  <c r="G237" i="1"/>
  <c r="BJ237" i="1" s="1"/>
  <c r="BU237" i="1" s="1"/>
  <c r="F237" i="1"/>
  <c r="BL236" i="1"/>
  <c r="BW236" i="1" s="1"/>
  <c r="BK236" i="1"/>
  <c r="BV236" i="1" s="1"/>
  <c r="BI236" i="1"/>
  <c r="BT236" i="1" s="1"/>
  <c r="BH236" i="1"/>
  <c r="BG236" i="1"/>
  <c r="BF236" i="1"/>
  <c r="BD236" i="1"/>
  <c r="BQ236" i="1" s="1"/>
  <c r="BB236" i="1"/>
  <c r="BO236" i="1" s="1"/>
  <c r="AL236" i="1"/>
  <c r="AJ236" i="1"/>
  <c r="AI236" i="1"/>
  <c r="AH236" i="1"/>
  <c r="AG236" i="1"/>
  <c r="AF236" i="1"/>
  <c r="Z236" i="1"/>
  <c r="Y236" i="1"/>
  <c r="K236" i="1"/>
  <c r="BZ236" i="1" s="1"/>
  <c r="I236" i="1"/>
  <c r="G236" i="1"/>
  <c r="BJ236" i="1" s="1"/>
  <c r="BU236" i="1" s="1"/>
  <c r="F236" i="1"/>
  <c r="BL235" i="1"/>
  <c r="BW235" i="1" s="1"/>
  <c r="BK235" i="1"/>
  <c r="BV235" i="1" s="1"/>
  <c r="BI235" i="1"/>
  <c r="BT235" i="1" s="1"/>
  <c r="BH235" i="1"/>
  <c r="BG235" i="1"/>
  <c r="BF235" i="1"/>
  <c r="BD235" i="1"/>
  <c r="BQ235" i="1" s="1"/>
  <c r="BB235" i="1"/>
  <c r="BO235" i="1" s="1"/>
  <c r="AL235" i="1"/>
  <c r="AJ235" i="1"/>
  <c r="AI235" i="1"/>
  <c r="AH235" i="1"/>
  <c r="AG235" i="1"/>
  <c r="AF235" i="1"/>
  <c r="Z235" i="1"/>
  <c r="Y235" i="1"/>
  <c r="K235" i="1"/>
  <c r="BZ235" i="1" s="1"/>
  <c r="I235" i="1"/>
  <c r="G235" i="1"/>
  <c r="BJ235" i="1" s="1"/>
  <c r="BU235" i="1" s="1"/>
  <c r="F235" i="1"/>
  <c r="F234" i="1"/>
  <c r="G234" i="1"/>
  <c r="BJ234" i="1" s="1"/>
  <c r="BU234" i="1" s="1"/>
  <c r="I234" i="1"/>
  <c r="K234" i="1"/>
  <c r="BZ234" i="1" s="1"/>
  <c r="M234" i="1"/>
  <c r="T234" i="1"/>
  <c r="Y234" i="1"/>
  <c r="Z234" i="1"/>
  <c r="AF234" i="1"/>
  <c r="AG234" i="1"/>
  <c r="AI234" i="1"/>
  <c r="AJ234" i="1"/>
  <c r="AL234" i="1"/>
  <c r="BB234" i="1"/>
  <c r="BO234" i="1" s="1"/>
  <c r="BD234" i="1"/>
  <c r="BQ234" i="1" s="1"/>
  <c r="BG234" i="1"/>
  <c r="BH234" i="1"/>
  <c r="BI234" i="1"/>
  <c r="BT234" i="1" s="1"/>
  <c r="BK234" i="1"/>
  <c r="BV234" i="1" s="1"/>
  <c r="BL234" i="1"/>
  <c r="BW234" i="1" s="1"/>
  <c r="BL233" i="1"/>
  <c r="BW233" i="1" s="1"/>
  <c r="BK233" i="1"/>
  <c r="BV233" i="1" s="1"/>
  <c r="BI233" i="1"/>
  <c r="BT233" i="1" s="1"/>
  <c r="BH233" i="1"/>
  <c r="BG233" i="1"/>
  <c r="BD233" i="1"/>
  <c r="BQ233" i="1" s="1"/>
  <c r="BB233" i="1"/>
  <c r="BO233" i="1" s="1"/>
  <c r="AL233" i="1"/>
  <c r="AJ233" i="1"/>
  <c r="AI233" i="1"/>
  <c r="AG233" i="1"/>
  <c r="AF233" i="1"/>
  <c r="Z233" i="1"/>
  <c r="Y233" i="1"/>
  <c r="T233" i="1"/>
  <c r="M233" i="1"/>
  <c r="K233" i="1"/>
  <c r="BZ233" i="1" s="1"/>
  <c r="I233" i="1"/>
  <c r="G233" i="1"/>
  <c r="BJ233" i="1" s="1"/>
  <c r="BU233" i="1" s="1"/>
  <c r="F233" i="1"/>
  <c r="H270" i="1" l="1"/>
  <c r="AK273" i="1"/>
  <c r="AH270" i="1"/>
  <c r="BS273" i="1"/>
  <c r="AM273" i="1"/>
  <c r="H272" i="1"/>
  <c r="BE272" i="1" s="1"/>
  <c r="BR272" i="1" s="1"/>
  <c r="H273" i="1"/>
  <c r="BF272" i="1"/>
  <c r="BS272" i="1" s="1"/>
  <c r="AK270" i="1"/>
  <c r="AM270" i="1" s="1"/>
  <c r="AK272" i="1"/>
  <c r="AM272" i="1" s="1"/>
  <c r="H271" i="1"/>
  <c r="BE271" i="1" s="1"/>
  <c r="BR271" i="1" s="1"/>
  <c r="AH269" i="1"/>
  <c r="AK269" i="1" s="1"/>
  <c r="AM269" i="1" s="1"/>
  <c r="AH271" i="1"/>
  <c r="AK271" i="1" s="1"/>
  <c r="AM271" i="1" s="1"/>
  <c r="H268" i="1"/>
  <c r="BE268" i="1" s="1"/>
  <c r="BR268" i="1" s="1"/>
  <c r="H269" i="1"/>
  <c r="BE269" i="1" s="1"/>
  <c r="BR269" i="1" s="1"/>
  <c r="BF269" i="1"/>
  <c r="BS269" i="1" s="1"/>
  <c r="BS270" i="1"/>
  <c r="BF271" i="1"/>
  <c r="BS271" i="1" s="1"/>
  <c r="BE270" i="1"/>
  <c r="BR270" i="1" s="1"/>
  <c r="BC270" i="1"/>
  <c r="BP270" i="1" s="1"/>
  <c r="AH268" i="1"/>
  <c r="AK268" i="1" s="1"/>
  <c r="AM268" i="1" s="1"/>
  <c r="BF268" i="1"/>
  <c r="BS268" i="1" s="1"/>
  <c r="AH267" i="1"/>
  <c r="AK267" i="1" s="1"/>
  <c r="AM267" i="1" s="1"/>
  <c r="BF267" i="1"/>
  <c r="BS267" i="1" s="1"/>
  <c r="H267" i="1"/>
  <c r="BE267" i="1" s="1"/>
  <c r="BR267" i="1" s="1"/>
  <c r="AK266" i="1"/>
  <c r="AM266" i="1" s="1"/>
  <c r="H266" i="1"/>
  <c r="BE266" i="1" s="1"/>
  <c r="BR266" i="1" s="1"/>
  <c r="BS266" i="1"/>
  <c r="AK265" i="1"/>
  <c r="AM265" i="1" s="1"/>
  <c r="BS265" i="1"/>
  <c r="H265" i="1"/>
  <c r="BC265" i="1" s="1"/>
  <c r="BP265" i="1" s="1"/>
  <c r="H263" i="1"/>
  <c r="BC263" i="1" s="1"/>
  <c r="BP263" i="1" s="1"/>
  <c r="H264" i="1"/>
  <c r="BE264" i="1" s="1"/>
  <c r="BR264" i="1" s="1"/>
  <c r="AH264" i="1"/>
  <c r="AK264" i="1" s="1"/>
  <c r="AM264" i="1" s="1"/>
  <c r="AH260" i="1"/>
  <c r="AK260" i="1" s="1"/>
  <c r="AM260" i="1" s="1"/>
  <c r="BF264" i="1"/>
  <c r="BS264" i="1" s="1"/>
  <c r="H260" i="1"/>
  <c r="BE260" i="1" s="1"/>
  <c r="BR260" i="1" s="1"/>
  <c r="H262" i="1"/>
  <c r="BE262" i="1" s="1"/>
  <c r="BR262" i="1" s="1"/>
  <c r="AH262" i="1"/>
  <c r="AK262" i="1" s="1"/>
  <c r="AM262" i="1" s="1"/>
  <c r="H261" i="1"/>
  <c r="BC261" i="1" s="1"/>
  <c r="BP261" i="1" s="1"/>
  <c r="BS262" i="1"/>
  <c r="AH259" i="1"/>
  <c r="AK259" i="1" s="1"/>
  <c r="AM259" i="1" s="1"/>
  <c r="BS263" i="1"/>
  <c r="AH263" i="1"/>
  <c r="AK263" i="1" s="1"/>
  <c r="AM263" i="1" s="1"/>
  <c r="H259" i="1"/>
  <c r="BE259" i="1" s="1"/>
  <c r="BR259" i="1" s="1"/>
  <c r="AH261" i="1"/>
  <c r="AK261" i="1" s="1"/>
  <c r="AM261" i="1" s="1"/>
  <c r="BS261" i="1"/>
  <c r="BF260" i="1"/>
  <c r="BS260" i="1" s="1"/>
  <c r="BS259" i="1"/>
  <c r="H257" i="1"/>
  <c r="BC257" i="1" s="1"/>
  <c r="BP257" i="1" s="1"/>
  <c r="AK258" i="1"/>
  <c r="AM258" i="1" s="1"/>
  <c r="H258" i="1"/>
  <c r="BE258" i="1" s="1"/>
  <c r="BR258" i="1" s="1"/>
  <c r="BS258" i="1"/>
  <c r="AH256" i="1"/>
  <c r="AK256" i="1" s="1"/>
  <c r="AM256" i="1" s="1"/>
  <c r="BF257" i="1"/>
  <c r="BS257" i="1" s="1"/>
  <c r="AK257" i="1"/>
  <c r="AM257" i="1" s="1"/>
  <c r="BF256" i="1"/>
  <c r="BS256" i="1" s="1"/>
  <c r="H256" i="1"/>
  <c r="BC256" i="1" s="1"/>
  <c r="BP256" i="1" s="1"/>
  <c r="AH254" i="1"/>
  <c r="AK254" i="1" s="1"/>
  <c r="AM254" i="1" s="1"/>
  <c r="H255" i="1"/>
  <c r="BE255" i="1" s="1"/>
  <c r="BR255" i="1" s="1"/>
  <c r="H254" i="1"/>
  <c r="BC254" i="1" s="1"/>
  <c r="BP254" i="1" s="1"/>
  <c r="BS255" i="1"/>
  <c r="AH255" i="1"/>
  <c r="AK255" i="1" s="1"/>
  <c r="AM255" i="1" s="1"/>
  <c r="BF254" i="1"/>
  <c r="BS254" i="1" s="1"/>
  <c r="H253" i="1"/>
  <c r="BE253" i="1" s="1"/>
  <c r="BR253" i="1" s="1"/>
  <c r="AH253" i="1"/>
  <c r="AK253" i="1" s="1"/>
  <c r="AM253" i="1" s="1"/>
  <c r="BF253" i="1"/>
  <c r="BS253" i="1" s="1"/>
  <c r="AH252" i="1"/>
  <c r="AK252" i="1" s="1"/>
  <c r="AM252" i="1" s="1"/>
  <c r="BF252" i="1"/>
  <c r="BS252" i="1" s="1"/>
  <c r="H252" i="1"/>
  <c r="BC252" i="1" s="1"/>
  <c r="BP252" i="1" s="1"/>
  <c r="AH250" i="1"/>
  <c r="AK250" i="1" s="1"/>
  <c r="AM250" i="1" s="1"/>
  <c r="AH251" i="1"/>
  <c r="AK251" i="1" s="1"/>
  <c r="AM251" i="1" s="1"/>
  <c r="H251" i="1"/>
  <c r="BE251" i="1" s="1"/>
  <c r="BR251" i="1" s="1"/>
  <c r="BF251" i="1"/>
  <c r="BS251" i="1" s="1"/>
  <c r="H250" i="1"/>
  <c r="BC250" i="1" s="1"/>
  <c r="BP250" i="1" s="1"/>
  <c r="BF250" i="1"/>
  <c r="BS250" i="1" s="1"/>
  <c r="AH249" i="1"/>
  <c r="AK249" i="1" s="1"/>
  <c r="AM249" i="1" s="1"/>
  <c r="BF249" i="1"/>
  <c r="BS249" i="1" s="1"/>
  <c r="H248" i="1"/>
  <c r="BC248" i="1" s="1"/>
  <c r="BP248" i="1" s="1"/>
  <c r="H249" i="1"/>
  <c r="BC249" i="1" s="1"/>
  <c r="BP249" i="1" s="1"/>
  <c r="AH247" i="1"/>
  <c r="AK247" i="1" s="1"/>
  <c r="AM247" i="1" s="1"/>
  <c r="BS247" i="1"/>
  <c r="H246" i="1"/>
  <c r="BE246" i="1" s="1"/>
  <c r="BR246" i="1" s="1"/>
  <c r="H247" i="1"/>
  <c r="BE247" i="1" s="1"/>
  <c r="BR247" i="1" s="1"/>
  <c r="AH248" i="1"/>
  <c r="AK248" i="1" s="1"/>
  <c r="AM248" i="1" s="1"/>
  <c r="BS248" i="1"/>
  <c r="AH246" i="1"/>
  <c r="AK246" i="1" s="1"/>
  <c r="AM246" i="1" s="1"/>
  <c r="BF246" i="1"/>
  <c r="BS246" i="1" s="1"/>
  <c r="AH245" i="1"/>
  <c r="AK245" i="1" s="1"/>
  <c r="AM245" i="1" s="1"/>
  <c r="H243" i="1"/>
  <c r="BE243" i="1" s="1"/>
  <c r="BR243" i="1" s="1"/>
  <c r="H244" i="1"/>
  <c r="BE244" i="1" s="1"/>
  <c r="BR244" i="1" s="1"/>
  <c r="BF245" i="1"/>
  <c r="BS245" i="1" s="1"/>
  <c r="AK244" i="1"/>
  <c r="AM244" i="1" s="1"/>
  <c r="H245" i="1"/>
  <c r="AH243" i="1"/>
  <c r="AK243" i="1" s="1"/>
  <c r="AM243" i="1" s="1"/>
  <c r="BS244" i="1"/>
  <c r="BF243" i="1"/>
  <c r="BS243" i="1" s="1"/>
  <c r="AK242" i="1"/>
  <c r="AM242" i="1" s="1"/>
  <c r="H242" i="1"/>
  <c r="BE242" i="1" s="1"/>
  <c r="BR242" i="1" s="1"/>
  <c r="BS242" i="1"/>
  <c r="AH241" i="1"/>
  <c r="AK241" i="1" s="1"/>
  <c r="AM241" i="1" s="1"/>
  <c r="H238" i="1"/>
  <c r="BC238" i="1" s="1"/>
  <c r="BP238" i="1" s="1"/>
  <c r="BF241" i="1"/>
  <c r="BS241" i="1" s="1"/>
  <c r="H240" i="1"/>
  <c r="BE240" i="1" s="1"/>
  <c r="BR240" i="1" s="1"/>
  <c r="H241" i="1"/>
  <c r="BE241" i="1" s="1"/>
  <c r="BR241" i="1" s="1"/>
  <c r="H239" i="1"/>
  <c r="BC239" i="1" s="1"/>
  <c r="BP239" i="1" s="1"/>
  <c r="BS238" i="1"/>
  <c r="BS240" i="1"/>
  <c r="AH240" i="1"/>
  <c r="AK240" i="1" s="1"/>
  <c r="AM240" i="1" s="1"/>
  <c r="AK239" i="1"/>
  <c r="AM239" i="1" s="1"/>
  <c r="BS239" i="1"/>
  <c r="AH237" i="1"/>
  <c r="AK237" i="1" s="1"/>
  <c r="AM237" i="1" s="1"/>
  <c r="AK238" i="1"/>
  <c r="AM238" i="1" s="1"/>
  <c r="BF237" i="1"/>
  <c r="BS237" i="1" s="1"/>
  <c r="H237" i="1"/>
  <c r="BE237" i="1" s="1"/>
  <c r="BR237" i="1" s="1"/>
  <c r="AH233" i="1"/>
  <c r="AK233" i="1" s="1"/>
  <c r="AM233" i="1" s="1"/>
  <c r="H234" i="1"/>
  <c r="BC234" i="1" s="1"/>
  <c r="BP234" i="1" s="1"/>
  <c r="H233" i="1"/>
  <c r="BE233" i="1" s="1"/>
  <c r="BR233" i="1" s="1"/>
  <c r="AK236" i="1"/>
  <c r="AM236" i="1" s="1"/>
  <c r="H236" i="1"/>
  <c r="BE236" i="1" s="1"/>
  <c r="BR236" i="1" s="1"/>
  <c r="BS236" i="1"/>
  <c r="BF233" i="1"/>
  <c r="BS233" i="1" s="1"/>
  <c r="AK235" i="1"/>
  <c r="AM235" i="1" s="1"/>
  <c r="BS235" i="1"/>
  <c r="H235" i="1"/>
  <c r="BC235" i="1" s="1"/>
  <c r="BP235" i="1" s="1"/>
  <c r="AH234" i="1"/>
  <c r="AK234" i="1" s="1"/>
  <c r="AM234" i="1" s="1"/>
  <c r="BF234" i="1"/>
  <c r="BS234" i="1" s="1"/>
  <c r="BL232" i="1"/>
  <c r="BW232" i="1" s="1"/>
  <c r="BK232" i="1"/>
  <c r="BV232" i="1" s="1"/>
  <c r="BI232" i="1"/>
  <c r="BT232" i="1" s="1"/>
  <c r="BH232" i="1"/>
  <c r="BG232" i="1"/>
  <c r="BD232" i="1"/>
  <c r="BQ232" i="1" s="1"/>
  <c r="BB232" i="1"/>
  <c r="BO232" i="1" s="1"/>
  <c r="AL232" i="1"/>
  <c r="AJ232" i="1"/>
  <c r="AI232" i="1"/>
  <c r="AG232" i="1"/>
  <c r="AF232" i="1"/>
  <c r="Z232" i="1"/>
  <c r="Y232" i="1"/>
  <c r="T232" i="1"/>
  <c r="M232" i="1"/>
  <c r="K232" i="1"/>
  <c r="BZ232" i="1" s="1"/>
  <c r="I232" i="1"/>
  <c r="G232" i="1"/>
  <c r="BJ232" i="1" s="1"/>
  <c r="BU232" i="1" s="1"/>
  <c r="F232" i="1"/>
  <c r="BL231" i="1"/>
  <c r="BW231" i="1" s="1"/>
  <c r="BK231" i="1"/>
  <c r="BV231" i="1" s="1"/>
  <c r="BI231" i="1"/>
  <c r="BT231" i="1" s="1"/>
  <c r="BH231" i="1"/>
  <c r="BG231" i="1"/>
  <c r="BD231" i="1"/>
  <c r="BQ231" i="1" s="1"/>
  <c r="BB231" i="1"/>
  <c r="BO231" i="1" s="1"/>
  <c r="AL231" i="1"/>
  <c r="AJ231" i="1"/>
  <c r="AI231" i="1"/>
  <c r="AG231" i="1"/>
  <c r="AF231" i="1"/>
  <c r="Z231" i="1"/>
  <c r="Y231" i="1"/>
  <c r="T231" i="1"/>
  <c r="M231" i="1"/>
  <c r="K231" i="1"/>
  <c r="BZ231" i="1" s="1"/>
  <c r="I231" i="1"/>
  <c r="G231" i="1"/>
  <c r="BJ231" i="1" s="1"/>
  <c r="BU231" i="1" s="1"/>
  <c r="F231" i="1"/>
  <c r="BL230" i="1"/>
  <c r="BW230" i="1" s="1"/>
  <c r="BK230" i="1"/>
  <c r="BV230" i="1" s="1"/>
  <c r="BI230" i="1"/>
  <c r="BT230" i="1" s="1"/>
  <c r="BH230" i="1"/>
  <c r="BG230" i="1"/>
  <c r="BD230" i="1"/>
  <c r="BQ230" i="1" s="1"/>
  <c r="BB230" i="1"/>
  <c r="BO230" i="1" s="1"/>
  <c r="AL230" i="1"/>
  <c r="AJ230" i="1"/>
  <c r="AI230" i="1"/>
  <c r="AG230" i="1"/>
  <c r="AF230" i="1"/>
  <c r="Z230" i="1"/>
  <c r="Y230" i="1"/>
  <c r="T230" i="1"/>
  <c r="M230" i="1"/>
  <c r="BF230" i="1" s="1"/>
  <c r="K230" i="1"/>
  <c r="BZ230" i="1" s="1"/>
  <c r="I230" i="1"/>
  <c r="G230" i="1"/>
  <c r="BJ230" i="1" s="1"/>
  <c r="BU230" i="1" s="1"/>
  <c r="F230" i="1"/>
  <c r="BL229" i="1"/>
  <c r="BW229" i="1" s="1"/>
  <c r="BK229" i="1"/>
  <c r="BV229" i="1" s="1"/>
  <c r="BI229" i="1"/>
  <c r="BT229" i="1" s="1"/>
  <c r="BH229" i="1"/>
  <c r="BG229" i="1"/>
  <c r="BD229" i="1"/>
  <c r="BQ229" i="1" s="1"/>
  <c r="BB229" i="1"/>
  <c r="BO229" i="1" s="1"/>
  <c r="AL229" i="1"/>
  <c r="AJ229" i="1"/>
  <c r="AI229" i="1"/>
  <c r="AG229" i="1"/>
  <c r="AF229" i="1"/>
  <c r="Z229" i="1"/>
  <c r="Y229" i="1"/>
  <c r="T229" i="1"/>
  <c r="M229" i="1"/>
  <c r="K229" i="1"/>
  <c r="BZ229" i="1" s="1"/>
  <c r="I229" i="1"/>
  <c r="G229" i="1"/>
  <c r="BJ229" i="1" s="1"/>
  <c r="BU229" i="1" s="1"/>
  <c r="F229" i="1"/>
  <c r="BL228" i="1"/>
  <c r="BW228" i="1" s="1"/>
  <c r="BK228" i="1"/>
  <c r="BV228" i="1" s="1"/>
  <c r="BI228" i="1"/>
  <c r="BT228" i="1" s="1"/>
  <c r="BH228" i="1"/>
  <c r="BG228" i="1"/>
  <c r="BD228" i="1"/>
  <c r="BQ228" i="1" s="1"/>
  <c r="BB228" i="1"/>
  <c r="BO228" i="1" s="1"/>
  <c r="AL228" i="1"/>
  <c r="AJ228" i="1"/>
  <c r="AI228" i="1"/>
  <c r="AG228" i="1"/>
  <c r="AF228" i="1"/>
  <c r="Z228" i="1"/>
  <c r="Y228" i="1"/>
  <c r="T228" i="1"/>
  <c r="M228" i="1"/>
  <c r="BF228" i="1" s="1"/>
  <c r="K228" i="1"/>
  <c r="BZ228" i="1" s="1"/>
  <c r="I228" i="1"/>
  <c r="G228" i="1"/>
  <c r="BJ228" i="1" s="1"/>
  <c r="BU228" i="1" s="1"/>
  <c r="F228" i="1"/>
  <c r="BL227" i="1"/>
  <c r="BW227" i="1" s="1"/>
  <c r="BK227" i="1"/>
  <c r="BV227" i="1" s="1"/>
  <c r="BI227" i="1"/>
  <c r="BT227" i="1" s="1"/>
  <c r="BH227" i="1"/>
  <c r="BG227" i="1"/>
  <c r="BD227" i="1"/>
  <c r="BQ227" i="1" s="1"/>
  <c r="BB227" i="1"/>
  <c r="BO227" i="1" s="1"/>
  <c r="AL227" i="1"/>
  <c r="AJ227" i="1"/>
  <c r="AI227" i="1"/>
  <c r="AG227" i="1"/>
  <c r="AF227" i="1"/>
  <c r="Z227" i="1"/>
  <c r="Y227" i="1"/>
  <c r="T227" i="1"/>
  <c r="M227" i="1"/>
  <c r="BF227" i="1" s="1"/>
  <c r="K227" i="1"/>
  <c r="BZ227" i="1" s="1"/>
  <c r="I227" i="1"/>
  <c r="G227" i="1"/>
  <c r="BJ227" i="1" s="1"/>
  <c r="BU227" i="1" s="1"/>
  <c r="F227" i="1"/>
  <c r="BL226" i="1"/>
  <c r="BW226" i="1" s="1"/>
  <c r="BK226" i="1"/>
  <c r="BV226" i="1" s="1"/>
  <c r="BI226" i="1"/>
  <c r="BT226" i="1" s="1"/>
  <c r="BH226" i="1"/>
  <c r="BG226" i="1"/>
  <c r="BD226" i="1"/>
  <c r="BQ226" i="1" s="1"/>
  <c r="BB226" i="1"/>
  <c r="BO226" i="1" s="1"/>
  <c r="AL226" i="1"/>
  <c r="AJ226" i="1"/>
  <c r="AI226" i="1"/>
  <c r="AG226" i="1"/>
  <c r="AF226" i="1"/>
  <c r="Z226" i="1"/>
  <c r="Y226" i="1"/>
  <c r="T226" i="1"/>
  <c r="M226" i="1"/>
  <c r="K226" i="1"/>
  <c r="BZ226" i="1" s="1"/>
  <c r="I226" i="1"/>
  <c r="G226" i="1"/>
  <c r="BJ226" i="1" s="1"/>
  <c r="BU226" i="1" s="1"/>
  <c r="F226" i="1"/>
  <c r="BL225" i="1"/>
  <c r="BW225" i="1" s="1"/>
  <c r="BK225" i="1"/>
  <c r="BV225" i="1" s="1"/>
  <c r="BI225" i="1"/>
  <c r="BT225" i="1" s="1"/>
  <c r="BH225" i="1"/>
  <c r="BG225" i="1"/>
  <c r="BD225" i="1"/>
  <c r="BQ225" i="1" s="1"/>
  <c r="BB225" i="1"/>
  <c r="BO225" i="1" s="1"/>
  <c r="AL225" i="1"/>
  <c r="AJ225" i="1"/>
  <c r="AI225" i="1"/>
  <c r="AG225" i="1"/>
  <c r="AF225" i="1"/>
  <c r="Z225" i="1"/>
  <c r="Y225" i="1"/>
  <c r="M225" i="1"/>
  <c r="AH225" i="1" s="1"/>
  <c r="K225" i="1"/>
  <c r="BZ225" i="1" s="1"/>
  <c r="I225" i="1"/>
  <c r="G225" i="1"/>
  <c r="BJ225" i="1" s="1"/>
  <c r="BU225" i="1" s="1"/>
  <c r="F225" i="1"/>
  <c r="BL224" i="1"/>
  <c r="BW224" i="1" s="1"/>
  <c r="BK224" i="1"/>
  <c r="BV224" i="1" s="1"/>
  <c r="BI224" i="1"/>
  <c r="BT224" i="1" s="1"/>
  <c r="BH224" i="1"/>
  <c r="BG224" i="1"/>
  <c r="BD224" i="1"/>
  <c r="BQ224" i="1" s="1"/>
  <c r="BB224" i="1"/>
  <c r="BO224" i="1" s="1"/>
  <c r="AL224" i="1"/>
  <c r="AJ224" i="1"/>
  <c r="AI224" i="1"/>
  <c r="AG224" i="1"/>
  <c r="AF224" i="1"/>
  <c r="Z224" i="1"/>
  <c r="Y224" i="1"/>
  <c r="T224" i="1"/>
  <c r="M224" i="1"/>
  <c r="K224" i="1"/>
  <c r="BZ224" i="1" s="1"/>
  <c r="I224" i="1"/>
  <c r="G224" i="1"/>
  <c r="BJ224" i="1" s="1"/>
  <c r="BU224" i="1" s="1"/>
  <c r="F224" i="1"/>
  <c r="BL223" i="1"/>
  <c r="BW223" i="1" s="1"/>
  <c r="BK223" i="1"/>
  <c r="BV223" i="1" s="1"/>
  <c r="BI223" i="1"/>
  <c r="BT223" i="1" s="1"/>
  <c r="BH223" i="1"/>
  <c r="BG223" i="1"/>
  <c r="BD223" i="1"/>
  <c r="BQ223" i="1" s="1"/>
  <c r="BB223" i="1"/>
  <c r="BO223" i="1" s="1"/>
  <c r="AL223" i="1"/>
  <c r="AJ223" i="1"/>
  <c r="AI223" i="1"/>
  <c r="AG223" i="1"/>
  <c r="AF223" i="1"/>
  <c r="Z223" i="1"/>
  <c r="Y223" i="1"/>
  <c r="T223" i="1"/>
  <c r="M223" i="1"/>
  <c r="K223" i="1"/>
  <c r="BZ223" i="1" s="1"/>
  <c r="I223" i="1"/>
  <c r="G223" i="1"/>
  <c r="BJ223" i="1" s="1"/>
  <c r="BU223" i="1" s="1"/>
  <c r="F223" i="1"/>
  <c r="BL222" i="1"/>
  <c r="BW222" i="1" s="1"/>
  <c r="BK222" i="1"/>
  <c r="BV222" i="1" s="1"/>
  <c r="BI222" i="1"/>
  <c r="BT222" i="1" s="1"/>
  <c r="BH222" i="1"/>
  <c r="BG222" i="1"/>
  <c r="BD222" i="1"/>
  <c r="BQ222" i="1" s="1"/>
  <c r="BB222" i="1"/>
  <c r="BO222" i="1" s="1"/>
  <c r="AL222" i="1"/>
  <c r="AJ222" i="1"/>
  <c r="AI222" i="1"/>
  <c r="AG222" i="1"/>
  <c r="AF222" i="1"/>
  <c r="Z222" i="1"/>
  <c r="Y222" i="1"/>
  <c r="T222" i="1"/>
  <c r="M222" i="1"/>
  <c r="K222" i="1"/>
  <c r="BZ222" i="1" s="1"/>
  <c r="I222" i="1"/>
  <c r="G222" i="1"/>
  <c r="BJ222" i="1" s="1"/>
  <c r="BU222" i="1" s="1"/>
  <c r="F222" i="1"/>
  <c r="BL221" i="1"/>
  <c r="BW221" i="1" s="1"/>
  <c r="BK221" i="1"/>
  <c r="BV221" i="1" s="1"/>
  <c r="BI221" i="1"/>
  <c r="BT221" i="1" s="1"/>
  <c r="BH221" i="1"/>
  <c r="BG221" i="1"/>
  <c r="BD221" i="1"/>
  <c r="BQ221" i="1" s="1"/>
  <c r="BB221" i="1"/>
  <c r="BO221" i="1" s="1"/>
  <c r="AL221" i="1"/>
  <c r="AJ221" i="1"/>
  <c r="AI221" i="1"/>
  <c r="AG221" i="1"/>
  <c r="AF221" i="1"/>
  <c r="Z221" i="1"/>
  <c r="Y221" i="1"/>
  <c r="M221" i="1"/>
  <c r="BF221" i="1" s="1"/>
  <c r="K221" i="1"/>
  <c r="BZ221" i="1" s="1"/>
  <c r="I221" i="1"/>
  <c r="G221" i="1"/>
  <c r="BJ221" i="1" s="1"/>
  <c r="BU221" i="1" s="1"/>
  <c r="F221" i="1"/>
  <c r="BL220" i="1"/>
  <c r="BW220" i="1" s="1"/>
  <c r="BK220" i="1"/>
  <c r="BV220" i="1" s="1"/>
  <c r="BI220" i="1"/>
  <c r="BT220" i="1" s="1"/>
  <c r="BH220" i="1"/>
  <c r="BG220" i="1"/>
  <c r="BD220" i="1"/>
  <c r="BQ220" i="1" s="1"/>
  <c r="BB220" i="1"/>
  <c r="BO220" i="1" s="1"/>
  <c r="AL220" i="1"/>
  <c r="AJ220" i="1"/>
  <c r="AI220" i="1"/>
  <c r="AG220" i="1"/>
  <c r="AF220" i="1"/>
  <c r="Z220" i="1"/>
  <c r="Y220" i="1"/>
  <c r="T220" i="1"/>
  <c r="M220" i="1"/>
  <c r="BF220" i="1" s="1"/>
  <c r="K220" i="1"/>
  <c r="BZ220" i="1" s="1"/>
  <c r="I220" i="1"/>
  <c r="G220" i="1"/>
  <c r="BJ220" i="1" s="1"/>
  <c r="BU220" i="1" s="1"/>
  <c r="F220" i="1"/>
  <c r="BL219" i="1"/>
  <c r="BW219" i="1" s="1"/>
  <c r="BK219" i="1"/>
  <c r="BV219" i="1" s="1"/>
  <c r="BI219" i="1"/>
  <c r="BT219" i="1" s="1"/>
  <c r="BH219" i="1"/>
  <c r="BG219" i="1"/>
  <c r="BD219" i="1"/>
  <c r="BQ219" i="1" s="1"/>
  <c r="BB219" i="1"/>
  <c r="BO219" i="1" s="1"/>
  <c r="AL219" i="1"/>
  <c r="AJ219" i="1"/>
  <c r="AI219" i="1"/>
  <c r="AG219" i="1"/>
  <c r="AF219" i="1"/>
  <c r="Z219" i="1"/>
  <c r="Y219" i="1"/>
  <c r="T219" i="1"/>
  <c r="M219" i="1"/>
  <c r="BF219" i="1" s="1"/>
  <c r="K219" i="1"/>
  <c r="BZ219" i="1" s="1"/>
  <c r="I219" i="1"/>
  <c r="G219" i="1"/>
  <c r="BJ219" i="1" s="1"/>
  <c r="BU219" i="1" s="1"/>
  <c r="F219" i="1"/>
  <c r="BL218" i="1"/>
  <c r="BW218" i="1" s="1"/>
  <c r="BK218" i="1"/>
  <c r="BV218" i="1" s="1"/>
  <c r="BI218" i="1"/>
  <c r="BT218" i="1" s="1"/>
  <c r="BH218" i="1"/>
  <c r="BG218" i="1"/>
  <c r="BD218" i="1"/>
  <c r="BQ218" i="1" s="1"/>
  <c r="BB218" i="1"/>
  <c r="BO218" i="1" s="1"/>
  <c r="AL218" i="1"/>
  <c r="AJ218" i="1"/>
  <c r="AI218" i="1"/>
  <c r="AG218" i="1"/>
  <c r="AF218" i="1"/>
  <c r="Z218" i="1"/>
  <c r="Y218" i="1"/>
  <c r="T218" i="1"/>
  <c r="M218" i="1"/>
  <c r="BF218" i="1" s="1"/>
  <c r="K218" i="1"/>
  <c r="BZ218" i="1" s="1"/>
  <c r="I218" i="1"/>
  <c r="G218" i="1"/>
  <c r="BJ218" i="1" s="1"/>
  <c r="BU218" i="1" s="1"/>
  <c r="F218" i="1"/>
  <c r="F217" i="1"/>
  <c r="G217" i="1"/>
  <c r="BJ217" i="1" s="1"/>
  <c r="BU217" i="1" s="1"/>
  <c r="I217" i="1"/>
  <c r="K217" i="1"/>
  <c r="BZ217" i="1" s="1"/>
  <c r="M217" i="1"/>
  <c r="T217" i="1"/>
  <c r="Y217" i="1"/>
  <c r="Z217" i="1"/>
  <c r="AF217" i="1"/>
  <c r="AG217" i="1"/>
  <c r="AI217" i="1"/>
  <c r="AJ217" i="1"/>
  <c r="AL217" i="1"/>
  <c r="BB217" i="1"/>
  <c r="BO217" i="1" s="1"/>
  <c r="BD217" i="1"/>
  <c r="BQ217" i="1" s="1"/>
  <c r="BG217" i="1"/>
  <c r="BH217" i="1"/>
  <c r="BI217" i="1"/>
  <c r="BT217" i="1" s="1"/>
  <c r="BK217" i="1"/>
  <c r="BV217" i="1" s="1"/>
  <c r="BL217" i="1"/>
  <c r="BW217" i="1" s="1"/>
  <c r="F216" i="1"/>
  <c r="G216" i="1"/>
  <c r="BJ216" i="1" s="1"/>
  <c r="BU216" i="1" s="1"/>
  <c r="I216" i="1"/>
  <c r="K216" i="1"/>
  <c r="BZ216" i="1" s="1"/>
  <c r="M216" i="1"/>
  <c r="T216" i="1"/>
  <c r="Y216" i="1"/>
  <c r="Z216" i="1"/>
  <c r="AF216" i="1"/>
  <c r="AG216" i="1"/>
  <c r="AI216" i="1"/>
  <c r="AJ216" i="1"/>
  <c r="AL216" i="1"/>
  <c r="BB216" i="1"/>
  <c r="BO216" i="1" s="1"/>
  <c r="BD216" i="1"/>
  <c r="BQ216" i="1" s="1"/>
  <c r="BG216" i="1"/>
  <c r="BH216" i="1"/>
  <c r="BI216" i="1"/>
  <c r="BT216" i="1" s="1"/>
  <c r="BK216" i="1"/>
  <c r="BV216" i="1" s="1"/>
  <c r="BL216" i="1"/>
  <c r="BW216" i="1" s="1"/>
  <c r="F214" i="1"/>
  <c r="G214" i="1"/>
  <c r="BJ214" i="1" s="1"/>
  <c r="BU214" i="1" s="1"/>
  <c r="I214" i="1"/>
  <c r="K214" i="1"/>
  <c r="BZ214" i="1" s="1"/>
  <c r="M214" i="1"/>
  <c r="T214" i="1"/>
  <c r="Y214" i="1"/>
  <c r="Z214" i="1"/>
  <c r="AF214" i="1"/>
  <c r="AG214" i="1"/>
  <c r="AI214" i="1"/>
  <c r="AJ214" i="1"/>
  <c r="AL214" i="1"/>
  <c r="BB214" i="1"/>
  <c r="BO214" i="1" s="1"/>
  <c r="BD214" i="1"/>
  <c r="BQ214" i="1" s="1"/>
  <c r="BG214" i="1"/>
  <c r="BH214" i="1"/>
  <c r="BI214" i="1"/>
  <c r="BT214" i="1" s="1"/>
  <c r="BK214" i="1"/>
  <c r="BV214" i="1" s="1"/>
  <c r="BL214" i="1"/>
  <c r="BW214" i="1" s="1"/>
  <c r="F215" i="1"/>
  <c r="G215" i="1"/>
  <c r="BJ215" i="1" s="1"/>
  <c r="BU215" i="1" s="1"/>
  <c r="I215" i="1"/>
  <c r="K215" i="1"/>
  <c r="BZ215" i="1" s="1"/>
  <c r="M215" i="1"/>
  <c r="T215" i="1"/>
  <c r="Y215" i="1"/>
  <c r="Z215" i="1"/>
  <c r="AF215" i="1"/>
  <c r="AG215" i="1"/>
  <c r="AI215" i="1"/>
  <c r="AJ215" i="1"/>
  <c r="AL215" i="1"/>
  <c r="BB215" i="1"/>
  <c r="BO215" i="1" s="1"/>
  <c r="BD215" i="1"/>
  <c r="BQ215" i="1" s="1"/>
  <c r="BG215" i="1"/>
  <c r="BH215" i="1"/>
  <c r="BI215" i="1"/>
  <c r="BT215" i="1" s="1"/>
  <c r="BK215" i="1"/>
  <c r="BV215" i="1" s="1"/>
  <c r="BL215" i="1"/>
  <c r="BW215" i="1" s="1"/>
  <c r="F213" i="1"/>
  <c r="G213" i="1"/>
  <c r="BJ213" i="1" s="1"/>
  <c r="BU213" i="1" s="1"/>
  <c r="I213" i="1"/>
  <c r="K213" i="1"/>
  <c r="BZ213" i="1" s="1"/>
  <c r="M213" i="1"/>
  <c r="T213" i="1"/>
  <c r="Y213" i="1"/>
  <c r="Z213" i="1"/>
  <c r="AF213" i="1"/>
  <c r="AG213" i="1"/>
  <c r="AI213" i="1"/>
  <c r="AJ213" i="1"/>
  <c r="AL213" i="1"/>
  <c r="BB213" i="1"/>
  <c r="BO213" i="1" s="1"/>
  <c r="BD213" i="1"/>
  <c r="BQ213" i="1" s="1"/>
  <c r="BG213" i="1"/>
  <c r="BH213" i="1"/>
  <c r="BI213" i="1"/>
  <c r="BT213" i="1" s="1"/>
  <c r="BK213" i="1"/>
  <c r="BV213" i="1" s="1"/>
  <c r="BL213" i="1"/>
  <c r="BW213" i="1" s="1"/>
  <c r="BL212" i="1"/>
  <c r="BW212" i="1" s="1"/>
  <c r="BK212" i="1"/>
  <c r="BV212" i="1" s="1"/>
  <c r="BI212" i="1"/>
  <c r="BT212" i="1" s="1"/>
  <c r="BH212" i="1"/>
  <c r="BG212" i="1"/>
  <c r="BD212" i="1"/>
  <c r="BQ212" i="1" s="1"/>
  <c r="BB212" i="1"/>
  <c r="BO212" i="1" s="1"/>
  <c r="AL212" i="1"/>
  <c r="AJ212" i="1"/>
  <c r="AI212" i="1"/>
  <c r="AG212" i="1"/>
  <c r="AF212" i="1"/>
  <c r="Z212" i="1"/>
  <c r="Y212" i="1"/>
  <c r="T212" i="1"/>
  <c r="M212" i="1"/>
  <c r="K212" i="1"/>
  <c r="BZ212" i="1" s="1"/>
  <c r="I212" i="1"/>
  <c r="G212" i="1"/>
  <c r="BJ212" i="1" s="1"/>
  <c r="BU212" i="1" s="1"/>
  <c r="F212" i="1"/>
  <c r="BL211" i="1"/>
  <c r="BW211" i="1" s="1"/>
  <c r="BK211" i="1"/>
  <c r="BV211" i="1" s="1"/>
  <c r="BI211" i="1"/>
  <c r="BT211" i="1" s="1"/>
  <c r="BH211" i="1"/>
  <c r="BG211" i="1"/>
  <c r="BF211" i="1"/>
  <c r="BD211" i="1"/>
  <c r="BQ211" i="1" s="1"/>
  <c r="BB211" i="1"/>
  <c r="BO211" i="1" s="1"/>
  <c r="AL211" i="1"/>
  <c r="AJ211" i="1"/>
  <c r="AI211" i="1"/>
  <c r="AH211" i="1"/>
  <c r="AG211" i="1"/>
  <c r="AF211" i="1"/>
  <c r="Z211" i="1"/>
  <c r="Y211" i="1"/>
  <c r="K211" i="1"/>
  <c r="BZ211" i="1" s="1"/>
  <c r="I211" i="1"/>
  <c r="G211" i="1"/>
  <c r="BJ211" i="1" s="1"/>
  <c r="BU211" i="1" s="1"/>
  <c r="F211" i="1"/>
  <c r="AI210" i="1"/>
  <c r="AJ210" i="1"/>
  <c r="AL210" i="1"/>
  <c r="BB210" i="1"/>
  <c r="BO210" i="1" s="1"/>
  <c r="BD210" i="1"/>
  <c r="BQ210" i="1" s="1"/>
  <c r="BG210" i="1"/>
  <c r="BH210" i="1"/>
  <c r="BI210" i="1"/>
  <c r="BT210" i="1" s="1"/>
  <c r="BK210" i="1"/>
  <c r="BV210" i="1" s="1"/>
  <c r="BL210" i="1"/>
  <c r="BW210" i="1" s="1"/>
  <c r="AF210" i="1"/>
  <c r="AG210" i="1"/>
  <c r="Y210" i="1"/>
  <c r="Z210" i="1"/>
  <c r="T210" i="1"/>
  <c r="K210" i="1"/>
  <c r="BZ210" i="1" s="1"/>
  <c r="M210" i="1"/>
  <c r="F210" i="1"/>
  <c r="G210" i="1"/>
  <c r="BJ210" i="1" s="1"/>
  <c r="BU210" i="1" s="1"/>
  <c r="I210" i="1"/>
  <c r="BL209" i="1"/>
  <c r="BW209" i="1" s="1"/>
  <c r="BK209" i="1"/>
  <c r="BV209" i="1" s="1"/>
  <c r="BI209" i="1"/>
  <c r="BT209" i="1" s="1"/>
  <c r="BH209" i="1"/>
  <c r="BG209" i="1"/>
  <c r="BD209" i="1"/>
  <c r="BQ209" i="1" s="1"/>
  <c r="BB209" i="1"/>
  <c r="BO209" i="1" s="1"/>
  <c r="AL209" i="1"/>
  <c r="AJ209" i="1"/>
  <c r="AI209" i="1"/>
  <c r="BL208" i="1"/>
  <c r="BW208" i="1" s="1"/>
  <c r="BK208" i="1"/>
  <c r="BV208" i="1" s="1"/>
  <c r="BI208" i="1"/>
  <c r="BT208" i="1" s="1"/>
  <c r="BH208" i="1"/>
  <c r="BG208" i="1"/>
  <c r="BD208" i="1"/>
  <c r="BQ208" i="1" s="1"/>
  <c r="BB208" i="1"/>
  <c r="BO208" i="1" s="1"/>
  <c r="AL208" i="1"/>
  <c r="AJ208" i="1"/>
  <c r="AI208" i="1"/>
  <c r="AF209" i="1"/>
  <c r="AF208" i="1"/>
  <c r="Z209" i="1"/>
  <c r="Y209" i="1"/>
  <c r="Z208" i="1"/>
  <c r="Y208" i="1"/>
  <c r="T209" i="1"/>
  <c r="T208" i="1"/>
  <c r="M209" i="1"/>
  <c r="BF209" i="1" s="1"/>
  <c r="M208" i="1"/>
  <c r="I209" i="1"/>
  <c r="G209" i="1"/>
  <c r="BJ209" i="1" s="1"/>
  <c r="BU209" i="1" s="1"/>
  <c r="F209" i="1"/>
  <c r="I208" i="1"/>
  <c r="G208" i="1"/>
  <c r="BJ208" i="1" s="1"/>
  <c r="BU208" i="1" s="1"/>
  <c r="F208" i="1"/>
  <c r="K209" i="1"/>
  <c r="BZ209" i="1" s="1"/>
  <c r="AG209" i="1"/>
  <c r="K208" i="1"/>
  <c r="BZ208" i="1" s="1"/>
  <c r="AG208" i="1"/>
  <c r="BL207" i="1"/>
  <c r="BW207" i="1" s="1"/>
  <c r="BK207" i="1"/>
  <c r="BV207" i="1" s="1"/>
  <c r="BI207" i="1"/>
  <c r="BT207" i="1" s="1"/>
  <c r="BH207" i="1"/>
  <c r="BG207" i="1"/>
  <c r="BD207" i="1"/>
  <c r="BQ207" i="1" s="1"/>
  <c r="BB207" i="1"/>
  <c r="BO207" i="1" s="1"/>
  <c r="AL207" i="1"/>
  <c r="AJ207" i="1"/>
  <c r="AI207" i="1"/>
  <c r="AF207" i="1"/>
  <c r="Z207" i="1"/>
  <c r="Y207" i="1"/>
  <c r="T207" i="1"/>
  <c r="M207" i="1"/>
  <c r="BF207" i="1" s="1"/>
  <c r="K207" i="1"/>
  <c r="BZ207" i="1" s="1"/>
  <c r="AG207" i="1"/>
  <c r="I207" i="1"/>
  <c r="G207" i="1"/>
  <c r="BJ207" i="1" s="1"/>
  <c r="BU207" i="1" s="1"/>
  <c r="F207" i="1"/>
  <c r="BC271" i="1" l="1"/>
  <c r="BP271" i="1" s="1"/>
  <c r="BC272" i="1"/>
  <c r="BP272" i="1" s="1"/>
  <c r="BE273" i="1"/>
  <c r="BR273" i="1" s="1"/>
  <c r="BC273" i="1"/>
  <c r="BP273" i="1" s="1"/>
  <c r="BC268" i="1"/>
  <c r="BP268" i="1" s="1"/>
  <c r="BC269" i="1"/>
  <c r="BP269" i="1" s="1"/>
  <c r="BC267" i="1"/>
  <c r="BP267" i="1" s="1"/>
  <c r="BC266" i="1"/>
  <c r="BP266" i="1" s="1"/>
  <c r="BE265" i="1"/>
  <c r="BR265" i="1" s="1"/>
  <c r="BC264" i="1"/>
  <c r="BP264" i="1" s="1"/>
  <c r="BE263" i="1"/>
  <c r="BR263" i="1" s="1"/>
  <c r="BC260" i="1"/>
  <c r="BP260" i="1" s="1"/>
  <c r="BC262" i="1"/>
  <c r="BP262" i="1" s="1"/>
  <c r="BE261" i="1"/>
  <c r="BR261" i="1" s="1"/>
  <c r="BC259" i="1"/>
  <c r="BP259" i="1" s="1"/>
  <c r="BE257" i="1"/>
  <c r="BR257" i="1" s="1"/>
  <c r="BC258" i="1"/>
  <c r="BP258" i="1" s="1"/>
  <c r="BE256" i="1"/>
  <c r="BR256" i="1" s="1"/>
  <c r="BC255" i="1"/>
  <c r="BP255" i="1" s="1"/>
  <c r="BE254" i="1"/>
  <c r="BR254" i="1" s="1"/>
  <c r="BC253" i="1"/>
  <c r="BP253" i="1" s="1"/>
  <c r="BE252" i="1"/>
  <c r="BR252" i="1" s="1"/>
  <c r="BC251" i="1"/>
  <c r="BP251" i="1" s="1"/>
  <c r="BE250" i="1"/>
  <c r="BR250" i="1" s="1"/>
  <c r="BE248" i="1"/>
  <c r="BR248" i="1" s="1"/>
  <c r="BE249" i="1"/>
  <c r="BR249" i="1" s="1"/>
  <c r="BC247" i="1"/>
  <c r="BP247" i="1" s="1"/>
  <c r="BC246" i="1"/>
  <c r="BP246" i="1" s="1"/>
  <c r="BC243" i="1"/>
  <c r="BP243" i="1" s="1"/>
  <c r="BC244" i="1"/>
  <c r="BP244" i="1" s="1"/>
  <c r="BE245" i="1"/>
  <c r="BR245" i="1" s="1"/>
  <c r="BC245" i="1"/>
  <c r="BP245" i="1" s="1"/>
  <c r="BC242" i="1"/>
  <c r="BP242" i="1" s="1"/>
  <c r="BC241" i="1"/>
  <c r="BP241" i="1" s="1"/>
  <c r="BE238" i="1"/>
  <c r="BR238" i="1" s="1"/>
  <c r="BE239" i="1"/>
  <c r="BR239" i="1" s="1"/>
  <c r="BC240" i="1"/>
  <c r="BP240" i="1" s="1"/>
  <c r="BE234" i="1"/>
  <c r="BR234" i="1" s="1"/>
  <c r="BC237" i="1"/>
  <c r="BP237" i="1" s="1"/>
  <c r="H232" i="1"/>
  <c r="BE232" i="1" s="1"/>
  <c r="BR232" i="1" s="1"/>
  <c r="BC233" i="1"/>
  <c r="BP233" i="1" s="1"/>
  <c r="BC236" i="1"/>
  <c r="BP236" i="1" s="1"/>
  <c r="BE235" i="1"/>
  <c r="BR235" i="1" s="1"/>
  <c r="AH231" i="1"/>
  <c r="AK231" i="1" s="1"/>
  <c r="AM231" i="1" s="1"/>
  <c r="BF231" i="1"/>
  <c r="BS231" i="1" s="1"/>
  <c r="AH232" i="1"/>
  <c r="AK232" i="1" s="1"/>
  <c r="AM232" i="1" s="1"/>
  <c r="BF232" i="1"/>
  <c r="BS232" i="1" s="1"/>
  <c r="H231" i="1"/>
  <c r="BC231" i="1" s="1"/>
  <c r="BP231" i="1" s="1"/>
  <c r="H226" i="1"/>
  <c r="BE226" i="1" s="1"/>
  <c r="BR226" i="1" s="1"/>
  <c r="H228" i="1"/>
  <c r="BE228" i="1" s="1"/>
  <c r="BR228" i="1" s="1"/>
  <c r="H230" i="1"/>
  <c r="BE230" i="1" s="1"/>
  <c r="BR230" i="1" s="1"/>
  <c r="AH230" i="1"/>
  <c r="AK230" i="1" s="1"/>
  <c r="AM230" i="1" s="1"/>
  <c r="AH226" i="1"/>
  <c r="AK226" i="1" s="1"/>
  <c r="AM226" i="1" s="1"/>
  <c r="BS227" i="1"/>
  <c r="AH229" i="1"/>
  <c r="AK229" i="1" s="1"/>
  <c r="AM229" i="1" s="1"/>
  <c r="BF229" i="1"/>
  <c r="BS229" i="1" s="1"/>
  <c r="BS230" i="1"/>
  <c r="H229" i="1"/>
  <c r="BE229" i="1" s="1"/>
  <c r="BR229" i="1" s="1"/>
  <c r="H227" i="1"/>
  <c r="BE227" i="1" s="1"/>
  <c r="BR227" i="1" s="1"/>
  <c r="AH227" i="1"/>
  <c r="AK227" i="1" s="1"/>
  <c r="AM227" i="1" s="1"/>
  <c r="BF226" i="1"/>
  <c r="BS226" i="1" s="1"/>
  <c r="BS228" i="1"/>
  <c r="AH228" i="1"/>
  <c r="AK228" i="1" s="1"/>
  <c r="AM228" i="1" s="1"/>
  <c r="H225" i="1"/>
  <c r="BE225" i="1" s="1"/>
  <c r="BR225" i="1" s="1"/>
  <c r="AK225" i="1"/>
  <c r="AM225" i="1" s="1"/>
  <c r="AH224" i="1"/>
  <c r="AK224" i="1" s="1"/>
  <c r="AM224" i="1" s="1"/>
  <c r="BF225" i="1"/>
  <c r="BS225" i="1" s="1"/>
  <c r="BF224" i="1"/>
  <c r="BS224" i="1" s="1"/>
  <c r="H224" i="1"/>
  <c r="BE224" i="1" s="1"/>
  <c r="BR224" i="1" s="1"/>
  <c r="AH219" i="1"/>
  <c r="AK219" i="1" s="1"/>
  <c r="AM219" i="1" s="1"/>
  <c r="AH223" i="1"/>
  <c r="AK223" i="1" s="1"/>
  <c r="AM223" i="1" s="1"/>
  <c r="BF223" i="1"/>
  <c r="BS223" i="1" s="1"/>
  <c r="H223" i="1"/>
  <c r="BE223" i="1" s="1"/>
  <c r="BR223" i="1" s="1"/>
  <c r="AH222" i="1"/>
  <c r="AK222" i="1" s="1"/>
  <c r="AM222" i="1" s="1"/>
  <c r="H219" i="1"/>
  <c r="BE219" i="1" s="1"/>
  <c r="BR219" i="1" s="1"/>
  <c r="BF222" i="1"/>
  <c r="BS222" i="1" s="1"/>
  <c r="H220" i="1"/>
  <c r="BE220" i="1" s="1"/>
  <c r="BR220" i="1" s="1"/>
  <c r="AH220" i="1"/>
  <c r="AK220" i="1" s="1"/>
  <c r="AM220" i="1" s="1"/>
  <c r="H222" i="1"/>
  <c r="H218" i="1"/>
  <c r="BE218" i="1" s="1"/>
  <c r="BR218" i="1" s="1"/>
  <c r="BS220" i="1"/>
  <c r="BS219" i="1"/>
  <c r="H212" i="1"/>
  <c r="BC212" i="1" s="1"/>
  <c r="BP212" i="1" s="1"/>
  <c r="H221" i="1"/>
  <c r="BC221" i="1" s="1"/>
  <c r="BP221" i="1" s="1"/>
  <c r="AH221" i="1"/>
  <c r="AK221" i="1" s="1"/>
  <c r="AM221" i="1" s="1"/>
  <c r="BS221" i="1"/>
  <c r="AH212" i="1"/>
  <c r="AK212" i="1" s="1"/>
  <c r="AM212" i="1" s="1"/>
  <c r="H216" i="1"/>
  <c r="BE216" i="1" s="1"/>
  <c r="BR216" i="1" s="1"/>
  <c r="H213" i="1"/>
  <c r="BE213" i="1" s="1"/>
  <c r="BR213" i="1" s="1"/>
  <c r="BS218" i="1"/>
  <c r="BF212" i="1"/>
  <c r="BS212" i="1" s="1"/>
  <c r="H214" i="1"/>
  <c r="BE214" i="1" s="1"/>
  <c r="BR214" i="1" s="1"/>
  <c r="H215" i="1"/>
  <c r="BC215" i="1" s="1"/>
  <c r="BP215" i="1" s="1"/>
  <c r="H217" i="1"/>
  <c r="BE217" i="1" s="1"/>
  <c r="BR217" i="1" s="1"/>
  <c r="AH218" i="1"/>
  <c r="AK218" i="1" s="1"/>
  <c r="AM218" i="1" s="1"/>
  <c r="AH216" i="1"/>
  <c r="AK216" i="1" s="1"/>
  <c r="AM216" i="1" s="1"/>
  <c r="AH217" i="1"/>
  <c r="AK217" i="1" s="1"/>
  <c r="AM217" i="1" s="1"/>
  <c r="BF217" i="1"/>
  <c r="BS217" i="1" s="1"/>
  <c r="BF216" i="1"/>
  <c r="BS216" i="1" s="1"/>
  <c r="AH215" i="1"/>
  <c r="AK215" i="1" s="1"/>
  <c r="AM215" i="1" s="1"/>
  <c r="AH214" i="1"/>
  <c r="AK214" i="1" s="1"/>
  <c r="AM214" i="1" s="1"/>
  <c r="BF215" i="1"/>
  <c r="BS215" i="1" s="1"/>
  <c r="BF214" i="1"/>
  <c r="BS214" i="1" s="1"/>
  <c r="AH213" i="1"/>
  <c r="AK213" i="1" s="1"/>
  <c r="AM213" i="1" s="1"/>
  <c r="BF213" i="1"/>
  <c r="BS213" i="1" s="1"/>
  <c r="H208" i="1"/>
  <c r="BC208" i="1" s="1"/>
  <c r="BP208" i="1" s="1"/>
  <c r="BS211" i="1"/>
  <c r="BS209" i="1"/>
  <c r="H207" i="1"/>
  <c r="BC207" i="1" s="1"/>
  <c r="BP207" i="1" s="1"/>
  <c r="H211" i="1"/>
  <c r="BE211" i="1" s="1"/>
  <c r="BR211" i="1" s="1"/>
  <c r="AK211" i="1"/>
  <c r="AM211" i="1" s="1"/>
  <c r="AH208" i="1"/>
  <c r="AK208" i="1" s="1"/>
  <c r="AM208" i="1" s="1"/>
  <c r="AH209" i="1"/>
  <c r="AK209" i="1" s="1"/>
  <c r="AM209" i="1" s="1"/>
  <c r="BF208" i="1"/>
  <c r="BS208" i="1" s="1"/>
  <c r="H209" i="1"/>
  <c r="BE209" i="1" s="1"/>
  <c r="BR209" i="1" s="1"/>
  <c r="AH210" i="1"/>
  <c r="AK210" i="1" s="1"/>
  <c r="AM210" i="1" s="1"/>
  <c r="BF210" i="1"/>
  <c r="BS210" i="1" s="1"/>
  <c r="H210" i="1"/>
  <c r="AH207" i="1"/>
  <c r="AK207" i="1" s="1"/>
  <c r="AM207" i="1" s="1"/>
  <c r="BS207" i="1"/>
  <c r="AF206" i="1"/>
  <c r="BL206" i="1"/>
  <c r="BW206" i="1" s="1"/>
  <c r="BK206" i="1"/>
  <c r="BV206" i="1" s="1"/>
  <c r="BI206" i="1"/>
  <c r="BT206" i="1" s="1"/>
  <c r="BH206" i="1"/>
  <c r="BG206" i="1"/>
  <c r="BD206" i="1"/>
  <c r="BQ206" i="1" s="1"/>
  <c r="BB206" i="1"/>
  <c r="BO206" i="1" s="1"/>
  <c r="AL206" i="1"/>
  <c r="AJ206" i="1"/>
  <c r="AI206" i="1"/>
  <c r="AG206" i="1"/>
  <c r="Z206" i="1"/>
  <c r="Y206" i="1"/>
  <c r="T206" i="1"/>
  <c r="M206" i="1"/>
  <c r="BF206" i="1" s="1"/>
  <c r="I206" i="1"/>
  <c r="G206" i="1"/>
  <c r="BJ206" i="1" s="1"/>
  <c r="BU206" i="1" s="1"/>
  <c r="F206" i="1"/>
  <c r="K206" i="1"/>
  <c r="BZ206" i="1" s="1"/>
  <c r="BL205" i="1"/>
  <c r="BW205" i="1" s="1"/>
  <c r="BK205" i="1"/>
  <c r="BV205" i="1" s="1"/>
  <c r="BI205" i="1"/>
  <c r="BT205" i="1" s="1"/>
  <c r="BH205" i="1"/>
  <c r="BG205" i="1"/>
  <c r="BD205" i="1"/>
  <c r="BQ205" i="1" s="1"/>
  <c r="BB205" i="1"/>
  <c r="BO205" i="1" s="1"/>
  <c r="AL205" i="1"/>
  <c r="AJ205" i="1"/>
  <c r="AI205" i="1"/>
  <c r="AG205" i="1"/>
  <c r="AF205" i="1"/>
  <c r="Z205" i="1"/>
  <c r="Y205" i="1"/>
  <c r="T205" i="1"/>
  <c r="M205" i="1"/>
  <c r="BF205" i="1" s="1"/>
  <c r="K205" i="1"/>
  <c r="BZ205" i="1" s="1"/>
  <c r="I205" i="1"/>
  <c r="G205" i="1"/>
  <c r="BJ205" i="1" s="1"/>
  <c r="BU205" i="1" s="1"/>
  <c r="F205" i="1"/>
  <c r="BK203" i="1"/>
  <c r="BV203" i="1" s="1"/>
  <c r="BL203" i="1"/>
  <c r="BW203" i="1" s="1"/>
  <c r="BK204" i="1"/>
  <c r="BV204" i="1" s="1"/>
  <c r="BL204" i="1"/>
  <c r="BW204" i="1" s="1"/>
  <c r="BL202" i="1"/>
  <c r="BW202" i="1" s="1"/>
  <c r="BK202" i="1"/>
  <c r="BV202" i="1" s="1"/>
  <c r="BI204" i="1"/>
  <c r="BT204" i="1" s="1"/>
  <c r="BH204" i="1"/>
  <c r="BG204" i="1"/>
  <c r="BD204" i="1"/>
  <c r="BQ204" i="1" s="1"/>
  <c r="BB204" i="1"/>
  <c r="BO204" i="1" s="1"/>
  <c r="AL204" i="1"/>
  <c r="AJ204" i="1"/>
  <c r="AI204" i="1"/>
  <c r="BI203" i="1"/>
  <c r="BT203" i="1" s="1"/>
  <c r="BH203" i="1"/>
  <c r="BG203" i="1"/>
  <c r="BD203" i="1"/>
  <c r="BQ203" i="1" s="1"/>
  <c r="BB203" i="1"/>
  <c r="BO203" i="1" s="1"/>
  <c r="AL203" i="1"/>
  <c r="AJ203" i="1"/>
  <c r="AI203" i="1"/>
  <c r="BI202" i="1"/>
  <c r="BT202" i="1" s="1"/>
  <c r="BH202" i="1"/>
  <c r="BG202" i="1"/>
  <c r="BD202" i="1"/>
  <c r="BQ202" i="1" s="1"/>
  <c r="BB202" i="1"/>
  <c r="BO202" i="1" s="1"/>
  <c r="AL202" i="1"/>
  <c r="AJ202" i="1"/>
  <c r="AI202" i="1"/>
  <c r="AF204" i="1"/>
  <c r="AF203" i="1"/>
  <c r="AF202" i="1"/>
  <c r="T203" i="1"/>
  <c r="Y203" i="1"/>
  <c r="Z203" i="1"/>
  <c r="T204" i="1"/>
  <c r="Y204" i="1"/>
  <c r="Z204" i="1"/>
  <c r="Z202" i="1"/>
  <c r="Y202" i="1"/>
  <c r="T202" i="1"/>
  <c r="M203" i="1"/>
  <c r="BF203" i="1" s="1"/>
  <c r="M204" i="1"/>
  <c r="BF204" i="1" s="1"/>
  <c r="M202" i="1"/>
  <c r="BF202" i="1" s="1"/>
  <c r="I204" i="1"/>
  <c r="G204" i="1"/>
  <c r="BJ204" i="1" s="1"/>
  <c r="BU204" i="1" s="1"/>
  <c r="F204" i="1"/>
  <c r="I203" i="1"/>
  <c r="G203" i="1"/>
  <c r="BJ203" i="1" s="1"/>
  <c r="BU203" i="1" s="1"/>
  <c r="F203" i="1"/>
  <c r="I202" i="1"/>
  <c r="G202" i="1"/>
  <c r="BJ202" i="1" s="1"/>
  <c r="BU202" i="1" s="1"/>
  <c r="F202" i="1"/>
  <c r="K204" i="1"/>
  <c r="BZ204" i="1" s="1"/>
  <c r="AG204" i="1"/>
  <c r="K203" i="1"/>
  <c r="BZ203" i="1" s="1"/>
  <c r="AG203" i="1"/>
  <c r="K202" i="1"/>
  <c r="BZ202" i="1" s="1"/>
  <c r="AG202" i="1"/>
  <c r="AG201" i="1"/>
  <c r="AF201" i="1"/>
  <c r="BL201" i="1"/>
  <c r="BW201" i="1" s="1"/>
  <c r="BK201" i="1"/>
  <c r="BV201" i="1" s="1"/>
  <c r="BI201" i="1"/>
  <c r="BT201" i="1" s="1"/>
  <c r="BH201" i="1"/>
  <c r="BG201" i="1"/>
  <c r="BF201" i="1"/>
  <c r="BD201" i="1"/>
  <c r="BQ201" i="1" s="1"/>
  <c r="BB201" i="1"/>
  <c r="BO201" i="1" s="1"/>
  <c r="AL201" i="1"/>
  <c r="AJ201" i="1"/>
  <c r="AI201" i="1"/>
  <c r="AH201" i="1"/>
  <c r="Z201" i="1"/>
  <c r="Y201" i="1"/>
  <c r="K201" i="1"/>
  <c r="BZ201" i="1" s="1"/>
  <c r="I201" i="1"/>
  <c r="G201" i="1"/>
  <c r="BJ201" i="1" s="1"/>
  <c r="BU201" i="1" s="1"/>
  <c r="F201" i="1"/>
  <c r="BL200" i="1"/>
  <c r="BW200" i="1" s="1"/>
  <c r="BK200" i="1"/>
  <c r="BV200" i="1" s="1"/>
  <c r="BI200" i="1"/>
  <c r="BT200" i="1" s="1"/>
  <c r="BH200" i="1"/>
  <c r="BG200" i="1"/>
  <c r="BD200" i="1"/>
  <c r="BQ200" i="1" s="1"/>
  <c r="BB200" i="1"/>
  <c r="BO200" i="1" s="1"/>
  <c r="AL200" i="1"/>
  <c r="AJ200" i="1"/>
  <c r="AI200" i="1"/>
  <c r="AG200" i="1"/>
  <c r="AF200" i="1"/>
  <c r="Z200" i="1"/>
  <c r="Y200" i="1"/>
  <c r="T200" i="1"/>
  <c r="M200" i="1"/>
  <c r="K200" i="1"/>
  <c r="BZ200" i="1" s="1"/>
  <c r="I200" i="1"/>
  <c r="G200" i="1"/>
  <c r="BJ200" i="1" s="1"/>
  <c r="BU200" i="1" s="1"/>
  <c r="F200" i="1"/>
  <c r="BC232" i="1" l="1"/>
  <c r="BP232" i="1" s="1"/>
  <c r="BE231" i="1"/>
  <c r="BR231" i="1" s="1"/>
  <c r="BC226" i="1"/>
  <c r="BP226" i="1" s="1"/>
  <c r="BC228" i="1"/>
  <c r="BP228" i="1" s="1"/>
  <c r="BC230" i="1"/>
  <c r="BP230" i="1" s="1"/>
  <c r="BC229" i="1"/>
  <c r="BP229" i="1" s="1"/>
  <c r="BC227" i="1"/>
  <c r="BP227" i="1" s="1"/>
  <c r="BC225" i="1"/>
  <c r="BP225" i="1" s="1"/>
  <c r="BC224" i="1"/>
  <c r="BP224" i="1" s="1"/>
  <c r="BC223" i="1"/>
  <c r="BP223" i="1" s="1"/>
  <c r="BC219" i="1"/>
  <c r="BP219" i="1" s="1"/>
  <c r="BC216" i="1"/>
  <c r="BP216" i="1" s="1"/>
  <c r="BC220" i="1"/>
  <c r="BP220" i="1" s="1"/>
  <c r="BC218" i="1"/>
  <c r="BP218" i="1" s="1"/>
  <c r="BE222" i="1"/>
  <c r="BR222" i="1" s="1"/>
  <c r="BC222" i="1"/>
  <c r="BP222" i="1" s="1"/>
  <c r="BE221" i="1"/>
  <c r="BR221" i="1" s="1"/>
  <c r="BE212" i="1"/>
  <c r="BR212" i="1" s="1"/>
  <c r="BC217" i="1"/>
  <c r="BP217" i="1" s="1"/>
  <c r="BC214" i="1"/>
  <c r="BP214" i="1" s="1"/>
  <c r="BE215" i="1"/>
  <c r="BR215" i="1" s="1"/>
  <c r="BC213" i="1"/>
  <c r="BP213" i="1" s="1"/>
  <c r="BE208" i="1"/>
  <c r="BR208" i="1" s="1"/>
  <c r="H206" i="1"/>
  <c r="BE206" i="1" s="1"/>
  <c r="BR206" i="1" s="1"/>
  <c r="BE207" i="1"/>
  <c r="BR207" i="1" s="1"/>
  <c r="BC211" i="1"/>
  <c r="BP211" i="1" s="1"/>
  <c r="BC209" i="1"/>
  <c r="BP209" i="1" s="1"/>
  <c r="BS202" i="1"/>
  <c r="BC210" i="1"/>
  <c r="BP210" i="1" s="1"/>
  <c r="BE210" i="1"/>
  <c r="BR210" i="1" s="1"/>
  <c r="AH206" i="1"/>
  <c r="AK206" i="1" s="1"/>
  <c r="AM206" i="1" s="1"/>
  <c r="H205" i="1"/>
  <c r="BC205" i="1" s="1"/>
  <c r="BP205" i="1" s="1"/>
  <c r="AH204" i="1"/>
  <c r="AK204" i="1" s="1"/>
  <c r="AM204" i="1" s="1"/>
  <c r="AH205" i="1"/>
  <c r="AK205" i="1" s="1"/>
  <c r="AM205" i="1" s="1"/>
  <c r="AH202" i="1"/>
  <c r="AK202" i="1" s="1"/>
  <c r="AM202" i="1" s="1"/>
  <c r="H204" i="1"/>
  <c r="BC204" i="1" s="1"/>
  <c r="BP204" i="1" s="1"/>
  <c r="BS206" i="1"/>
  <c r="H203" i="1"/>
  <c r="BE203" i="1" s="1"/>
  <c r="BR203" i="1" s="1"/>
  <c r="AH200" i="1"/>
  <c r="AK200" i="1" s="1"/>
  <c r="AM200" i="1" s="1"/>
  <c r="BS203" i="1"/>
  <c r="BS204" i="1"/>
  <c r="AH203" i="1"/>
  <c r="AK203" i="1" s="1"/>
  <c r="AM203" i="1" s="1"/>
  <c r="H201" i="1"/>
  <c r="BC201" i="1" s="1"/>
  <c r="BP201" i="1" s="1"/>
  <c r="BS205" i="1"/>
  <c r="H202" i="1"/>
  <c r="BE202" i="1" s="1"/>
  <c r="BR202" i="1" s="1"/>
  <c r="BF200" i="1"/>
  <c r="BS200" i="1" s="1"/>
  <c r="H200" i="1"/>
  <c r="BE200" i="1" s="1"/>
  <c r="BR200" i="1" s="1"/>
  <c r="AK201" i="1"/>
  <c r="AM201" i="1" s="1"/>
  <c r="BS201" i="1"/>
  <c r="BL199" i="1"/>
  <c r="BW199" i="1" s="1"/>
  <c r="BK199" i="1"/>
  <c r="BV199" i="1" s="1"/>
  <c r="BI199" i="1"/>
  <c r="BT199" i="1" s="1"/>
  <c r="BH199" i="1"/>
  <c r="BG199" i="1"/>
  <c r="BF199" i="1"/>
  <c r="BD199" i="1"/>
  <c r="BQ199" i="1" s="1"/>
  <c r="BB199" i="1"/>
  <c r="BO199" i="1" s="1"/>
  <c r="AL199" i="1"/>
  <c r="AJ199" i="1"/>
  <c r="AI199" i="1"/>
  <c r="AH199" i="1"/>
  <c r="AG199" i="1"/>
  <c r="AF199" i="1"/>
  <c r="Z199" i="1"/>
  <c r="Y199" i="1"/>
  <c r="K199" i="1"/>
  <c r="BZ199" i="1" s="1"/>
  <c r="I199" i="1"/>
  <c r="G199" i="1"/>
  <c r="BJ199" i="1" s="1"/>
  <c r="BU199" i="1" s="1"/>
  <c r="F199" i="1"/>
  <c r="BL198" i="1"/>
  <c r="BW198" i="1" s="1"/>
  <c r="BK198" i="1"/>
  <c r="BV198" i="1" s="1"/>
  <c r="BI198" i="1"/>
  <c r="BT198" i="1" s="1"/>
  <c r="BH198" i="1"/>
  <c r="BG198" i="1"/>
  <c r="BD198" i="1"/>
  <c r="BQ198" i="1" s="1"/>
  <c r="BB198" i="1"/>
  <c r="BO198" i="1" s="1"/>
  <c r="AL198" i="1"/>
  <c r="AJ198" i="1"/>
  <c r="AI198" i="1"/>
  <c r="AG198" i="1"/>
  <c r="AF198" i="1"/>
  <c r="BL197" i="1"/>
  <c r="BW197" i="1" s="1"/>
  <c r="BK197" i="1"/>
  <c r="BV197" i="1" s="1"/>
  <c r="BI197" i="1"/>
  <c r="BT197" i="1" s="1"/>
  <c r="BH197" i="1"/>
  <c r="BG197" i="1"/>
  <c r="BD197" i="1"/>
  <c r="BQ197" i="1" s="1"/>
  <c r="BB197" i="1"/>
  <c r="BO197" i="1" s="1"/>
  <c r="AL197" i="1"/>
  <c r="AJ197" i="1"/>
  <c r="AI197" i="1"/>
  <c r="AG197" i="1"/>
  <c r="AF197" i="1"/>
  <c r="Z198" i="1"/>
  <c r="Y198" i="1"/>
  <c r="Z197" i="1"/>
  <c r="Y197" i="1"/>
  <c r="T198" i="1"/>
  <c r="T197" i="1"/>
  <c r="M198" i="1"/>
  <c r="K198" i="1"/>
  <c r="BZ198" i="1" s="1"/>
  <c r="I198" i="1"/>
  <c r="G198" i="1"/>
  <c r="BJ198" i="1" s="1"/>
  <c r="BU198" i="1" s="1"/>
  <c r="F198" i="1"/>
  <c r="M197" i="1"/>
  <c r="BF197" i="1" s="1"/>
  <c r="K197" i="1"/>
  <c r="BZ197" i="1" s="1"/>
  <c r="I197" i="1"/>
  <c r="G197" i="1"/>
  <c r="BJ197" i="1" s="1"/>
  <c r="BU197" i="1" s="1"/>
  <c r="F197" i="1"/>
  <c r="BL196" i="1"/>
  <c r="BW196" i="1" s="1"/>
  <c r="BK196" i="1"/>
  <c r="BV196" i="1" s="1"/>
  <c r="BI196" i="1"/>
  <c r="BT196" i="1" s="1"/>
  <c r="BH196" i="1"/>
  <c r="BG196" i="1"/>
  <c r="BD196" i="1"/>
  <c r="BQ196" i="1" s="1"/>
  <c r="BB196" i="1"/>
  <c r="BO196" i="1" s="1"/>
  <c r="AL196" i="1"/>
  <c r="AJ196" i="1"/>
  <c r="AI196" i="1"/>
  <c r="AG196" i="1"/>
  <c r="AF196" i="1"/>
  <c r="Z196" i="1"/>
  <c r="Y196" i="1"/>
  <c r="M196" i="1"/>
  <c r="BF196" i="1" s="1"/>
  <c r="K196" i="1"/>
  <c r="BZ196" i="1" s="1"/>
  <c r="I196" i="1"/>
  <c r="G196" i="1"/>
  <c r="BJ196" i="1" s="1"/>
  <c r="BU196" i="1" s="1"/>
  <c r="F196" i="1"/>
  <c r="BL195" i="1"/>
  <c r="BW195" i="1" s="1"/>
  <c r="BK195" i="1"/>
  <c r="BV195" i="1" s="1"/>
  <c r="BI195" i="1"/>
  <c r="BT195" i="1" s="1"/>
  <c r="BH195" i="1"/>
  <c r="BG195" i="1"/>
  <c r="BD195" i="1"/>
  <c r="BQ195" i="1" s="1"/>
  <c r="BB195" i="1"/>
  <c r="BO195" i="1" s="1"/>
  <c r="AL195" i="1"/>
  <c r="AJ195" i="1"/>
  <c r="AI195" i="1"/>
  <c r="AG195" i="1"/>
  <c r="AF195" i="1"/>
  <c r="Z195" i="1"/>
  <c r="Y195" i="1"/>
  <c r="T195" i="1"/>
  <c r="M195" i="1"/>
  <c r="BF195" i="1" s="1"/>
  <c r="K195" i="1"/>
  <c r="BZ195" i="1" s="1"/>
  <c r="I195" i="1"/>
  <c r="G195" i="1"/>
  <c r="BJ195" i="1" s="1"/>
  <c r="BU195" i="1" s="1"/>
  <c r="F195" i="1"/>
  <c r="BL194" i="1"/>
  <c r="BW194" i="1" s="1"/>
  <c r="BK194" i="1"/>
  <c r="BV194" i="1" s="1"/>
  <c r="BI194" i="1"/>
  <c r="BT194" i="1" s="1"/>
  <c r="BH194" i="1"/>
  <c r="BG194" i="1"/>
  <c r="BF194" i="1"/>
  <c r="BD194" i="1"/>
  <c r="BQ194" i="1" s="1"/>
  <c r="BB194" i="1"/>
  <c r="BO194" i="1" s="1"/>
  <c r="AL194" i="1"/>
  <c r="AJ194" i="1"/>
  <c r="AI194" i="1"/>
  <c r="AH194" i="1"/>
  <c r="AG194" i="1"/>
  <c r="Y194" i="1"/>
  <c r="Z194" i="1"/>
  <c r="K194" i="1"/>
  <c r="BZ194" i="1" s="1"/>
  <c r="I194" i="1"/>
  <c r="G194" i="1"/>
  <c r="BJ194" i="1" s="1"/>
  <c r="BU194" i="1" s="1"/>
  <c r="F194" i="1"/>
  <c r="AI191" i="1"/>
  <c r="AJ191" i="1"/>
  <c r="AL191" i="1"/>
  <c r="BB191" i="1"/>
  <c r="BO191" i="1" s="1"/>
  <c r="BD191" i="1"/>
  <c r="BQ191" i="1" s="1"/>
  <c r="BG191" i="1"/>
  <c r="BH191" i="1"/>
  <c r="BI191" i="1"/>
  <c r="BT191" i="1" s="1"/>
  <c r="BK191" i="1"/>
  <c r="BV191" i="1" s="1"/>
  <c r="BL191" i="1"/>
  <c r="BW191" i="1" s="1"/>
  <c r="AI192" i="1"/>
  <c r="AJ192" i="1"/>
  <c r="AL192" i="1"/>
  <c r="BB192" i="1"/>
  <c r="BO192" i="1" s="1"/>
  <c r="BD192" i="1"/>
  <c r="BQ192" i="1" s="1"/>
  <c r="BG192" i="1"/>
  <c r="BH192" i="1"/>
  <c r="BI192" i="1"/>
  <c r="BT192" i="1" s="1"/>
  <c r="BK192" i="1"/>
  <c r="BV192" i="1" s="1"/>
  <c r="BL192" i="1"/>
  <c r="BW192" i="1" s="1"/>
  <c r="AI193" i="1"/>
  <c r="AJ193" i="1"/>
  <c r="AL193" i="1"/>
  <c r="BB193" i="1"/>
  <c r="BO193" i="1" s="1"/>
  <c r="BD193" i="1"/>
  <c r="BQ193" i="1" s="1"/>
  <c r="BG193" i="1"/>
  <c r="BH193" i="1"/>
  <c r="BI193" i="1"/>
  <c r="BT193" i="1" s="1"/>
  <c r="BK193" i="1"/>
  <c r="BV193" i="1" s="1"/>
  <c r="BL193" i="1"/>
  <c r="BW193" i="1" s="1"/>
  <c r="Y191" i="1"/>
  <c r="Z191" i="1"/>
  <c r="Y192" i="1"/>
  <c r="Z192" i="1"/>
  <c r="Y193" i="1"/>
  <c r="Z193" i="1"/>
  <c r="T191" i="1"/>
  <c r="T192" i="1"/>
  <c r="T193" i="1"/>
  <c r="M191" i="1"/>
  <c r="M192" i="1"/>
  <c r="BF192" i="1" s="1"/>
  <c r="M193" i="1"/>
  <c r="K193" i="1"/>
  <c r="BZ193" i="1" s="1"/>
  <c r="AG193" i="1"/>
  <c r="K192" i="1"/>
  <c r="BZ192" i="1" s="1"/>
  <c r="AG192" i="1"/>
  <c r="K191" i="1"/>
  <c r="BZ191" i="1" s="1"/>
  <c r="AG191" i="1"/>
  <c r="I191" i="1"/>
  <c r="I192" i="1"/>
  <c r="I193" i="1"/>
  <c r="G191" i="1"/>
  <c r="BJ191" i="1" s="1"/>
  <c r="BU191" i="1" s="1"/>
  <c r="G192" i="1"/>
  <c r="BJ192" i="1" s="1"/>
  <c r="BU192" i="1" s="1"/>
  <c r="G193" i="1"/>
  <c r="BJ193" i="1" s="1"/>
  <c r="BU193" i="1" s="1"/>
  <c r="F191" i="1"/>
  <c r="F192" i="1"/>
  <c r="F193" i="1"/>
  <c r="AI189" i="1"/>
  <c r="AJ189" i="1"/>
  <c r="AL189" i="1"/>
  <c r="BB189" i="1"/>
  <c r="BO189" i="1" s="1"/>
  <c r="BD189" i="1"/>
  <c r="BQ189" i="1" s="1"/>
  <c r="BG189" i="1"/>
  <c r="BH189" i="1"/>
  <c r="BI189" i="1"/>
  <c r="BT189" i="1" s="1"/>
  <c r="BK189" i="1"/>
  <c r="BV189" i="1" s="1"/>
  <c r="BL189" i="1"/>
  <c r="BW189" i="1" s="1"/>
  <c r="AI190" i="1"/>
  <c r="AJ190" i="1"/>
  <c r="AL190" i="1"/>
  <c r="BB190" i="1"/>
  <c r="BO190" i="1" s="1"/>
  <c r="BD190" i="1"/>
  <c r="BQ190" i="1" s="1"/>
  <c r="BG190" i="1"/>
  <c r="BH190" i="1"/>
  <c r="BI190" i="1"/>
  <c r="BT190" i="1" s="1"/>
  <c r="BK190" i="1"/>
  <c r="BV190" i="1" s="1"/>
  <c r="BL190" i="1"/>
  <c r="BW190" i="1" s="1"/>
  <c r="Z190" i="1"/>
  <c r="Y190" i="1"/>
  <c r="T190" i="1"/>
  <c r="M190" i="1"/>
  <c r="K190" i="1"/>
  <c r="BZ190" i="1" s="1"/>
  <c r="AG190" i="1"/>
  <c r="I190" i="1"/>
  <c r="G190" i="1"/>
  <c r="BJ190" i="1" s="1"/>
  <c r="BU190" i="1" s="1"/>
  <c r="F190" i="1"/>
  <c r="G2" i="1"/>
  <c r="G3" i="1"/>
  <c r="G4" i="1"/>
  <c r="G5" i="1"/>
  <c r="G6" i="1"/>
  <c r="G7" i="1"/>
  <c r="G8" i="1"/>
  <c r="G9" i="1"/>
  <c r="G10" i="1"/>
  <c r="G11" i="1"/>
  <c r="G12" i="1"/>
  <c r="G13" i="1"/>
  <c r="H13" i="1" s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9" i="1"/>
  <c r="BJ189" i="1" s="1"/>
  <c r="BU189" i="1" s="1"/>
  <c r="Z189" i="1"/>
  <c r="Y189" i="1"/>
  <c r="I189" i="1"/>
  <c r="F189" i="1"/>
  <c r="M189" i="1"/>
  <c r="AH189" i="1" s="1"/>
  <c r="K189" i="1"/>
  <c r="BZ189" i="1" s="1"/>
  <c r="AG189" i="1"/>
  <c r="M187" i="1"/>
  <c r="M186" i="1"/>
  <c r="BC206" i="1" l="1"/>
  <c r="BP206" i="1" s="1"/>
  <c r="BE205" i="1"/>
  <c r="BR205" i="1" s="1"/>
  <c r="BC203" i="1"/>
  <c r="BP203" i="1" s="1"/>
  <c r="BE204" i="1"/>
  <c r="BR204" i="1" s="1"/>
  <c r="BE201" i="1"/>
  <c r="BR201" i="1" s="1"/>
  <c r="BC202" i="1"/>
  <c r="BP202" i="1" s="1"/>
  <c r="BC200" i="1"/>
  <c r="BP200" i="1" s="1"/>
  <c r="AH195" i="1"/>
  <c r="AK195" i="1" s="1"/>
  <c r="AM195" i="1" s="1"/>
  <c r="AK199" i="1"/>
  <c r="AM199" i="1" s="1"/>
  <c r="AH198" i="1"/>
  <c r="AK198" i="1" s="1"/>
  <c r="AM198" i="1" s="1"/>
  <c r="AH197" i="1"/>
  <c r="AK197" i="1" s="1"/>
  <c r="AM197" i="1" s="1"/>
  <c r="H197" i="1"/>
  <c r="BE197" i="1" s="1"/>
  <c r="BR197" i="1" s="1"/>
  <c r="H199" i="1"/>
  <c r="BE199" i="1" s="1"/>
  <c r="BR199" i="1" s="1"/>
  <c r="H196" i="1"/>
  <c r="BC196" i="1" s="1"/>
  <c r="BP196" i="1" s="1"/>
  <c r="H198" i="1"/>
  <c r="BE198" i="1" s="1"/>
  <c r="BR198" i="1" s="1"/>
  <c r="BS199" i="1"/>
  <c r="BF198" i="1"/>
  <c r="BS198" i="1" s="1"/>
  <c r="H195" i="1"/>
  <c r="BE195" i="1" s="1"/>
  <c r="BR195" i="1" s="1"/>
  <c r="AH196" i="1"/>
  <c r="AK196" i="1" s="1"/>
  <c r="AM196" i="1" s="1"/>
  <c r="BS197" i="1"/>
  <c r="BS196" i="1"/>
  <c r="BS195" i="1"/>
  <c r="H191" i="1"/>
  <c r="BC191" i="1" s="1"/>
  <c r="BP191" i="1" s="1"/>
  <c r="H194" i="1"/>
  <c r="BE194" i="1" s="1"/>
  <c r="BR194" i="1" s="1"/>
  <c r="AK194" i="1"/>
  <c r="AM194" i="1" s="1"/>
  <c r="BS194" i="1"/>
  <c r="AK189" i="1"/>
  <c r="AM189" i="1" s="1"/>
  <c r="AH193" i="1"/>
  <c r="AK193" i="1" s="1"/>
  <c r="AM193" i="1" s="1"/>
  <c r="AH191" i="1"/>
  <c r="AK191" i="1" s="1"/>
  <c r="AM191" i="1" s="1"/>
  <c r="BF191" i="1"/>
  <c r="BS191" i="1" s="1"/>
  <c r="BF193" i="1"/>
  <c r="BS193" i="1" s="1"/>
  <c r="AH192" i="1"/>
  <c r="AK192" i="1" s="1"/>
  <c r="AM192" i="1" s="1"/>
  <c r="BS192" i="1"/>
  <c r="H192" i="1"/>
  <c r="H193" i="1"/>
  <c r="H190" i="1"/>
  <c r="BE190" i="1" s="1"/>
  <c r="BR190" i="1" s="1"/>
  <c r="AH190" i="1"/>
  <c r="AK190" i="1" s="1"/>
  <c r="AM190" i="1" s="1"/>
  <c r="BF190" i="1"/>
  <c r="BS190" i="1" s="1"/>
  <c r="BF189" i="1"/>
  <c r="BS189" i="1" s="1"/>
  <c r="H189" i="1"/>
  <c r="F187" i="1"/>
  <c r="H187" i="1" s="1"/>
  <c r="BJ187" i="1"/>
  <c r="BU187" i="1" s="1"/>
  <c r="I187" i="1"/>
  <c r="K187" i="1"/>
  <c r="BZ187" i="1" s="1"/>
  <c r="T187" i="1"/>
  <c r="AH187" i="1" s="1"/>
  <c r="Y187" i="1"/>
  <c r="Z187" i="1"/>
  <c r="AF187" i="1"/>
  <c r="AG187" i="1"/>
  <c r="AI187" i="1"/>
  <c r="AJ187" i="1"/>
  <c r="AL187" i="1"/>
  <c r="BB187" i="1"/>
  <c r="BO187" i="1" s="1"/>
  <c r="BD187" i="1"/>
  <c r="BQ187" i="1" s="1"/>
  <c r="BF187" i="1"/>
  <c r="BG187" i="1"/>
  <c r="BH187" i="1"/>
  <c r="BI187" i="1"/>
  <c r="BT187" i="1" s="1"/>
  <c r="BK187" i="1"/>
  <c r="BV187" i="1" s="1"/>
  <c r="BL187" i="1"/>
  <c r="BW187" i="1" s="1"/>
  <c r="AF186" i="1"/>
  <c r="AG186" i="1"/>
  <c r="AI186" i="1"/>
  <c r="AJ186" i="1"/>
  <c r="AL186" i="1"/>
  <c r="BB186" i="1"/>
  <c r="BO186" i="1" s="1"/>
  <c r="BD186" i="1"/>
  <c r="BQ186" i="1" s="1"/>
  <c r="BF186" i="1"/>
  <c r="BG186" i="1"/>
  <c r="BH186" i="1"/>
  <c r="BI186" i="1"/>
  <c r="BT186" i="1" s="1"/>
  <c r="BK186" i="1"/>
  <c r="BV186" i="1" s="1"/>
  <c r="BL186" i="1"/>
  <c r="BW186" i="1" s="1"/>
  <c r="Y186" i="1"/>
  <c r="Z186" i="1"/>
  <c r="T186" i="1"/>
  <c r="AH186" i="1" s="1"/>
  <c r="K186" i="1"/>
  <c r="BZ186" i="1" s="1"/>
  <c r="I186" i="1"/>
  <c r="BJ186" i="1"/>
  <c r="BU186" i="1" s="1"/>
  <c r="F186" i="1"/>
  <c r="H186" i="1" s="1"/>
  <c r="BL185" i="1"/>
  <c r="BW185" i="1" s="1"/>
  <c r="BK185" i="1"/>
  <c r="BV185" i="1" s="1"/>
  <c r="BI185" i="1"/>
  <c r="BT185" i="1" s="1"/>
  <c r="BH185" i="1"/>
  <c r="BG185" i="1"/>
  <c r="BF185" i="1"/>
  <c r="BD185" i="1"/>
  <c r="BQ185" i="1" s="1"/>
  <c r="BB185" i="1"/>
  <c r="BO185" i="1" s="1"/>
  <c r="AL185" i="1"/>
  <c r="AJ185" i="1"/>
  <c r="AI185" i="1"/>
  <c r="AH185" i="1"/>
  <c r="AG185" i="1"/>
  <c r="AF185" i="1"/>
  <c r="Z185" i="1"/>
  <c r="Y185" i="1"/>
  <c r="K185" i="1"/>
  <c r="BZ185" i="1" s="1"/>
  <c r="I185" i="1"/>
  <c r="BJ185" i="1"/>
  <c r="BU185" i="1" s="1"/>
  <c r="F185" i="1"/>
  <c r="H185" i="1" s="1"/>
  <c r="BC199" i="1" l="1"/>
  <c r="BP199" i="1" s="1"/>
  <c r="BC197" i="1"/>
  <c r="BP197" i="1" s="1"/>
  <c r="BE196" i="1"/>
  <c r="BR196" i="1" s="1"/>
  <c r="BC198" i="1"/>
  <c r="BP198" i="1" s="1"/>
  <c r="BC195" i="1"/>
  <c r="BP195" i="1" s="1"/>
  <c r="BE191" i="1"/>
  <c r="BR191" i="1" s="1"/>
  <c r="BC194" i="1"/>
  <c r="BP194" i="1" s="1"/>
  <c r="BC193" i="1"/>
  <c r="BP193" i="1" s="1"/>
  <c r="BE193" i="1"/>
  <c r="BR193" i="1" s="1"/>
  <c r="BE192" i="1"/>
  <c r="BR192" i="1" s="1"/>
  <c r="BC192" i="1"/>
  <c r="BP192" i="1" s="1"/>
  <c r="BC190" i="1"/>
  <c r="BP190" i="1" s="1"/>
  <c r="AK186" i="1"/>
  <c r="AM186" i="1" s="1"/>
  <c r="BC189" i="1"/>
  <c r="BP189" i="1" s="1"/>
  <c r="BE189" i="1"/>
  <c r="BR189" i="1" s="1"/>
  <c r="AK187" i="1"/>
  <c r="AM187" i="1" s="1"/>
  <c r="BS187" i="1"/>
  <c r="BC187" i="1"/>
  <c r="BP187" i="1" s="1"/>
  <c r="BE187" i="1"/>
  <c r="BR187" i="1" s="1"/>
  <c r="BE186" i="1"/>
  <c r="BR186" i="1" s="1"/>
  <c r="AK185" i="1"/>
  <c r="AM185" i="1" s="1"/>
  <c r="BS185" i="1"/>
  <c r="BS186" i="1"/>
  <c r="BC186" i="1" l="1"/>
  <c r="BP186" i="1" s="1"/>
  <c r="BE185" i="1"/>
  <c r="BR185" i="1" s="1"/>
  <c r="BC185" i="1"/>
  <c r="BP185" i="1" s="1"/>
  <c r="F22" i="1" l="1"/>
  <c r="H22" i="1" s="1"/>
  <c r="BG3" i="1"/>
  <c r="BH3" i="1"/>
  <c r="BG4" i="1"/>
  <c r="BH4" i="1"/>
  <c r="BG5" i="1"/>
  <c r="BH5" i="1"/>
  <c r="BG6" i="1"/>
  <c r="BH6" i="1"/>
  <c r="BG7" i="1"/>
  <c r="BH7" i="1"/>
  <c r="BG8" i="1"/>
  <c r="BH8" i="1"/>
  <c r="BG9" i="1"/>
  <c r="BH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0" i="1"/>
  <c r="BH30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107" i="1"/>
  <c r="BH107" i="1"/>
  <c r="BG108" i="1"/>
  <c r="BH108" i="1"/>
  <c r="BG109" i="1"/>
  <c r="BH109" i="1"/>
  <c r="BG110" i="1"/>
  <c r="BH110" i="1"/>
  <c r="BG111" i="1"/>
  <c r="BH111" i="1"/>
  <c r="BG112" i="1"/>
  <c r="BH112" i="1"/>
  <c r="BG113" i="1"/>
  <c r="BH113" i="1"/>
  <c r="BG114" i="1"/>
  <c r="BH114" i="1"/>
  <c r="BG115" i="1"/>
  <c r="BH115" i="1"/>
  <c r="BG116" i="1"/>
  <c r="BH116" i="1"/>
  <c r="BG117" i="1"/>
  <c r="BH117" i="1"/>
  <c r="BG118" i="1"/>
  <c r="BH118" i="1"/>
  <c r="BG119" i="1"/>
  <c r="BH119" i="1"/>
  <c r="BG120" i="1"/>
  <c r="BH120" i="1"/>
  <c r="BG121" i="1"/>
  <c r="BH121" i="1"/>
  <c r="BG122" i="1"/>
  <c r="BH122" i="1"/>
  <c r="BG123" i="1"/>
  <c r="BH123" i="1"/>
  <c r="BG124" i="1"/>
  <c r="BH124" i="1"/>
  <c r="BG125" i="1"/>
  <c r="BH125" i="1"/>
  <c r="BG126" i="1"/>
  <c r="BH126" i="1"/>
  <c r="BG127" i="1"/>
  <c r="BH127" i="1"/>
  <c r="BG128" i="1"/>
  <c r="BH128" i="1"/>
  <c r="BG129" i="1"/>
  <c r="BH129" i="1"/>
  <c r="BG130" i="1"/>
  <c r="BH130" i="1"/>
  <c r="BG131" i="1"/>
  <c r="BH131" i="1"/>
  <c r="BG132" i="1"/>
  <c r="BH132" i="1"/>
  <c r="BG133" i="1"/>
  <c r="BH133" i="1"/>
  <c r="BG134" i="1"/>
  <c r="BH134" i="1"/>
  <c r="BG135" i="1"/>
  <c r="BH135" i="1"/>
  <c r="BG136" i="1"/>
  <c r="BH136" i="1"/>
  <c r="BG137" i="1"/>
  <c r="BH137" i="1"/>
  <c r="BG138" i="1"/>
  <c r="BH138" i="1"/>
  <c r="BG139" i="1"/>
  <c r="BH139" i="1"/>
  <c r="BG140" i="1"/>
  <c r="BH140" i="1"/>
  <c r="BG141" i="1"/>
  <c r="BH141" i="1"/>
  <c r="BG142" i="1"/>
  <c r="BH142" i="1"/>
  <c r="BG143" i="1"/>
  <c r="BH143" i="1"/>
  <c r="BG144" i="1"/>
  <c r="BH144" i="1"/>
  <c r="BG145" i="1"/>
  <c r="BH145" i="1"/>
  <c r="BG146" i="1"/>
  <c r="BH146" i="1"/>
  <c r="BG147" i="1"/>
  <c r="BH147" i="1"/>
  <c r="BG148" i="1"/>
  <c r="BH148" i="1"/>
  <c r="BG149" i="1"/>
  <c r="BH149" i="1"/>
  <c r="BG150" i="1"/>
  <c r="BH150" i="1"/>
  <c r="BG151" i="1"/>
  <c r="BH151" i="1"/>
  <c r="BG152" i="1"/>
  <c r="BH152" i="1"/>
  <c r="BG153" i="1"/>
  <c r="BH153" i="1"/>
  <c r="BG154" i="1"/>
  <c r="BH154" i="1"/>
  <c r="BG155" i="1"/>
  <c r="BH155" i="1"/>
  <c r="BG156" i="1"/>
  <c r="BH156" i="1"/>
  <c r="BG157" i="1"/>
  <c r="BH157" i="1"/>
  <c r="BG158" i="1"/>
  <c r="BH158" i="1"/>
  <c r="BG159" i="1"/>
  <c r="BH159" i="1"/>
  <c r="BG160" i="1"/>
  <c r="BH160" i="1"/>
  <c r="BG161" i="1"/>
  <c r="BH161" i="1"/>
  <c r="BG162" i="1"/>
  <c r="BH162" i="1"/>
  <c r="BG163" i="1"/>
  <c r="BH163" i="1"/>
  <c r="BG164" i="1"/>
  <c r="BH164" i="1"/>
  <c r="BG165" i="1"/>
  <c r="BH165" i="1"/>
  <c r="BG166" i="1"/>
  <c r="BH166" i="1"/>
  <c r="BG167" i="1"/>
  <c r="BH167" i="1"/>
  <c r="BG168" i="1"/>
  <c r="BH168" i="1"/>
  <c r="BG169" i="1"/>
  <c r="BH169" i="1"/>
  <c r="BG170" i="1"/>
  <c r="BH170" i="1"/>
  <c r="BG171" i="1"/>
  <c r="BH171" i="1"/>
  <c r="BG172" i="1"/>
  <c r="BH172" i="1"/>
  <c r="BG173" i="1"/>
  <c r="BH173" i="1"/>
  <c r="BG174" i="1"/>
  <c r="BH174" i="1"/>
  <c r="BG175" i="1"/>
  <c r="BH175" i="1"/>
  <c r="BG176" i="1"/>
  <c r="BH176" i="1"/>
  <c r="BG177" i="1"/>
  <c r="BH177" i="1"/>
  <c r="BG178" i="1"/>
  <c r="BH178" i="1"/>
  <c r="BG179" i="1"/>
  <c r="BH179" i="1"/>
  <c r="BG180" i="1"/>
  <c r="BH180" i="1"/>
  <c r="BG181" i="1"/>
  <c r="BH181" i="1"/>
  <c r="BG182" i="1"/>
  <c r="BH182" i="1"/>
  <c r="BG183" i="1"/>
  <c r="BH183" i="1"/>
  <c r="BG184" i="1"/>
  <c r="BH184" i="1"/>
  <c r="BH2" i="1"/>
  <c r="BG2" i="1"/>
  <c r="BF184" i="1"/>
  <c r="BF182" i="1"/>
  <c r="BF177" i="1"/>
  <c r="BF172" i="1"/>
  <c r="BF160" i="1"/>
  <c r="BF158" i="1"/>
  <c r="BF157" i="1"/>
  <c r="BF148" i="1"/>
  <c r="BF143" i="1"/>
  <c r="BF138" i="1"/>
  <c r="BF125" i="1"/>
  <c r="BF122" i="1"/>
  <c r="BF119" i="1"/>
  <c r="BF117" i="1"/>
  <c r="BF112" i="1"/>
  <c r="BF110" i="1"/>
  <c r="BF106" i="1"/>
  <c r="BF104" i="1"/>
  <c r="BF103" i="1"/>
  <c r="BF94" i="1"/>
  <c r="BF93" i="1"/>
  <c r="BF91" i="1"/>
  <c r="BF84" i="1"/>
  <c r="BF75" i="1"/>
  <c r="BF70" i="1"/>
  <c r="BF63" i="1"/>
  <c r="BF43" i="1"/>
  <c r="BF37" i="1"/>
  <c r="BF32" i="1"/>
  <c r="BF31" i="1"/>
  <c r="BF28" i="1"/>
  <c r="BF21" i="1"/>
  <c r="BF17" i="1"/>
  <c r="BF10" i="1"/>
  <c r="BK3" i="1"/>
  <c r="BV3" i="1" s="1"/>
  <c r="BL3" i="1"/>
  <c r="BW3" i="1" s="1"/>
  <c r="BK4" i="1"/>
  <c r="BV4" i="1" s="1"/>
  <c r="BL4" i="1"/>
  <c r="BW4" i="1" s="1"/>
  <c r="BK5" i="1"/>
  <c r="BV5" i="1" s="1"/>
  <c r="BL5" i="1"/>
  <c r="BW5" i="1" s="1"/>
  <c r="BK6" i="1"/>
  <c r="BV6" i="1" s="1"/>
  <c r="BL6" i="1"/>
  <c r="BW6" i="1" s="1"/>
  <c r="BK7" i="1"/>
  <c r="BV7" i="1" s="1"/>
  <c r="BL7" i="1"/>
  <c r="BW7" i="1" s="1"/>
  <c r="BK8" i="1"/>
  <c r="BV8" i="1" s="1"/>
  <c r="BL8" i="1"/>
  <c r="BW8" i="1" s="1"/>
  <c r="BK9" i="1"/>
  <c r="BV9" i="1" s="1"/>
  <c r="BL9" i="1"/>
  <c r="BW9" i="1" s="1"/>
  <c r="BK10" i="1"/>
  <c r="BV10" i="1" s="1"/>
  <c r="BL10" i="1"/>
  <c r="BW10" i="1" s="1"/>
  <c r="BK11" i="1"/>
  <c r="BV11" i="1" s="1"/>
  <c r="BL11" i="1"/>
  <c r="BW11" i="1" s="1"/>
  <c r="BK12" i="1"/>
  <c r="BV12" i="1" s="1"/>
  <c r="BL12" i="1"/>
  <c r="BW12" i="1" s="1"/>
  <c r="BK13" i="1"/>
  <c r="BV13" i="1" s="1"/>
  <c r="BL13" i="1"/>
  <c r="BW13" i="1" s="1"/>
  <c r="BK14" i="1"/>
  <c r="BV14" i="1" s="1"/>
  <c r="BL14" i="1"/>
  <c r="BW14" i="1" s="1"/>
  <c r="BK15" i="1"/>
  <c r="BV15" i="1" s="1"/>
  <c r="BL15" i="1"/>
  <c r="BW15" i="1" s="1"/>
  <c r="BK16" i="1"/>
  <c r="BV16" i="1" s="1"/>
  <c r="BL16" i="1"/>
  <c r="BW16" i="1" s="1"/>
  <c r="BK17" i="1"/>
  <c r="BV17" i="1" s="1"/>
  <c r="BL17" i="1"/>
  <c r="BW17" i="1" s="1"/>
  <c r="BK18" i="1"/>
  <c r="BV18" i="1" s="1"/>
  <c r="BL18" i="1"/>
  <c r="BW18" i="1" s="1"/>
  <c r="BK19" i="1"/>
  <c r="BV19" i="1" s="1"/>
  <c r="BL19" i="1"/>
  <c r="BW19" i="1" s="1"/>
  <c r="BK20" i="1"/>
  <c r="BV20" i="1" s="1"/>
  <c r="BL20" i="1"/>
  <c r="BW20" i="1" s="1"/>
  <c r="BK21" i="1"/>
  <c r="BV21" i="1" s="1"/>
  <c r="BL21" i="1"/>
  <c r="BW21" i="1" s="1"/>
  <c r="BK22" i="1"/>
  <c r="BV22" i="1" s="1"/>
  <c r="BL22" i="1"/>
  <c r="BW22" i="1" s="1"/>
  <c r="BK23" i="1"/>
  <c r="BV23" i="1" s="1"/>
  <c r="BL23" i="1"/>
  <c r="BW23" i="1" s="1"/>
  <c r="BK24" i="1"/>
  <c r="BV24" i="1" s="1"/>
  <c r="BL24" i="1"/>
  <c r="BW24" i="1" s="1"/>
  <c r="BK25" i="1"/>
  <c r="BV25" i="1" s="1"/>
  <c r="BL25" i="1"/>
  <c r="BW25" i="1" s="1"/>
  <c r="BK26" i="1"/>
  <c r="BV26" i="1" s="1"/>
  <c r="BL26" i="1"/>
  <c r="BW26" i="1" s="1"/>
  <c r="BK27" i="1"/>
  <c r="BV27" i="1" s="1"/>
  <c r="BL27" i="1"/>
  <c r="BW27" i="1" s="1"/>
  <c r="BK28" i="1"/>
  <c r="BV28" i="1" s="1"/>
  <c r="BL28" i="1"/>
  <c r="BW28" i="1" s="1"/>
  <c r="BK29" i="1"/>
  <c r="BV29" i="1" s="1"/>
  <c r="BL29" i="1"/>
  <c r="BW29" i="1" s="1"/>
  <c r="BK30" i="1"/>
  <c r="BV30" i="1" s="1"/>
  <c r="BL30" i="1"/>
  <c r="BW30" i="1" s="1"/>
  <c r="BK31" i="1"/>
  <c r="BV31" i="1" s="1"/>
  <c r="BL31" i="1"/>
  <c r="BW31" i="1" s="1"/>
  <c r="BK32" i="1"/>
  <c r="BV32" i="1" s="1"/>
  <c r="BL32" i="1"/>
  <c r="BW32" i="1" s="1"/>
  <c r="BK33" i="1"/>
  <c r="BV33" i="1" s="1"/>
  <c r="BL33" i="1"/>
  <c r="BW33" i="1" s="1"/>
  <c r="BK34" i="1"/>
  <c r="BV34" i="1" s="1"/>
  <c r="BL34" i="1"/>
  <c r="BW34" i="1" s="1"/>
  <c r="BK35" i="1"/>
  <c r="BV35" i="1" s="1"/>
  <c r="BL35" i="1"/>
  <c r="BW35" i="1" s="1"/>
  <c r="BK36" i="1"/>
  <c r="BV36" i="1" s="1"/>
  <c r="BL36" i="1"/>
  <c r="BW36" i="1" s="1"/>
  <c r="BK37" i="1"/>
  <c r="BV37" i="1" s="1"/>
  <c r="BL37" i="1"/>
  <c r="BW37" i="1" s="1"/>
  <c r="BK38" i="1"/>
  <c r="BV38" i="1" s="1"/>
  <c r="BL38" i="1"/>
  <c r="BW38" i="1" s="1"/>
  <c r="BK39" i="1"/>
  <c r="BV39" i="1" s="1"/>
  <c r="BL39" i="1"/>
  <c r="BW39" i="1" s="1"/>
  <c r="BK40" i="1"/>
  <c r="BV40" i="1" s="1"/>
  <c r="BL40" i="1"/>
  <c r="BW40" i="1" s="1"/>
  <c r="BK41" i="1"/>
  <c r="BV41" i="1" s="1"/>
  <c r="BL41" i="1"/>
  <c r="BW41" i="1" s="1"/>
  <c r="BK42" i="1"/>
  <c r="BV42" i="1" s="1"/>
  <c r="BL42" i="1"/>
  <c r="BW42" i="1" s="1"/>
  <c r="BK43" i="1"/>
  <c r="BV43" i="1" s="1"/>
  <c r="BL43" i="1"/>
  <c r="BW43" i="1" s="1"/>
  <c r="BK44" i="1"/>
  <c r="BV44" i="1" s="1"/>
  <c r="BL44" i="1"/>
  <c r="BW44" i="1" s="1"/>
  <c r="BK45" i="1"/>
  <c r="BV45" i="1" s="1"/>
  <c r="BL45" i="1"/>
  <c r="BW45" i="1" s="1"/>
  <c r="BK46" i="1"/>
  <c r="BV46" i="1" s="1"/>
  <c r="BL46" i="1"/>
  <c r="BW46" i="1" s="1"/>
  <c r="BK47" i="1"/>
  <c r="BV47" i="1" s="1"/>
  <c r="BL47" i="1"/>
  <c r="BW47" i="1" s="1"/>
  <c r="BK48" i="1"/>
  <c r="BV48" i="1" s="1"/>
  <c r="BL48" i="1"/>
  <c r="BW48" i="1" s="1"/>
  <c r="BK49" i="1"/>
  <c r="BV49" i="1" s="1"/>
  <c r="BL49" i="1"/>
  <c r="BW49" i="1" s="1"/>
  <c r="BK50" i="1"/>
  <c r="BV50" i="1" s="1"/>
  <c r="BL50" i="1"/>
  <c r="BW50" i="1" s="1"/>
  <c r="BK51" i="1"/>
  <c r="BV51" i="1" s="1"/>
  <c r="BL51" i="1"/>
  <c r="BW51" i="1" s="1"/>
  <c r="BK52" i="1"/>
  <c r="BV52" i="1" s="1"/>
  <c r="BL52" i="1"/>
  <c r="BW52" i="1" s="1"/>
  <c r="BK53" i="1"/>
  <c r="BV53" i="1" s="1"/>
  <c r="BL53" i="1"/>
  <c r="BW53" i="1" s="1"/>
  <c r="BK54" i="1"/>
  <c r="BV54" i="1" s="1"/>
  <c r="BL54" i="1"/>
  <c r="BW54" i="1" s="1"/>
  <c r="BK55" i="1"/>
  <c r="BV55" i="1" s="1"/>
  <c r="BL55" i="1"/>
  <c r="BW55" i="1" s="1"/>
  <c r="BK56" i="1"/>
  <c r="BV56" i="1" s="1"/>
  <c r="BL56" i="1"/>
  <c r="BW56" i="1" s="1"/>
  <c r="BK57" i="1"/>
  <c r="BV57" i="1" s="1"/>
  <c r="BL57" i="1"/>
  <c r="BW57" i="1" s="1"/>
  <c r="BK58" i="1"/>
  <c r="BV58" i="1" s="1"/>
  <c r="BL58" i="1"/>
  <c r="BW58" i="1" s="1"/>
  <c r="BK59" i="1"/>
  <c r="BV59" i="1" s="1"/>
  <c r="BL59" i="1"/>
  <c r="BW59" i="1" s="1"/>
  <c r="BK60" i="1"/>
  <c r="BV60" i="1" s="1"/>
  <c r="BL60" i="1"/>
  <c r="BW60" i="1" s="1"/>
  <c r="BK61" i="1"/>
  <c r="BV61" i="1" s="1"/>
  <c r="BL61" i="1"/>
  <c r="BW61" i="1" s="1"/>
  <c r="BK62" i="1"/>
  <c r="BV62" i="1" s="1"/>
  <c r="BL62" i="1"/>
  <c r="BW62" i="1" s="1"/>
  <c r="BK63" i="1"/>
  <c r="BV63" i="1" s="1"/>
  <c r="BL63" i="1"/>
  <c r="BW63" i="1" s="1"/>
  <c r="BK64" i="1"/>
  <c r="BV64" i="1" s="1"/>
  <c r="BL64" i="1"/>
  <c r="BW64" i="1" s="1"/>
  <c r="BK65" i="1"/>
  <c r="BV65" i="1" s="1"/>
  <c r="BL65" i="1"/>
  <c r="BW65" i="1" s="1"/>
  <c r="BK66" i="1"/>
  <c r="BV66" i="1" s="1"/>
  <c r="BL66" i="1"/>
  <c r="BW66" i="1" s="1"/>
  <c r="BK67" i="1"/>
  <c r="BV67" i="1" s="1"/>
  <c r="BL67" i="1"/>
  <c r="BW67" i="1" s="1"/>
  <c r="BK68" i="1"/>
  <c r="BV68" i="1" s="1"/>
  <c r="BL68" i="1"/>
  <c r="BW68" i="1" s="1"/>
  <c r="BK69" i="1"/>
  <c r="BV69" i="1" s="1"/>
  <c r="BL69" i="1"/>
  <c r="BW69" i="1" s="1"/>
  <c r="BK70" i="1"/>
  <c r="BV70" i="1" s="1"/>
  <c r="BL70" i="1"/>
  <c r="BW70" i="1" s="1"/>
  <c r="BK71" i="1"/>
  <c r="BV71" i="1" s="1"/>
  <c r="BL71" i="1"/>
  <c r="BW71" i="1" s="1"/>
  <c r="BK72" i="1"/>
  <c r="BV72" i="1" s="1"/>
  <c r="BL72" i="1"/>
  <c r="BW72" i="1" s="1"/>
  <c r="BK73" i="1"/>
  <c r="BV73" i="1" s="1"/>
  <c r="BL73" i="1"/>
  <c r="BW73" i="1" s="1"/>
  <c r="BK74" i="1"/>
  <c r="BV74" i="1" s="1"/>
  <c r="BL74" i="1"/>
  <c r="BW74" i="1" s="1"/>
  <c r="BK75" i="1"/>
  <c r="BV75" i="1" s="1"/>
  <c r="BL75" i="1"/>
  <c r="BW75" i="1" s="1"/>
  <c r="BK76" i="1"/>
  <c r="BV76" i="1" s="1"/>
  <c r="BL76" i="1"/>
  <c r="BW76" i="1" s="1"/>
  <c r="BK77" i="1"/>
  <c r="BV77" i="1" s="1"/>
  <c r="BL77" i="1"/>
  <c r="BW77" i="1" s="1"/>
  <c r="BK78" i="1"/>
  <c r="BV78" i="1" s="1"/>
  <c r="BL78" i="1"/>
  <c r="BW78" i="1" s="1"/>
  <c r="BK79" i="1"/>
  <c r="BV79" i="1" s="1"/>
  <c r="BL79" i="1"/>
  <c r="BW79" i="1" s="1"/>
  <c r="BK80" i="1"/>
  <c r="BV80" i="1" s="1"/>
  <c r="BL80" i="1"/>
  <c r="BW80" i="1" s="1"/>
  <c r="BK81" i="1"/>
  <c r="BV81" i="1" s="1"/>
  <c r="BL81" i="1"/>
  <c r="BW81" i="1" s="1"/>
  <c r="BK82" i="1"/>
  <c r="BV82" i="1" s="1"/>
  <c r="BL82" i="1"/>
  <c r="BW82" i="1" s="1"/>
  <c r="BK83" i="1"/>
  <c r="BV83" i="1" s="1"/>
  <c r="BL83" i="1"/>
  <c r="BW83" i="1" s="1"/>
  <c r="BK84" i="1"/>
  <c r="BV84" i="1" s="1"/>
  <c r="BL84" i="1"/>
  <c r="BW84" i="1" s="1"/>
  <c r="BK85" i="1"/>
  <c r="BV85" i="1" s="1"/>
  <c r="BL85" i="1"/>
  <c r="BW85" i="1" s="1"/>
  <c r="BK86" i="1"/>
  <c r="BV86" i="1" s="1"/>
  <c r="BL86" i="1"/>
  <c r="BW86" i="1" s="1"/>
  <c r="BK87" i="1"/>
  <c r="BV87" i="1" s="1"/>
  <c r="BL87" i="1"/>
  <c r="BW87" i="1" s="1"/>
  <c r="BK88" i="1"/>
  <c r="BV88" i="1" s="1"/>
  <c r="BL88" i="1"/>
  <c r="BW88" i="1" s="1"/>
  <c r="BK89" i="1"/>
  <c r="BV89" i="1" s="1"/>
  <c r="BL89" i="1"/>
  <c r="BW89" i="1" s="1"/>
  <c r="BK90" i="1"/>
  <c r="BV90" i="1" s="1"/>
  <c r="BL90" i="1"/>
  <c r="BW90" i="1" s="1"/>
  <c r="BK91" i="1"/>
  <c r="BV91" i="1" s="1"/>
  <c r="BL91" i="1"/>
  <c r="BW91" i="1" s="1"/>
  <c r="BK92" i="1"/>
  <c r="BV92" i="1" s="1"/>
  <c r="BL92" i="1"/>
  <c r="BW92" i="1" s="1"/>
  <c r="BK93" i="1"/>
  <c r="BV93" i="1" s="1"/>
  <c r="BL93" i="1"/>
  <c r="BW93" i="1" s="1"/>
  <c r="BK94" i="1"/>
  <c r="BV94" i="1" s="1"/>
  <c r="BL94" i="1"/>
  <c r="BW94" i="1" s="1"/>
  <c r="BK95" i="1"/>
  <c r="BV95" i="1" s="1"/>
  <c r="BL95" i="1"/>
  <c r="BW95" i="1" s="1"/>
  <c r="BK96" i="1"/>
  <c r="BV96" i="1" s="1"/>
  <c r="BL96" i="1"/>
  <c r="BW96" i="1" s="1"/>
  <c r="BK97" i="1"/>
  <c r="BV97" i="1" s="1"/>
  <c r="BL97" i="1"/>
  <c r="BW97" i="1" s="1"/>
  <c r="BK98" i="1"/>
  <c r="BV98" i="1" s="1"/>
  <c r="BL98" i="1"/>
  <c r="BW98" i="1" s="1"/>
  <c r="BK99" i="1"/>
  <c r="BV99" i="1" s="1"/>
  <c r="BL99" i="1"/>
  <c r="BW99" i="1" s="1"/>
  <c r="BK100" i="1"/>
  <c r="BV100" i="1" s="1"/>
  <c r="BL100" i="1"/>
  <c r="BW100" i="1" s="1"/>
  <c r="BK101" i="1"/>
  <c r="BV101" i="1" s="1"/>
  <c r="BL101" i="1"/>
  <c r="BW101" i="1" s="1"/>
  <c r="BK102" i="1"/>
  <c r="BV102" i="1" s="1"/>
  <c r="BL102" i="1"/>
  <c r="BW102" i="1" s="1"/>
  <c r="BK103" i="1"/>
  <c r="BV103" i="1" s="1"/>
  <c r="BL103" i="1"/>
  <c r="BW103" i="1" s="1"/>
  <c r="BK104" i="1"/>
  <c r="BV104" i="1" s="1"/>
  <c r="BL104" i="1"/>
  <c r="BW104" i="1" s="1"/>
  <c r="BK105" i="1"/>
  <c r="BV105" i="1" s="1"/>
  <c r="BL105" i="1"/>
  <c r="BW105" i="1" s="1"/>
  <c r="BK106" i="1"/>
  <c r="BV106" i="1" s="1"/>
  <c r="BL106" i="1"/>
  <c r="BW106" i="1" s="1"/>
  <c r="BK107" i="1"/>
  <c r="BV107" i="1" s="1"/>
  <c r="BL107" i="1"/>
  <c r="BW107" i="1" s="1"/>
  <c r="BK108" i="1"/>
  <c r="BV108" i="1" s="1"/>
  <c r="BL108" i="1"/>
  <c r="BW108" i="1" s="1"/>
  <c r="BK109" i="1"/>
  <c r="BV109" i="1" s="1"/>
  <c r="BL109" i="1"/>
  <c r="BW109" i="1" s="1"/>
  <c r="BK110" i="1"/>
  <c r="BV110" i="1" s="1"/>
  <c r="BL110" i="1"/>
  <c r="BW110" i="1" s="1"/>
  <c r="BK111" i="1"/>
  <c r="BV111" i="1" s="1"/>
  <c r="BL111" i="1"/>
  <c r="BW111" i="1" s="1"/>
  <c r="BK112" i="1"/>
  <c r="BV112" i="1" s="1"/>
  <c r="BL112" i="1"/>
  <c r="BW112" i="1" s="1"/>
  <c r="BK113" i="1"/>
  <c r="BV113" i="1" s="1"/>
  <c r="BL113" i="1"/>
  <c r="BW113" i="1" s="1"/>
  <c r="BK114" i="1"/>
  <c r="BV114" i="1" s="1"/>
  <c r="BL114" i="1"/>
  <c r="BW114" i="1" s="1"/>
  <c r="BK115" i="1"/>
  <c r="BV115" i="1" s="1"/>
  <c r="BL115" i="1"/>
  <c r="BW115" i="1" s="1"/>
  <c r="BK116" i="1"/>
  <c r="BV116" i="1" s="1"/>
  <c r="BL116" i="1"/>
  <c r="BW116" i="1" s="1"/>
  <c r="BK117" i="1"/>
  <c r="BV117" i="1" s="1"/>
  <c r="BL117" i="1"/>
  <c r="BW117" i="1" s="1"/>
  <c r="BK118" i="1"/>
  <c r="BV118" i="1" s="1"/>
  <c r="BL118" i="1"/>
  <c r="BW118" i="1" s="1"/>
  <c r="BK119" i="1"/>
  <c r="BV119" i="1" s="1"/>
  <c r="BL119" i="1"/>
  <c r="BW119" i="1" s="1"/>
  <c r="BK120" i="1"/>
  <c r="BV120" i="1" s="1"/>
  <c r="BL120" i="1"/>
  <c r="BW120" i="1" s="1"/>
  <c r="BK121" i="1"/>
  <c r="BV121" i="1" s="1"/>
  <c r="BL121" i="1"/>
  <c r="BW121" i="1" s="1"/>
  <c r="BK122" i="1"/>
  <c r="BV122" i="1" s="1"/>
  <c r="BL122" i="1"/>
  <c r="BW122" i="1" s="1"/>
  <c r="BK123" i="1"/>
  <c r="BV123" i="1" s="1"/>
  <c r="BL123" i="1"/>
  <c r="BW123" i="1" s="1"/>
  <c r="BK124" i="1"/>
  <c r="BV124" i="1" s="1"/>
  <c r="BL124" i="1"/>
  <c r="BW124" i="1" s="1"/>
  <c r="BK125" i="1"/>
  <c r="BV125" i="1" s="1"/>
  <c r="BL125" i="1"/>
  <c r="BW125" i="1" s="1"/>
  <c r="BK126" i="1"/>
  <c r="BV126" i="1" s="1"/>
  <c r="BL126" i="1"/>
  <c r="BW126" i="1" s="1"/>
  <c r="BK127" i="1"/>
  <c r="BV127" i="1" s="1"/>
  <c r="BL127" i="1"/>
  <c r="BW127" i="1" s="1"/>
  <c r="BK128" i="1"/>
  <c r="BV128" i="1" s="1"/>
  <c r="BL128" i="1"/>
  <c r="BW128" i="1" s="1"/>
  <c r="BK129" i="1"/>
  <c r="BV129" i="1" s="1"/>
  <c r="BL129" i="1"/>
  <c r="BW129" i="1" s="1"/>
  <c r="BK130" i="1"/>
  <c r="BV130" i="1" s="1"/>
  <c r="BL130" i="1"/>
  <c r="BW130" i="1" s="1"/>
  <c r="BK131" i="1"/>
  <c r="BV131" i="1" s="1"/>
  <c r="BL131" i="1"/>
  <c r="BW131" i="1" s="1"/>
  <c r="BK132" i="1"/>
  <c r="BV132" i="1" s="1"/>
  <c r="BL132" i="1"/>
  <c r="BW132" i="1" s="1"/>
  <c r="BK133" i="1"/>
  <c r="BV133" i="1" s="1"/>
  <c r="BL133" i="1"/>
  <c r="BW133" i="1" s="1"/>
  <c r="BK134" i="1"/>
  <c r="BV134" i="1" s="1"/>
  <c r="BL134" i="1"/>
  <c r="BW134" i="1" s="1"/>
  <c r="BK135" i="1"/>
  <c r="BV135" i="1" s="1"/>
  <c r="BL135" i="1"/>
  <c r="BW135" i="1" s="1"/>
  <c r="BK136" i="1"/>
  <c r="BV136" i="1" s="1"/>
  <c r="BL136" i="1"/>
  <c r="BW136" i="1" s="1"/>
  <c r="BK137" i="1"/>
  <c r="BV137" i="1" s="1"/>
  <c r="BL137" i="1"/>
  <c r="BW137" i="1" s="1"/>
  <c r="BK138" i="1"/>
  <c r="BV138" i="1" s="1"/>
  <c r="BL138" i="1"/>
  <c r="BW138" i="1" s="1"/>
  <c r="BK139" i="1"/>
  <c r="BV139" i="1" s="1"/>
  <c r="BL139" i="1"/>
  <c r="BW139" i="1" s="1"/>
  <c r="BK140" i="1"/>
  <c r="BV140" i="1" s="1"/>
  <c r="BL140" i="1"/>
  <c r="BW140" i="1" s="1"/>
  <c r="BK141" i="1"/>
  <c r="BV141" i="1" s="1"/>
  <c r="BL141" i="1"/>
  <c r="BW141" i="1" s="1"/>
  <c r="BK142" i="1"/>
  <c r="BV142" i="1" s="1"/>
  <c r="BL142" i="1"/>
  <c r="BW142" i="1" s="1"/>
  <c r="BK143" i="1"/>
  <c r="BV143" i="1" s="1"/>
  <c r="BL143" i="1"/>
  <c r="BW143" i="1" s="1"/>
  <c r="BK144" i="1"/>
  <c r="BV144" i="1" s="1"/>
  <c r="BL144" i="1"/>
  <c r="BW144" i="1" s="1"/>
  <c r="BK145" i="1"/>
  <c r="BV145" i="1" s="1"/>
  <c r="BL145" i="1"/>
  <c r="BW145" i="1" s="1"/>
  <c r="BK146" i="1"/>
  <c r="BV146" i="1" s="1"/>
  <c r="BL146" i="1"/>
  <c r="BW146" i="1" s="1"/>
  <c r="BK147" i="1"/>
  <c r="BV147" i="1" s="1"/>
  <c r="BL147" i="1"/>
  <c r="BW147" i="1" s="1"/>
  <c r="BK148" i="1"/>
  <c r="BV148" i="1" s="1"/>
  <c r="BL148" i="1"/>
  <c r="BW148" i="1" s="1"/>
  <c r="BK149" i="1"/>
  <c r="BV149" i="1" s="1"/>
  <c r="BL149" i="1"/>
  <c r="BW149" i="1" s="1"/>
  <c r="BK150" i="1"/>
  <c r="BV150" i="1" s="1"/>
  <c r="BL150" i="1"/>
  <c r="BW150" i="1" s="1"/>
  <c r="BK151" i="1"/>
  <c r="BV151" i="1" s="1"/>
  <c r="BL151" i="1"/>
  <c r="BW151" i="1" s="1"/>
  <c r="BK152" i="1"/>
  <c r="BV152" i="1" s="1"/>
  <c r="BL152" i="1"/>
  <c r="BW152" i="1" s="1"/>
  <c r="BK153" i="1"/>
  <c r="BV153" i="1" s="1"/>
  <c r="BL153" i="1"/>
  <c r="BW153" i="1" s="1"/>
  <c r="BK154" i="1"/>
  <c r="BV154" i="1" s="1"/>
  <c r="BL154" i="1"/>
  <c r="BW154" i="1" s="1"/>
  <c r="BK155" i="1"/>
  <c r="BV155" i="1" s="1"/>
  <c r="BL155" i="1"/>
  <c r="BW155" i="1" s="1"/>
  <c r="BK156" i="1"/>
  <c r="BV156" i="1" s="1"/>
  <c r="BL156" i="1"/>
  <c r="BW156" i="1" s="1"/>
  <c r="BK157" i="1"/>
  <c r="BV157" i="1" s="1"/>
  <c r="BL157" i="1"/>
  <c r="BW157" i="1" s="1"/>
  <c r="BK158" i="1"/>
  <c r="BV158" i="1" s="1"/>
  <c r="BL158" i="1"/>
  <c r="BW158" i="1" s="1"/>
  <c r="BK159" i="1"/>
  <c r="BV159" i="1" s="1"/>
  <c r="BL159" i="1"/>
  <c r="BW159" i="1" s="1"/>
  <c r="BK160" i="1"/>
  <c r="BV160" i="1" s="1"/>
  <c r="BL160" i="1"/>
  <c r="BW160" i="1" s="1"/>
  <c r="BK161" i="1"/>
  <c r="BV161" i="1" s="1"/>
  <c r="BL161" i="1"/>
  <c r="BW161" i="1" s="1"/>
  <c r="BK162" i="1"/>
  <c r="BV162" i="1" s="1"/>
  <c r="BL162" i="1"/>
  <c r="BW162" i="1" s="1"/>
  <c r="BK163" i="1"/>
  <c r="BV163" i="1" s="1"/>
  <c r="BL163" i="1"/>
  <c r="BW163" i="1" s="1"/>
  <c r="BK164" i="1"/>
  <c r="BV164" i="1" s="1"/>
  <c r="BL164" i="1"/>
  <c r="BW164" i="1" s="1"/>
  <c r="BK165" i="1"/>
  <c r="BV165" i="1" s="1"/>
  <c r="BL165" i="1"/>
  <c r="BW165" i="1" s="1"/>
  <c r="BK166" i="1"/>
  <c r="BV166" i="1" s="1"/>
  <c r="BL166" i="1"/>
  <c r="BW166" i="1" s="1"/>
  <c r="BK167" i="1"/>
  <c r="BV167" i="1" s="1"/>
  <c r="BL167" i="1"/>
  <c r="BW167" i="1" s="1"/>
  <c r="BK168" i="1"/>
  <c r="BV168" i="1" s="1"/>
  <c r="BL168" i="1"/>
  <c r="BW168" i="1" s="1"/>
  <c r="BK169" i="1"/>
  <c r="BV169" i="1" s="1"/>
  <c r="BL169" i="1"/>
  <c r="BW169" i="1" s="1"/>
  <c r="BK170" i="1"/>
  <c r="BV170" i="1" s="1"/>
  <c r="BL170" i="1"/>
  <c r="BW170" i="1" s="1"/>
  <c r="BK171" i="1"/>
  <c r="BV171" i="1" s="1"/>
  <c r="BL171" i="1"/>
  <c r="BW171" i="1" s="1"/>
  <c r="BK172" i="1"/>
  <c r="BV172" i="1" s="1"/>
  <c r="BL172" i="1"/>
  <c r="BW172" i="1" s="1"/>
  <c r="BK173" i="1"/>
  <c r="BV173" i="1" s="1"/>
  <c r="BL173" i="1"/>
  <c r="BW173" i="1" s="1"/>
  <c r="BK174" i="1"/>
  <c r="BV174" i="1" s="1"/>
  <c r="BL174" i="1"/>
  <c r="BW174" i="1" s="1"/>
  <c r="BK175" i="1"/>
  <c r="BV175" i="1" s="1"/>
  <c r="BL175" i="1"/>
  <c r="BW175" i="1" s="1"/>
  <c r="BK176" i="1"/>
  <c r="BV176" i="1" s="1"/>
  <c r="BL176" i="1"/>
  <c r="BW176" i="1" s="1"/>
  <c r="BK177" i="1"/>
  <c r="BV177" i="1" s="1"/>
  <c r="BL177" i="1"/>
  <c r="BW177" i="1" s="1"/>
  <c r="BK178" i="1"/>
  <c r="BV178" i="1" s="1"/>
  <c r="BL178" i="1"/>
  <c r="BW178" i="1" s="1"/>
  <c r="BK179" i="1"/>
  <c r="BV179" i="1" s="1"/>
  <c r="BL179" i="1"/>
  <c r="BW179" i="1" s="1"/>
  <c r="BK180" i="1"/>
  <c r="BV180" i="1" s="1"/>
  <c r="BL180" i="1"/>
  <c r="BW180" i="1" s="1"/>
  <c r="BK181" i="1"/>
  <c r="BV181" i="1" s="1"/>
  <c r="BL181" i="1"/>
  <c r="BW181" i="1" s="1"/>
  <c r="BK182" i="1"/>
  <c r="BV182" i="1" s="1"/>
  <c r="BL182" i="1"/>
  <c r="BW182" i="1" s="1"/>
  <c r="BK183" i="1"/>
  <c r="BV183" i="1" s="1"/>
  <c r="BL183" i="1"/>
  <c r="BW183" i="1" s="1"/>
  <c r="BK184" i="1"/>
  <c r="BV184" i="1" s="1"/>
  <c r="BL184" i="1"/>
  <c r="BW184" i="1" s="1"/>
  <c r="BL2" i="1"/>
  <c r="BW2" i="1" s="1"/>
  <c r="BK2" i="1"/>
  <c r="BV2" i="1" s="1"/>
  <c r="BB3" i="1"/>
  <c r="BO3" i="1" s="1"/>
  <c r="BD3" i="1"/>
  <c r="BQ3" i="1" s="1"/>
  <c r="BI3" i="1"/>
  <c r="BT3" i="1" s="1"/>
  <c r="BB4" i="1"/>
  <c r="BO4" i="1" s="1"/>
  <c r="BD4" i="1"/>
  <c r="BQ4" i="1" s="1"/>
  <c r="BI4" i="1"/>
  <c r="BT4" i="1" s="1"/>
  <c r="BB5" i="1"/>
  <c r="BO5" i="1" s="1"/>
  <c r="BD5" i="1"/>
  <c r="BQ5" i="1" s="1"/>
  <c r="BI5" i="1"/>
  <c r="BT5" i="1" s="1"/>
  <c r="BB6" i="1"/>
  <c r="BO6" i="1" s="1"/>
  <c r="BD6" i="1"/>
  <c r="BQ6" i="1" s="1"/>
  <c r="BI6" i="1"/>
  <c r="BT6" i="1" s="1"/>
  <c r="BB7" i="1"/>
  <c r="BO7" i="1" s="1"/>
  <c r="BD7" i="1"/>
  <c r="BQ7" i="1" s="1"/>
  <c r="BI7" i="1"/>
  <c r="BT7" i="1" s="1"/>
  <c r="BB8" i="1"/>
  <c r="BO8" i="1" s="1"/>
  <c r="BD8" i="1"/>
  <c r="BQ8" i="1" s="1"/>
  <c r="BI8" i="1"/>
  <c r="BT8" i="1" s="1"/>
  <c r="BB9" i="1"/>
  <c r="BO9" i="1" s="1"/>
  <c r="BD9" i="1"/>
  <c r="BQ9" i="1" s="1"/>
  <c r="BI9" i="1"/>
  <c r="BT9" i="1" s="1"/>
  <c r="BB10" i="1"/>
  <c r="BO10" i="1" s="1"/>
  <c r="BD10" i="1"/>
  <c r="BQ10" i="1" s="1"/>
  <c r="BI10" i="1"/>
  <c r="BT10" i="1" s="1"/>
  <c r="BB11" i="1"/>
  <c r="BO11" i="1" s="1"/>
  <c r="BD11" i="1"/>
  <c r="BQ11" i="1" s="1"/>
  <c r="BI11" i="1"/>
  <c r="BT11" i="1" s="1"/>
  <c r="BB12" i="1"/>
  <c r="BO12" i="1" s="1"/>
  <c r="BD12" i="1"/>
  <c r="BQ12" i="1" s="1"/>
  <c r="BI12" i="1"/>
  <c r="BT12" i="1" s="1"/>
  <c r="BB13" i="1"/>
  <c r="BO13" i="1" s="1"/>
  <c r="BD13" i="1"/>
  <c r="BQ13" i="1" s="1"/>
  <c r="BI13" i="1"/>
  <c r="BT13" i="1" s="1"/>
  <c r="BB14" i="1"/>
  <c r="BO14" i="1" s="1"/>
  <c r="BD14" i="1"/>
  <c r="BQ14" i="1" s="1"/>
  <c r="BI14" i="1"/>
  <c r="BT14" i="1" s="1"/>
  <c r="BB15" i="1"/>
  <c r="BO15" i="1" s="1"/>
  <c r="BD15" i="1"/>
  <c r="BQ15" i="1" s="1"/>
  <c r="BI15" i="1"/>
  <c r="BT15" i="1" s="1"/>
  <c r="BB16" i="1"/>
  <c r="BO16" i="1" s="1"/>
  <c r="BD16" i="1"/>
  <c r="BQ16" i="1" s="1"/>
  <c r="BI16" i="1"/>
  <c r="BT16" i="1" s="1"/>
  <c r="BB17" i="1"/>
  <c r="BO17" i="1" s="1"/>
  <c r="BD17" i="1"/>
  <c r="BQ17" i="1" s="1"/>
  <c r="BI17" i="1"/>
  <c r="BT17" i="1" s="1"/>
  <c r="BB18" i="1"/>
  <c r="BO18" i="1" s="1"/>
  <c r="BD18" i="1"/>
  <c r="BQ18" i="1" s="1"/>
  <c r="BI18" i="1"/>
  <c r="BT18" i="1" s="1"/>
  <c r="BB19" i="1"/>
  <c r="BO19" i="1" s="1"/>
  <c r="BD19" i="1"/>
  <c r="BQ19" i="1" s="1"/>
  <c r="BI19" i="1"/>
  <c r="BT19" i="1" s="1"/>
  <c r="BB20" i="1"/>
  <c r="BO20" i="1" s="1"/>
  <c r="BD20" i="1"/>
  <c r="BQ20" i="1" s="1"/>
  <c r="BI20" i="1"/>
  <c r="BT20" i="1" s="1"/>
  <c r="BB21" i="1"/>
  <c r="BO21" i="1" s="1"/>
  <c r="BD21" i="1"/>
  <c r="BQ21" i="1" s="1"/>
  <c r="BI21" i="1"/>
  <c r="BT21" i="1" s="1"/>
  <c r="BB22" i="1"/>
  <c r="BO22" i="1" s="1"/>
  <c r="BD22" i="1"/>
  <c r="BQ22" i="1" s="1"/>
  <c r="BI22" i="1"/>
  <c r="BT22" i="1" s="1"/>
  <c r="BB23" i="1"/>
  <c r="BO23" i="1" s="1"/>
  <c r="BD23" i="1"/>
  <c r="BQ23" i="1" s="1"/>
  <c r="BI23" i="1"/>
  <c r="BT23" i="1" s="1"/>
  <c r="BB24" i="1"/>
  <c r="BO24" i="1" s="1"/>
  <c r="BD24" i="1"/>
  <c r="BQ24" i="1" s="1"/>
  <c r="BI24" i="1"/>
  <c r="BT24" i="1" s="1"/>
  <c r="BB25" i="1"/>
  <c r="BO25" i="1" s="1"/>
  <c r="BD25" i="1"/>
  <c r="BQ25" i="1" s="1"/>
  <c r="BI25" i="1"/>
  <c r="BT25" i="1" s="1"/>
  <c r="BB26" i="1"/>
  <c r="BO26" i="1" s="1"/>
  <c r="BD26" i="1"/>
  <c r="BQ26" i="1" s="1"/>
  <c r="BI26" i="1"/>
  <c r="BT26" i="1" s="1"/>
  <c r="BB27" i="1"/>
  <c r="BO27" i="1" s="1"/>
  <c r="BD27" i="1"/>
  <c r="BQ27" i="1" s="1"/>
  <c r="BI27" i="1"/>
  <c r="BT27" i="1" s="1"/>
  <c r="BB28" i="1"/>
  <c r="BO28" i="1" s="1"/>
  <c r="BD28" i="1"/>
  <c r="BQ28" i="1" s="1"/>
  <c r="BI28" i="1"/>
  <c r="BT28" i="1" s="1"/>
  <c r="BB29" i="1"/>
  <c r="BO29" i="1" s="1"/>
  <c r="BD29" i="1"/>
  <c r="BQ29" i="1" s="1"/>
  <c r="BI29" i="1"/>
  <c r="BT29" i="1" s="1"/>
  <c r="BB30" i="1"/>
  <c r="BO30" i="1" s="1"/>
  <c r="BD30" i="1"/>
  <c r="BQ30" i="1" s="1"/>
  <c r="BI30" i="1"/>
  <c r="BT30" i="1" s="1"/>
  <c r="BB31" i="1"/>
  <c r="BO31" i="1" s="1"/>
  <c r="BD31" i="1"/>
  <c r="BQ31" i="1" s="1"/>
  <c r="BI31" i="1"/>
  <c r="BT31" i="1" s="1"/>
  <c r="BB32" i="1"/>
  <c r="BO32" i="1" s="1"/>
  <c r="BD32" i="1"/>
  <c r="BQ32" i="1" s="1"/>
  <c r="BI32" i="1"/>
  <c r="BT32" i="1" s="1"/>
  <c r="BB33" i="1"/>
  <c r="BO33" i="1" s="1"/>
  <c r="BD33" i="1"/>
  <c r="BQ33" i="1" s="1"/>
  <c r="BI33" i="1"/>
  <c r="BT33" i="1" s="1"/>
  <c r="BB34" i="1"/>
  <c r="BO34" i="1" s="1"/>
  <c r="BD34" i="1"/>
  <c r="BQ34" i="1" s="1"/>
  <c r="BI34" i="1"/>
  <c r="BT34" i="1" s="1"/>
  <c r="BB35" i="1"/>
  <c r="BO35" i="1" s="1"/>
  <c r="BD35" i="1"/>
  <c r="BQ35" i="1" s="1"/>
  <c r="BI35" i="1"/>
  <c r="BT35" i="1" s="1"/>
  <c r="BB36" i="1"/>
  <c r="BO36" i="1" s="1"/>
  <c r="BD36" i="1"/>
  <c r="BQ36" i="1" s="1"/>
  <c r="BI36" i="1"/>
  <c r="BT36" i="1" s="1"/>
  <c r="BB37" i="1"/>
  <c r="BO37" i="1" s="1"/>
  <c r="BD37" i="1"/>
  <c r="BQ37" i="1" s="1"/>
  <c r="BI37" i="1"/>
  <c r="BT37" i="1" s="1"/>
  <c r="BB38" i="1"/>
  <c r="BO38" i="1" s="1"/>
  <c r="BD38" i="1"/>
  <c r="BQ38" i="1" s="1"/>
  <c r="BI38" i="1"/>
  <c r="BT38" i="1" s="1"/>
  <c r="BB39" i="1"/>
  <c r="BO39" i="1" s="1"/>
  <c r="BD39" i="1"/>
  <c r="BQ39" i="1" s="1"/>
  <c r="BI39" i="1"/>
  <c r="BT39" i="1" s="1"/>
  <c r="BB40" i="1"/>
  <c r="BO40" i="1" s="1"/>
  <c r="BD40" i="1"/>
  <c r="BQ40" i="1" s="1"/>
  <c r="BI40" i="1"/>
  <c r="BT40" i="1" s="1"/>
  <c r="BB41" i="1"/>
  <c r="BO41" i="1" s="1"/>
  <c r="BD41" i="1"/>
  <c r="BQ41" i="1" s="1"/>
  <c r="BI41" i="1"/>
  <c r="BT41" i="1" s="1"/>
  <c r="BB42" i="1"/>
  <c r="BO42" i="1" s="1"/>
  <c r="BD42" i="1"/>
  <c r="BQ42" i="1" s="1"/>
  <c r="BI42" i="1"/>
  <c r="BT42" i="1" s="1"/>
  <c r="BB43" i="1"/>
  <c r="BO43" i="1" s="1"/>
  <c r="BD43" i="1"/>
  <c r="BQ43" i="1" s="1"/>
  <c r="BI43" i="1"/>
  <c r="BT43" i="1" s="1"/>
  <c r="BB44" i="1"/>
  <c r="BO44" i="1" s="1"/>
  <c r="BD44" i="1"/>
  <c r="BQ44" i="1" s="1"/>
  <c r="BI44" i="1"/>
  <c r="BT44" i="1" s="1"/>
  <c r="BB45" i="1"/>
  <c r="BO45" i="1" s="1"/>
  <c r="BD45" i="1"/>
  <c r="BQ45" i="1" s="1"/>
  <c r="BI45" i="1"/>
  <c r="BT45" i="1" s="1"/>
  <c r="BB46" i="1"/>
  <c r="BO46" i="1" s="1"/>
  <c r="BD46" i="1"/>
  <c r="BQ46" i="1" s="1"/>
  <c r="BI46" i="1"/>
  <c r="BT46" i="1" s="1"/>
  <c r="BB47" i="1"/>
  <c r="BO47" i="1" s="1"/>
  <c r="BD47" i="1"/>
  <c r="BQ47" i="1" s="1"/>
  <c r="BI47" i="1"/>
  <c r="BT47" i="1" s="1"/>
  <c r="BB48" i="1"/>
  <c r="BO48" i="1" s="1"/>
  <c r="BD48" i="1"/>
  <c r="BQ48" i="1" s="1"/>
  <c r="BI48" i="1"/>
  <c r="BT48" i="1" s="1"/>
  <c r="BB49" i="1"/>
  <c r="BO49" i="1" s="1"/>
  <c r="BD49" i="1"/>
  <c r="BQ49" i="1" s="1"/>
  <c r="BI49" i="1"/>
  <c r="BT49" i="1" s="1"/>
  <c r="BB50" i="1"/>
  <c r="BO50" i="1" s="1"/>
  <c r="BD50" i="1"/>
  <c r="BQ50" i="1" s="1"/>
  <c r="BI50" i="1"/>
  <c r="BT50" i="1" s="1"/>
  <c r="BB51" i="1"/>
  <c r="BO51" i="1" s="1"/>
  <c r="BD51" i="1"/>
  <c r="BQ51" i="1" s="1"/>
  <c r="BI51" i="1"/>
  <c r="BT51" i="1" s="1"/>
  <c r="BB52" i="1"/>
  <c r="BO52" i="1" s="1"/>
  <c r="BD52" i="1"/>
  <c r="BQ52" i="1" s="1"/>
  <c r="BI52" i="1"/>
  <c r="BT52" i="1" s="1"/>
  <c r="BB53" i="1"/>
  <c r="BO53" i="1" s="1"/>
  <c r="BD53" i="1"/>
  <c r="BQ53" i="1" s="1"/>
  <c r="BI53" i="1"/>
  <c r="BT53" i="1" s="1"/>
  <c r="BB54" i="1"/>
  <c r="BO54" i="1" s="1"/>
  <c r="BD54" i="1"/>
  <c r="BQ54" i="1" s="1"/>
  <c r="BI54" i="1"/>
  <c r="BT54" i="1" s="1"/>
  <c r="BB55" i="1"/>
  <c r="BO55" i="1" s="1"/>
  <c r="BD55" i="1"/>
  <c r="BQ55" i="1" s="1"/>
  <c r="BI55" i="1"/>
  <c r="BT55" i="1" s="1"/>
  <c r="BB56" i="1"/>
  <c r="BO56" i="1" s="1"/>
  <c r="BD56" i="1"/>
  <c r="BQ56" i="1" s="1"/>
  <c r="BI56" i="1"/>
  <c r="BT56" i="1" s="1"/>
  <c r="BB57" i="1"/>
  <c r="BO57" i="1" s="1"/>
  <c r="BD57" i="1"/>
  <c r="BQ57" i="1" s="1"/>
  <c r="BI57" i="1"/>
  <c r="BT57" i="1" s="1"/>
  <c r="BB58" i="1"/>
  <c r="BO58" i="1" s="1"/>
  <c r="BD58" i="1"/>
  <c r="BQ58" i="1" s="1"/>
  <c r="BI58" i="1"/>
  <c r="BT58" i="1" s="1"/>
  <c r="BB59" i="1"/>
  <c r="BO59" i="1" s="1"/>
  <c r="BD59" i="1"/>
  <c r="BQ59" i="1" s="1"/>
  <c r="BI59" i="1"/>
  <c r="BT59" i="1" s="1"/>
  <c r="BB60" i="1"/>
  <c r="BO60" i="1" s="1"/>
  <c r="BD60" i="1"/>
  <c r="BQ60" i="1" s="1"/>
  <c r="BI60" i="1"/>
  <c r="BT60" i="1" s="1"/>
  <c r="BB61" i="1"/>
  <c r="BO61" i="1" s="1"/>
  <c r="BD61" i="1"/>
  <c r="BQ61" i="1" s="1"/>
  <c r="BI61" i="1"/>
  <c r="BT61" i="1" s="1"/>
  <c r="BB62" i="1"/>
  <c r="BO62" i="1" s="1"/>
  <c r="BD62" i="1"/>
  <c r="BQ62" i="1" s="1"/>
  <c r="BI62" i="1"/>
  <c r="BT62" i="1" s="1"/>
  <c r="BB63" i="1"/>
  <c r="BO63" i="1" s="1"/>
  <c r="BD63" i="1"/>
  <c r="BQ63" i="1" s="1"/>
  <c r="BI63" i="1"/>
  <c r="BT63" i="1" s="1"/>
  <c r="BB64" i="1"/>
  <c r="BO64" i="1" s="1"/>
  <c r="BD64" i="1"/>
  <c r="BQ64" i="1" s="1"/>
  <c r="BI64" i="1"/>
  <c r="BT64" i="1" s="1"/>
  <c r="BB65" i="1"/>
  <c r="BO65" i="1" s="1"/>
  <c r="BD65" i="1"/>
  <c r="BQ65" i="1" s="1"/>
  <c r="BI65" i="1"/>
  <c r="BT65" i="1" s="1"/>
  <c r="BB66" i="1"/>
  <c r="BO66" i="1" s="1"/>
  <c r="BD66" i="1"/>
  <c r="BQ66" i="1" s="1"/>
  <c r="BI66" i="1"/>
  <c r="BT66" i="1" s="1"/>
  <c r="BB67" i="1"/>
  <c r="BO67" i="1" s="1"/>
  <c r="BD67" i="1"/>
  <c r="BQ67" i="1" s="1"/>
  <c r="BI67" i="1"/>
  <c r="BT67" i="1" s="1"/>
  <c r="BB68" i="1"/>
  <c r="BO68" i="1" s="1"/>
  <c r="BD68" i="1"/>
  <c r="BQ68" i="1" s="1"/>
  <c r="BI68" i="1"/>
  <c r="BT68" i="1" s="1"/>
  <c r="BB69" i="1"/>
  <c r="BO69" i="1" s="1"/>
  <c r="BD69" i="1"/>
  <c r="BQ69" i="1" s="1"/>
  <c r="BI69" i="1"/>
  <c r="BT69" i="1" s="1"/>
  <c r="BB70" i="1"/>
  <c r="BO70" i="1" s="1"/>
  <c r="BD70" i="1"/>
  <c r="BQ70" i="1" s="1"/>
  <c r="BI70" i="1"/>
  <c r="BT70" i="1" s="1"/>
  <c r="BB71" i="1"/>
  <c r="BO71" i="1" s="1"/>
  <c r="BD71" i="1"/>
  <c r="BQ71" i="1" s="1"/>
  <c r="BI71" i="1"/>
  <c r="BT71" i="1" s="1"/>
  <c r="BB72" i="1"/>
  <c r="BO72" i="1" s="1"/>
  <c r="BD72" i="1"/>
  <c r="BQ72" i="1" s="1"/>
  <c r="BI72" i="1"/>
  <c r="BT72" i="1" s="1"/>
  <c r="BB73" i="1"/>
  <c r="BO73" i="1" s="1"/>
  <c r="BD73" i="1"/>
  <c r="BQ73" i="1" s="1"/>
  <c r="BI73" i="1"/>
  <c r="BT73" i="1" s="1"/>
  <c r="BB74" i="1"/>
  <c r="BO74" i="1" s="1"/>
  <c r="BD74" i="1"/>
  <c r="BQ74" i="1" s="1"/>
  <c r="BI74" i="1"/>
  <c r="BT74" i="1" s="1"/>
  <c r="BB75" i="1"/>
  <c r="BO75" i="1" s="1"/>
  <c r="BD75" i="1"/>
  <c r="BQ75" i="1" s="1"/>
  <c r="BI75" i="1"/>
  <c r="BT75" i="1" s="1"/>
  <c r="BB76" i="1"/>
  <c r="BO76" i="1" s="1"/>
  <c r="BD76" i="1"/>
  <c r="BQ76" i="1" s="1"/>
  <c r="BI76" i="1"/>
  <c r="BT76" i="1" s="1"/>
  <c r="BB77" i="1"/>
  <c r="BO77" i="1" s="1"/>
  <c r="BD77" i="1"/>
  <c r="BQ77" i="1" s="1"/>
  <c r="BI77" i="1"/>
  <c r="BT77" i="1" s="1"/>
  <c r="BB78" i="1"/>
  <c r="BO78" i="1" s="1"/>
  <c r="BD78" i="1"/>
  <c r="BQ78" i="1" s="1"/>
  <c r="BI78" i="1"/>
  <c r="BT78" i="1" s="1"/>
  <c r="BB79" i="1"/>
  <c r="BO79" i="1" s="1"/>
  <c r="BD79" i="1"/>
  <c r="BQ79" i="1" s="1"/>
  <c r="BI79" i="1"/>
  <c r="BT79" i="1" s="1"/>
  <c r="BB80" i="1"/>
  <c r="BO80" i="1" s="1"/>
  <c r="BD80" i="1"/>
  <c r="BQ80" i="1" s="1"/>
  <c r="BI80" i="1"/>
  <c r="BT80" i="1" s="1"/>
  <c r="BB81" i="1"/>
  <c r="BO81" i="1" s="1"/>
  <c r="BD81" i="1"/>
  <c r="BQ81" i="1" s="1"/>
  <c r="BI81" i="1"/>
  <c r="BT81" i="1" s="1"/>
  <c r="BB82" i="1"/>
  <c r="BO82" i="1" s="1"/>
  <c r="BD82" i="1"/>
  <c r="BQ82" i="1" s="1"/>
  <c r="BI82" i="1"/>
  <c r="BT82" i="1" s="1"/>
  <c r="BB83" i="1"/>
  <c r="BO83" i="1" s="1"/>
  <c r="BD83" i="1"/>
  <c r="BQ83" i="1" s="1"/>
  <c r="BI83" i="1"/>
  <c r="BT83" i="1" s="1"/>
  <c r="BB84" i="1"/>
  <c r="BO84" i="1" s="1"/>
  <c r="BD84" i="1"/>
  <c r="BQ84" i="1" s="1"/>
  <c r="BI84" i="1"/>
  <c r="BT84" i="1" s="1"/>
  <c r="BB85" i="1"/>
  <c r="BO85" i="1" s="1"/>
  <c r="BD85" i="1"/>
  <c r="BQ85" i="1" s="1"/>
  <c r="BI85" i="1"/>
  <c r="BT85" i="1" s="1"/>
  <c r="BB86" i="1"/>
  <c r="BO86" i="1" s="1"/>
  <c r="BD86" i="1"/>
  <c r="BQ86" i="1" s="1"/>
  <c r="BI86" i="1"/>
  <c r="BT86" i="1" s="1"/>
  <c r="BB87" i="1"/>
  <c r="BO87" i="1" s="1"/>
  <c r="BD87" i="1"/>
  <c r="BQ87" i="1" s="1"/>
  <c r="BI87" i="1"/>
  <c r="BT87" i="1" s="1"/>
  <c r="BB88" i="1"/>
  <c r="BO88" i="1" s="1"/>
  <c r="BD88" i="1"/>
  <c r="BQ88" i="1" s="1"/>
  <c r="BI88" i="1"/>
  <c r="BT88" i="1" s="1"/>
  <c r="BB89" i="1"/>
  <c r="BO89" i="1" s="1"/>
  <c r="BD89" i="1"/>
  <c r="BQ89" i="1" s="1"/>
  <c r="BI89" i="1"/>
  <c r="BT89" i="1" s="1"/>
  <c r="BB90" i="1"/>
  <c r="BO90" i="1" s="1"/>
  <c r="BD90" i="1"/>
  <c r="BQ90" i="1" s="1"/>
  <c r="BI90" i="1"/>
  <c r="BT90" i="1" s="1"/>
  <c r="BB91" i="1"/>
  <c r="BO91" i="1" s="1"/>
  <c r="BD91" i="1"/>
  <c r="BQ91" i="1" s="1"/>
  <c r="BI91" i="1"/>
  <c r="BT91" i="1" s="1"/>
  <c r="BB92" i="1"/>
  <c r="BO92" i="1" s="1"/>
  <c r="BD92" i="1"/>
  <c r="BQ92" i="1" s="1"/>
  <c r="BI92" i="1"/>
  <c r="BT92" i="1" s="1"/>
  <c r="BB93" i="1"/>
  <c r="BO93" i="1" s="1"/>
  <c r="BD93" i="1"/>
  <c r="BQ93" i="1" s="1"/>
  <c r="BI93" i="1"/>
  <c r="BT93" i="1" s="1"/>
  <c r="BB94" i="1"/>
  <c r="BO94" i="1" s="1"/>
  <c r="BD94" i="1"/>
  <c r="BQ94" i="1" s="1"/>
  <c r="BI94" i="1"/>
  <c r="BT94" i="1" s="1"/>
  <c r="BB95" i="1"/>
  <c r="BO95" i="1" s="1"/>
  <c r="BD95" i="1"/>
  <c r="BQ95" i="1" s="1"/>
  <c r="BI95" i="1"/>
  <c r="BT95" i="1" s="1"/>
  <c r="BB96" i="1"/>
  <c r="BO96" i="1" s="1"/>
  <c r="BD96" i="1"/>
  <c r="BQ96" i="1" s="1"/>
  <c r="BI96" i="1"/>
  <c r="BT96" i="1" s="1"/>
  <c r="BB97" i="1"/>
  <c r="BO97" i="1" s="1"/>
  <c r="BD97" i="1"/>
  <c r="BQ97" i="1" s="1"/>
  <c r="BI97" i="1"/>
  <c r="BT97" i="1" s="1"/>
  <c r="BB98" i="1"/>
  <c r="BO98" i="1" s="1"/>
  <c r="BD98" i="1"/>
  <c r="BQ98" i="1" s="1"/>
  <c r="BI98" i="1"/>
  <c r="BT98" i="1" s="1"/>
  <c r="BB99" i="1"/>
  <c r="BO99" i="1" s="1"/>
  <c r="BD99" i="1"/>
  <c r="BQ99" i="1" s="1"/>
  <c r="BI99" i="1"/>
  <c r="BT99" i="1" s="1"/>
  <c r="BB100" i="1"/>
  <c r="BO100" i="1" s="1"/>
  <c r="BD100" i="1"/>
  <c r="BQ100" i="1" s="1"/>
  <c r="BI100" i="1"/>
  <c r="BT100" i="1" s="1"/>
  <c r="BB101" i="1"/>
  <c r="BO101" i="1" s="1"/>
  <c r="BD101" i="1"/>
  <c r="BQ101" i="1" s="1"/>
  <c r="BI101" i="1"/>
  <c r="BT101" i="1" s="1"/>
  <c r="BB102" i="1"/>
  <c r="BO102" i="1" s="1"/>
  <c r="BD102" i="1"/>
  <c r="BQ102" i="1" s="1"/>
  <c r="BI102" i="1"/>
  <c r="BT102" i="1" s="1"/>
  <c r="BB103" i="1"/>
  <c r="BO103" i="1" s="1"/>
  <c r="BD103" i="1"/>
  <c r="BQ103" i="1" s="1"/>
  <c r="BI103" i="1"/>
  <c r="BT103" i="1" s="1"/>
  <c r="BB104" i="1"/>
  <c r="BO104" i="1" s="1"/>
  <c r="BD104" i="1"/>
  <c r="BQ104" i="1" s="1"/>
  <c r="BI104" i="1"/>
  <c r="BT104" i="1" s="1"/>
  <c r="BB105" i="1"/>
  <c r="BO105" i="1" s="1"/>
  <c r="BD105" i="1"/>
  <c r="BQ105" i="1" s="1"/>
  <c r="BI105" i="1"/>
  <c r="BT105" i="1" s="1"/>
  <c r="BB106" i="1"/>
  <c r="BO106" i="1" s="1"/>
  <c r="BD106" i="1"/>
  <c r="BQ106" i="1" s="1"/>
  <c r="BI106" i="1"/>
  <c r="BT106" i="1" s="1"/>
  <c r="BB107" i="1"/>
  <c r="BO107" i="1" s="1"/>
  <c r="BD107" i="1"/>
  <c r="BQ107" i="1" s="1"/>
  <c r="BI107" i="1"/>
  <c r="BT107" i="1" s="1"/>
  <c r="BB108" i="1"/>
  <c r="BO108" i="1" s="1"/>
  <c r="BD108" i="1"/>
  <c r="BQ108" i="1" s="1"/>
  <c r="BI108" i="1"/>
  <c r="BT108" i="1" s="1"/>
  <c r="BB109" i="1"/>
  <c r="BO109" i="1" s="1"/>
  <c r="BD109" i="1"/>
  <c r="BQ109" i="1" s="1"/>
  <c r="BI109" i="1"/>
  <c r="BT109" i="1" s="1"/>
  <c r="BB110" i="1"/>
  <c r="BO110" i="1" s="1"/>
  <c r="BD110" i="1"/>
  <c r="BQ110" i="1" s="1"/>
  <c r="BI110" i="1"/>
  <c r="BT110" i="1" s="1"/>
  <c r="BB111" i="1"/>
  <c r="BO111" i="1" s="1"/>
  <c r="BD111" i="1"/>
  <c r="BQ111" i="1" s="1"/>
  <c r="BI111" i="1"/>
  <c r="BT111" i="1" s="1"/>
  <c r="BB112" i="1"/>
  <c r="BO112" i="1" s="1"/>
  <c r="BD112" i="1"/>
  <c r="BQ112" i="1" s="1"/>
  <c r="BI112" i="1"/>
  <c r="BT112" i="1" s="1"/>
  <c r="BB113" i="1"/>
  <c r="BO113" i="1" s="1"/>
  <c r="BD113" i="1"/>
  <c r="BQ113" i="1" s="1"/>
  <c r="BI113" i="1"/>
  <c r="BT113" i="1" s="1"/>
  <c r="BB114" i="1"/>
  <c r="BO114" i="1" s="1"/>
  <c r="BD114" i="1"/>
  <c r="BQ114" i="1" s="1"/>
  <c r="BI114" i="1"/>
  <c r="BT114" i="1" s="1"/>
  <c r="BB115" i="1"/>
  <c r="BO115" i="1" s="1"/>
  <c r="BD115" i="1"/>
  <c r="BQ115" i="1" s="1"/>
  <c r="BI115" i="1"/>
  <c r="BT115" i="1" s="1"/>
  <c r="BB116" i="1"/>
  <c r="BO116" i="1" s="1"/>
  <c r="BD116" i="1"/>
  <c r="BQ116" i="1" s="1"/>
  <c r="BI116" i="1"/>
  <c r="BT116" i="1" s="1"/>
  <c r="BB117" i="1"/>
  <c r="BO117" i="1" s="1"/>
  <c r="BD117" i="1"/>
  <c r="BQ117" i="1" s="1"/>
  <c r="BI117" i="1"/>
  <c r="BT117" i="1" s="1"/>
  <c r="BB118" i="1"/>
  <c r="BO118" i="1" s="1"/>
  <c r="BD118" i="1"/>
  <c r="BQ118" i="1" s="1"/>
  <c r="BI118" i="1"/>
  <c r="BT118" i="1" s="1"/>
  <c r="BB119" i="1"/>
  <c r="BO119" i="1" s="1"/>
  <c r="BD119" i="1"/>
  <c r="BQ119" i="1" s="1"/>
  <c r="BI119" i="1"/>
  <c r="BT119" i="1" s="1"/>
  <c r="BB120" i="1"/>
  <c r="BO120" i="1" s="1"/>
  <c r="BD120" i="1"/>
  <c r="BQ120" i="1" s="1"/>
  <c r="BI120" i="1"/>
  <c r="BT120" i="1" s="1"/>
  <c r="BB121" i="1"/>
  <c r="BO121" i="1" s="1"/>
  <c r="BD121" i="1"/>
  <c r="BQ121" i="1" s="1"/>
  <c r="BI121" i="1"/>
  <c r="BT121" i="1" s="1"/>
  <c r="BB122" i="1"/>
  <c r="BO122" i="1" s="1"/>
  <c r="BD122" i="1"/>
  <c r="BQ122" i="1" s="1"/>
  <c r="BI122" i="1"/>
  <c r="BT122" i="1" s="1"/>
  <c r="BB123" i="1"/>
  <c r="BO123" i="1" s="1"/>
  <c r="BD123" i="1"/>
  <c r="BQ123" i="1" s="1"/>
  <c r="BI123" i="1"/>
  <c r="BT123" i="1" s="1"/>
  <c r="BB124" i="1"/>
  <c r="BO124" i="1" s="1"/>
  <c r="BD124" i="1"/>
  <c r="BQ124" i="1" s="1"/>
  <c r="BI124" i="1"/>
  <c r="BT124" i="1" s="1"/>
  <c r="BB125" i="1"/>
  <c r="BO125" i="1" s="1"/>
  <c r="BD125" i="1"/>
  <c r="BQ125" i="1" s="1"/>
  <c r="BI125" i="1"/>
  <c r="BT125" i="1" s="1"/>
  <c r="BB126" i="1"/>
  <c r="BO126" i="1" s="1"/>
  <c r="BD126" i="1"/>
  <c r="BQ126" i="1" s="1"/>
  <c r="BI126" i="1"/>
  <c r="BT126" i="1" s="1"/>
  <c r="BB127" i="1"/>
  <c r="BO127" i="1" s="1"/>
  <c r="BD127" i="1"/>
  <c r="BQ127" i="1" s="1"/>
  <c r="BI127" i="1"/>
  <c r="BT127" i="1" s="1"/>
  <c r="BB128" i="1"/>
  <c r="BO128" i="1" s="1"/>
  <c r="BD128" i="1"/>
  <c r="BQ128" i="1" s="1"/>
  <c r="BI128" i="1"/>
  <c r="BT128" i="1" s="1"/>
  <c r="BB129" i="1"/>
  <c r="BO129" i="1" s="1"/>
  <c r="BD129" i="1"/>
  <c r="BQ129" i="1" s="1"/>
  <c r="BI129" i="1"/>
  <c r="BT129" i="1" s="1"/>
  <c r="BB130" i="1"/>
  <c r="BO130" i="1" s="1"/>
  <c r="BD130" i="1"/>
  <c r="BQ130" i="1" s="1"/>
  <c r="BI130" i="1"/>
  <c r="BT130" i="1" s="1"/>
  <c r="BB131" i="1"/>
  <c r="BO131" i="1" s="1"/>
  <c r="BD131" i="1"/>
  <c r="BQ131" i="1" s="1"/>
  <c r="BI131" i="1"/>
  <c r="BT131" i="1" s="1"/>
  <c r="BB132" i="1"/>
  <c r="BO132" i="1" s="1"/>
  <c r="BD132" i="1"/>
  <c r="BQ132" i="1" s="1"/>
  <c r="BI132" i="1"/>
  <c r="BT132" i="1" s="1"/>
  <c r="BB133" i="1"/>
  <c r="BO133" i="1" s="1"/>
  <c r="BD133" i="1"/>
  <c r="BQ133" i="1" s="1"/>
  <c r="BI133" i="1"/>
  <c r="BT133" i="1" s="1"/>
  <c r="BB134" i="1"/>
  <c r="BO134" i="1" s="1"/>
  <c r="BD134" i="1"/>
  <c r="BQ134" i="1" s="1"/>
  <c r="BI134" i="1"/>
  <c r="BT134" i="1" s="1"/>
  <c r="BB135" i="1"/>
  <c r="BO135" i="1" s="1"/>
  <c r="BD135" i="1"/>
  <c r="BQ135" i="1" s="1"/>
  <c r="BI135" i="1"/>
  <c r="BT135" i="1" s="1"/>
  <c r="BB136" i="1"/>
  <c r="BO136" i="1" s="1"/>
  <c r="BD136" i="1"/>
  <c r="BQ136" i="1" s="1"/>
  <c r="BI136" i="1"/>
  <c r="BT136" i="1" s="1"/>
  <c r="BB137" i="1"/>
  <c r="BO137" i="1" s="1"/>
  <c r="BD137" i="1"/>
  <c r="BQ137" i="1" s="1"/>
  <c r="BI137" i="1"/>
  <c r="BT137" i="1" s="1"/>
  <c r="BB138" i="1"/>
  <c r="BO138" i="1" s="1"/>
  <c r="BD138" i="1"/>
  <c r="BQ138" i="1" s="1"/>
  <c r="BI138" i="1"/>
  <c r="BT138" i="1" s="1"/>
  <c r="BB139" i="1"/>
  <c r="BO139" i="1" s="1"/>
  <c r="BD139" i="1"/>
  <c r="BQ139" i="1" s="1"/>
  <c r="BI139" i="1"/>
  <c r="BT139" i="1" s="1"/>
  <c r="BB140" i="1"/>
  <c r="BO140" i="1" s="1"/>
  <c r="BD140" i="1"/>
  <c r="BQ140" i="1" s="1"/>
  <c r="BI140" i="1"/>
  <c r="BT140" i="1" s="1"/>
  <c r="BB141" i="1"/>
  <c r="BO141" i="1" s="1"/>
  <c r="BD141" i="1"/>
  <c r="BQ141" i="1" s="1"/>
  <c r="BI141" i="1"/>
  <c r="BT141" i="1" s="1"/>
  <c r="BB142" i="1"/>
  <c r="BO142" i="1" s="1"/>
  <c r="BD142" i="1"/>
  <c r="BQ142" i="1" s="1"/>
  <c r="BI142" i="1"/>
  <c r="BT142" i="1" s="1"/>
  <c r="BB143" i="1"/>
  <c r="BO143" i="1" s="1"/>
  <c r="BD143" i="1"/>
  <c r="BQ143" i="1" s="1"/>
  <c r="BI143" i="1"/>
  <c r="BT143" i="1" s="1"/>
  <c r="BB144" i="1"/>
  <c r="BO144" i="1" s="1"/>
  <c r="BD144" i="1"/>
  <c r="BQ144" i="1" s="1"/>
  <c r="BI144" i="1"/>
  <c r="BT144" i="1" s="1"/>
  <c r="BB145" i="1"/>
  <c r="BO145" i="1" s="1"/>
  <c r="BD145" i="1"/>
  <c r="BQ145" i="1" s="1"/>
  <c r="BI145" i="1"/>
  <c r="BT145" i="1" s="1"/>
  <c r="BB146" i="1"/>
  <c r="BO146" i="1" s="1"/>
  <c r="BD146" i="1"/>
  <c r="BQ146" i="1" s="1"/>
  <c r="BI146" i="1"/>
  <c r="BT146" i="1" s="1"/>
  <c r="BB147" i="1"/>
  <c r="BO147" i="1" s="1"/>
  <c r="BD147" i="1"/>
  <c r="BQ147" i="1" s="1"/>
  <c r="BI147" i="1"/>
  <c r="BT147" i="1" s="1"/>
  <c r="BB148" i="1"/>
  <c r="BO148" i="1" s="1"/>
  <c r="BD148" i="1"/>
  <c r="BQ148" i="1" s="1"/>
  <c r="BI148" i="1"/>
  <c r="BT148" i="1" s="1"/>
  <c r="BB149" i="1"/>
  <c r="BO149" i="1" s="1"/>
  <c r="BD149" i="1"/>
  <c r="BQ149" i="1" s="1"/>
  <c r="BI149" i="1"/>
  <c r="BT149" i="1" s="1"/>
  <c r="BB150" i="1"/>
  <c r="BO150" i="1" s="1"/>
  <c r="BD150" i="1"/>
  <c r="BQ150" i="1" s="1"/>
  <c r="BI150" i="1"/>
  <c r="BT150" i="1" s="1"/>
  <c r="BB151" i="1"/>
  <c r="BO151" i="1" s="1"/>
  <c r="BD151" i="1"/>
  <c r="BQ151" i="1" s="1"/>
  <c r="BI151" i="1"/>
  <c r="BT151" i="1" s="1"/>
  <c r="BB152" i="1"/>
  <c r="BO152" i="1" s="1"/>
  <c r="BD152" i="1"/>
  <c r="BQ152" i="1" s="1"/>
  <c r="BI152" i="1"/>
  <c r="BT152" i="1" s="1"/>
  <c r="BB153" i="1"/>
  <c r="BO153" i="1" s="1"/>
  <c r="BD153" i="1"/>
  <c r="BQ153" i="1" s="1"/>
  <c r="BI153" i="1"/>
  <c r="BT153" i="1" s="1"/>
  <c r="BB154" i="1"/>
  <c r="BO154" i="1" s="1"/>
  <c r="BD154" i="1"/>
  <c r="BQ154" i="1" s="1"/>
  <c r="BI154" i="1"/>
  <c r="BT154" i="1" s="1"/>
  <c r="BB155" i="1"/>
  <c r="BO155" i="1" s="1"/>
  <c r="BD155" i="1"/>
  <c r="BQ155" i="1" s="1"/>
  <c r="BI155" i="1"/>
  <c r="BT155" i="1" s="1"/>
  <c r="BB156" i="1"/>
  <c r="BO156" i="1" s="1"/>
  <c r="BD156" i="1"/>
  <c r="BQ156" i="1" s="1"/>
  <c r="BI156" i="1"/>
  <c r="BT156" i="1" s="1"/>
  <c r="BB157" i="1"/>
  <c r="BO157" i="1" s="1"/>
  <c r="BD157" i="1"/>
  <c r="BQ157" i="1" s="1"/>
  <c r="BI157" i="1"/>
  <c r="BT157" i="1" s="1"/>
  <c r="BB158" i="1"/>
  <c r="BO158" i="1" s="1"/>
  <c r="BD158" i="1"/>
  <c r="BQ158" i="1" s="1"/>
  <c r="BI158" i="1"/>
  <c r="BT158" i="1" s="1"/>
  <c r="BB159" i="1"/>
  <c r="BO159" i="1" s="1"/>
  <c r="BD159" i="1"/>
  <c r="BQ159" i="1" s="1"/>
  <c r="BI159" i="1"/>
  <c r="BT159" i="1" s="1"/>
  <c r="BB160" i="1"/>
  <c r="BO160" i="1" s="1"/>
  <c r="BD160" i="1"/>
  <c r="BQ160" i="1" s="1"/>
  <c r="BI160" i="1"/>
  <c r="BT160" i="1" s="1"/>
  <c r="BB161" i="1"/>
  <c r="BO161" i="1" s="1"/>
  <c r="BD161" i="1"/>
  <c r="BQ161" i="1" s="1"/>
  <c r="BI161" i="1"/>
  <c r="BT161" i="1" s="1"/>
  <c r="BB162" i="1"/>
  <c r="BO162" i="1" s="1"/>
  <c r="BD162" i="1"/>
  <c r="BQ162" i="1" s="1"/>
  <c r="BI162" i="1"/>
  <c r="BT162" i="1" s="1"/>
  <c r="BB163" i="1"/>
  <c r="BO163" i="1" s="1"/>
  <c r="BD163" i="1"/>
  <c r="BQ163" i="1" s="1"/>
  <c r="BI163" i="1"/>
  <c r="BT163" i="1" s="1"/>
  <c r="BB164" i="1"/>
  <c r="BO164" i="1" s="1"/>
  <c r="BD164" i="1"/>
  <c r="BQ164" i="1" s="1"/>
  <c r="BI164" i="1"/>
  <c r="BT164" i="1" s="1"/>
  <c r="BB165" i="1"/>
  <c r="BO165" i="1" s="1"/>
  <c r="BD165" i="1"/>
  <c r="BQ165" i="1" s="1"/>
  <c r="BI165" i="1"/>
  <c r="BT165" i="1" s="1"/>
  <c r="BB166" i="1"/>
  <c r="BO166" i="1" s="1"/>
  <c r="BD166" i="1"/>
  <c r="BQ166" i="1" s="1"/>
  <c r="BI166" i="1"/>
  <c r="BT166" i="1" s="1"/>
  <c r="BB167" i="1"/>
  <c r="BO167" i="1" s="1"/>
  <c r="BD167" i="1"/>
  <c r="BQ167" i="1" s="1"/>
  <c r="BI167" i="1"/>
  <c r="BT167" i="1" s="1"/>
  <c r="BB168" i="1"/>
  <c r="BO168" i="1" s="1"/>
  <c r="BD168" i="1"/>
  <c r="BQ168" i="1" s="1"/>
  <c r="BI168" i="1"/>
  <c r="BT168" i="1" s="1"/>
  <c r="BB169" i="1"/>
  <c r="BO169" i="1" s="1"/>
  <c r="BD169" i="1"/>
  <c r="BQ169" i="1" s="1"/>
  <c r="BI169" i="1"/>
  <c r="BT169" i="1" s="1"/>
  <c r="BB170" i="1"/>
  <c r="BO170" i="1" s="1"/>
  <c r="BD170" i="1"/>
  <c r="BQ170" i="1" s="1"/>
  <c r="BI170" i="1"/>
  <c r="BT170" i="1" s="1"/>
  <c r="BB171" i="1"/>
  <c r="BO171" i="1" s="1"/>
  <c r="BD171" i="1"/>
  <c r="BQ171" i="1" s="1"/>
  <c r="BI171" i="1"/>
  <c r="BT171" i="1" s="1"/>
  <c r="BB172" i="1"/>
  <c r="BO172" i="1" s="1"/>
  <c r="BD172" i="1"/>
  <c r="BQ172" i="1" s="1"/>
  <c r="BI172" i="1"/>
  <c r="BT172" i="1" s="1"/>
  <c r="BB173" i="1"/>
  <c r="BO173" i="1" s="1"/>
  <c r="BD173" i="1"/>
  <c r="BQ173" i="1" s="1"/>
  <c r="BI173" i="1"/>
  <c r="BT173" i="1" s="1"/>
  <c r="BB174" i="1"/>
  <c r="BO174" i="1" s="1"/>
  <c r="BD174" i="1"/>
  <c r="BQ174" i="1" s="1"/>
  <c r="BI174" i="1"/>
  <c r="BT174" i="1" s="1"/>
  <c r="BB175" i="1"/>
  <c r="BO175" i="1" s="1"/>
  <c r="BD175" i="1"/>
  <c r="BQ175" i="1" s="1"/>
  <c r="BI175" i="1"/>
  <c r="BT175" i="1" s="1"/>
  <c r="BB176" i="1"/>
  <c r="BO176" i="1" s="1"/>
  <c r="BD176" i="1"/>
  <c r="BQ176" i="1" s="1"/>
  <c r="BI176" i="1"/>
  <c r="BT176" i="1" s="1"/>
  <c r="BB177" i="1"/>
  <c r="BO177" i="1" s="1"/>
  <c r="BD177" i="1"/>
  <c r="BQ177" i="1" s="1"/>
  <c r="BI177" i="1"/>
  <c r="BT177" i="1" s="1"/>
  <c r="BB178" i="1"/>
  <c r="BO178" i="1" s="1"/>
  <c r="BD178" i="1"/>
  <c r="BQ178" i="1" s="1"/>
  <c r="BI178" i="1"/>
  <c r="BT178" i="1" s="1"/>
  <c r="BB179" i="1"/>
  <c r="BO179" i="1" s="1"/>
  <c r="BD179" i="1"/>
  <c r="BQ179" i="1" s="1"/>
  <c r="BI179" i="1"/>
  <c r="BT179" i="1" s="1"/>
  <c r="BB180" i="1"/>
  <c r="BO180" i="1" s="1"/>
  <c r="BD180" i="1"/>
  <c r="BQ180" i="1" s="1"/>
  <c r="BI180" i="1"/>
  <c r="BT180" i="1" s="1"/>
  <c r="BB181" i="1"/>
  <c r="BO181" i="1" s="1"/>
  <c r="BD181" i="1"/>
  <c r="BQ181" i="1" s="1"/>
  <c r="BI181" i="1"/>
  <c r="BT181" i="1" s="1"/>
  <c r="BB182" i="1"/>
  <c r="BO182" i="1" s="1"/>
  <c r="BD182" i="1"/>
  <c r="BQ182" i="1" s="1"/>
  <c r="BI182" i="1"/>
  <c r="BT182" i="1" s="1"/>
  <c r="BB183" i="1"/>
  <c r="BO183" i="1" s="1"/>
  <c r="BD183" i="1"/>
  <c r="BQ183" i="1" s="1"/>
  <c r="BI183" i="1"/>
  <c r="BT183" i="1" s="1"/>
  <c r="BB184" i="1"/>
  <c r="BO184" i="1" s="1"/>
  <c r="BD184" i="1"/>
  <c r="BQ184" i="1" s="1"/>
  <c r="BI184" i="1"/>
  <c r="BT184" i="1" s="1"/>
  <c r="BI2" i="1"/>
  <c r="BT2" i="1" s="1"/>
  <c r="BD2" i="1"/>
  <c r="BQ2" i="1" s="1"/>
  <c r="BB2" i="1"/>
  <c r="BO2" i="1" s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K3" i="1"/>
  <c r="BZ3" i="1" s="1"/>
  <c r="K4" i="1"/>
  <c r="BZ4" i="1" s="1"/>
  <c r="K5" i="1"/>
  <c r="BZ5" i="1" s="1"/>
  <c r="K6" i="1"/>
  <c r="BZ6" i="1" s="1"/>
  <c r="K7" i="1"/>
  <c r="BZ7" i="1" s="1"/>
  <c r="K8" i="1"/>
  <c r="BZ8" i="1" s="1"/>
  <c r="K9" i="1"/>
  <c r="BZ9" i="1" s="1"/>
  <c r="K10" i="1"/>
  <c r="BZ10" i="1" s="1"/>
  <c r="K11" i="1"/>
  <c r="BZ11" i="1" s="1"/>
  <c r="K12" i="1"/>
  <c r="BZ12" i="1" s="1"/>
  <c r="K13" i="1"/>
  <c r="BZ13" i="1" s="1"/>
  <c r="K14" i="1"/>
  <c r="BZ14" i="1" s="1"/>
  <c r="K15" i="1"/>
  <c r="BZ15" i="1" s="1"/>
  <c r="K16" i="1"/>
  <c r="BZ16" i="1" s="1"/>
  <c r="K17" i="1"/>
  <c r="BZ17" i="1" s="1"/>
  <c r="K18" i="1"/>
  <c r="BZ18" i="1" s="1"/>
  <c r="K19" i="1"/>
  <c r="BZ19" i="1" s="1"/>
  <c r="K20" i="1"/>
  <c r="BZ20" i="1" s="1"/>
  <c r="K21" i="1"/>
  <c r="BZ21" i="1" s="1"/>
  <c r="K22" i="1"/>
  <c r="BZ22" i="1" s="1"/>
  <c r="K23" i="1"/>
  <c r="BZ23" i="1" s="1"/>
  <c r="K24" i="1"/>
  <c r="BZ24" i="1" s="1"/>
  <c r="K25" i="1"/>
  <c r="BZ25" i="1" s="1"/>
  <c r="K26" i="1"/>
  <c r="BZ26" i="1" s="1"/>
  <c r="K27" i="1"/>
  <c r="BZ27" i="1" s="1"/>
  <c r="K28" i="1"/>
  <c r="BZ28" i="1" s="1"/>
  <c r="K29" i="1"/>
  <c r="BZ29" i="1" s="1"/>
  <c r="K30" i="1"/>
  <c r="BZ30" i="1" s="1"/>
  <c r="K31" i="1"/>
  <c r="BZ31" i="1" s="1"/>
  <c r="K32" i="1"/>
  <c r="BZ32" i="1" s="1"/>
  <c r="K33" i="1"/>
  <c r="BZ33" i="1" s="1"/>
  <c r="K34" i="1"/>
  <c r="BZ34" i="1" s="1"/>
  <c r="K35" i="1"/>
  <c r="BZ35" i="1" s="1"/>
  <c r="K36" i="1"/>
  <c r="BZ36" i="1" s="1"/>
  <c r="K37" i="1"/>
  <c r="BZ37" i="1" s="1"/>
  <c r="K38" i="1"/>
  <c r="BZ38" i="1" s="1"/>
  <c r="K39" i="1"/>
  <c r="BZ39" i="1" s="1"/>
  <c r="K40" i="1"/>
  <c r="BZ40" i="1" s="1"/>
  <c r="K41" i="1"/>
  <c r="BZ41" i="1" s="1"/>
  <c r="K42" i="1"/>
  <c r="BZ42" i="1" s="1"/>
  <c r="K43" i="1"/>
  <c r="BZ43" i="1" s="1"/>
  <c r="K44" i="1"/>
  <c r="BZ44" i="1" s="1"/>
  <c r="K45" i="1"/>
  <c r="BZ45" i="1" s="1"/>
  <c r="K46" i="1"/>
  <c r="BZ46" i="1" s="1"/>
  <c r="K47" i="1"/>
  <c r="BZ47" i="1" s="1"/>
  <c r="K48" i="1"/>
  <c r="BZ48" i="1" s="1"/>
  <c r="K49" i="1"/>
  <c r="BZ49" i="1" s="1"/>
  <c r="K50" i="1"/>
  <c r="BZ50" i="1" s="1"/>
  <c r="K51" i="1"/>
  <c r="BZ51" i="1" s="1"/>
  <c r="K52" i="1"/>
  <c r="BZ52" i="1" s="1"/>
  <c r="K53" i="1"/>
  <c r="BZ53" i="1" s="1"/>
  <c r="K54" i="1"/>
  <c r="BZ54" i="1" s="1"/>
  <c r="K55" i="1"/>
  <c r="BZ55" i="1" s="1"/>
  <c r="K56" i="1"/>
  <c r="BZ56" i="1" s="1"/>
  <c r="K57" i="1"/>
  <c r="BZ57" i="1" s="1"/>
  <c r="K58" i="1"/>
  <c r="BZ58" i="1" s="1"/>
  <c r="K59" i="1"/>
  <c r="BZ59" i="1" s="1"/>
  <c r="K60" i="1"/>
  <c r="BZ60" i="1" s="1"/>
  <c r="K61" i="1"/>
  <c r="BZ61" i="1" s="1"/>
  <c r="K62" i="1"/>
  <c r="BZ62" i="1" s="1"/>
  <c r="K63" i="1"/>
  <c r="BZ63" i="1" s="1"/>
  <c r="K64" i="1"/>
  <c r="BZ64" i="1" s="1"/>
  <c r="K65" i="1"/>
  <c r="BZ65" i="1" s="1"/>
  <c r="K66" i="1"/>
  <c r="BZ66" i="1" s="1"/>
  <c r="K67" i="1"/>
  <c r="BZ67" i="1" s="1"/>
  <c r="K68" i="1"/>
  <c r="BZ68" i="1" s="1"/>
  <c r="K69" i="1"/>
  <c r="BZ69" i="1" s="1"/>
  <c r="K70" i="1"/>
  <c r="BZ70" i="1" s="1"/>
  <c r="K71" i="1"/>
  <c r="BZ71" i="1" s="1"/>
  <c r="K72" i="1"/>
  <c r="BZ72" i="1" s="1"/>
  <c r="K73" i="1"/>
  <c r="BZ73" i="1" s="1"/>
  <c r="K74" i="1"/>
  <c r="BZ74" i="1" s="1"/>
  <c r="K75" i="1"/>
  <c r="BZ75" i="1" s="1"/>
  <c r="K76" i="1"/>
  <c r="BZ76" i="1" s="1"/>
  <c r="K77" i="1"/>
  <c r="BZ77" i="1" s="1"/>
  <c r="K78" i="1"/>
  <c r="BZ78" i="1" s="1"/>
  <c r="K79" i="1"/>
  <c r="BZ79" i="1" s="1"/>
  <c r="K80" i="1"/>
  <c r="BZ80" i="1" s="1"/>
  <c r="K81" i="1"/>
  <c r="BZ81" i="1" s="1"/>
  <c r="K82" i="1"/>
  <c r="BZ82" i="1" s="1"/>
  <c r="K83" i="1"/>
  <c r="BZ83" i="1" s="1"/>
  <c r="K84" i="1"/>
  <c r="BZ84" i="1" s="1"/>
  <c r="K85" i="1"/>
  <c r="BZ85" i="1" s="1"/>
  <c r="K86" i="1"/>
  <c r="BZ86" i="1" s="1"/>
  <c r="K87" i="1"/>
  <c r="BZ87" i="1" s="1"/>
  <c r="K88" i="1"/>
  <c r="BZ88" i="1" s="1"/>
  <c r="K89" i="1"/>
  <c r="BZ89" i="1" s="1"/>
  <c r="K90" i="1"/>
  <c r="BZ90" i="1" s="1"/>
  <c r="K91" i="1"/>
  <c r="BZ91" i="1" s="1"/>
  <c r="K92" i="1"/>
  <c r="BZ92" i="1" s="1"/>
  <c r="K93" i="1"/>
  <c r="BZ93" i="1" s="1"/>
  <c r="K94" i="1"/>
  <c r="BZ94" i="1" s="1"/>
  <c r="K95" i="1"/>
  <c r="BZ95" i="1" s="1"/>
  <c r="K96" i="1"/>
  <c r="BZ96" i="1" s="1"/>
  <c r="K97" i="1"/>
  <c r="BZ97" i="1" s="1"/>
  <c r="K98" i="1"/>
  <c r="BZ98" i="1" s="1"/>
  <c r="K99" i="1"/>
  <c r="BZ99" i="1" s="1"/>
  <c r="K100" i="1"/>
  <c r="BZ100" i="1" s="1"/>
  <c r="K101" i="1"/>
  <c r="BZ101" i="1" s="1"/>
  <c r="K102" i="1"/>
  <c r="BZ102" i="1" s="1"/>
  <c r="K103" i="1"/>
  <c r="BZ103" i="1" s="1"/>
  <c r="K104" i="1"/>
  <c r="BZ104" i="1" s="1"/>
  <c r="K105" i="1"/>
  <c r="BZ105" i="1" s="1"/>
  <c r="K106" i="1"/>
  <c r="BZ106" i="1" s="1"/>
  <c r="K107" i="1"/>
  <c r="BZ107" i="1" s="1"/>
  <c r="K108" i="1"/>
  <c r="BZ108" i="1" s="1"/>
  <c r="K109" i="1"/>
  <c r="BZ109" i="1" s="1"/>
  <c r="K110" i="1"/>
  <c r="BZ110" i="1" s="1"/>
  <c r="K111" i="1"/>
  <c r="BZ111" i="1" s="1"/>
  <c r="K112" i="1"/>
  <c r="BZ112" i="1" s="1"/>
  <c r="K113" i="1"/>
  <c r="BZ113" i="1" s="1"/>
  <c r="K114" i="1"/>
  <c r="BZ114" i="1" s="1"/>
  <c r="K115" i="1"/>
  <c r="BZ115" i="1" s="1"/>
  <c r="K116" i="1"/>
  <c r="BZ116" i="1" s="1"/>
  <c r="K117" i="1"/>
  <c r="BZ117" i="1" s="1"/>
  <c r="K118" i="1"/>
  <c r="BZ118" i="1" s="1"/>
  <c r="K119" i="1"/>
  <c r="BZ119" i="1" s="1"/>
  <c r="K120" i="1"/>
  <c r="BZ120" i="1" s="1"/>
  <c r="K121" i="1"/>
  <c r="BZ121" i="1" s="1"/>
  <c r="K122" i="1"/>
  <c r="BZ122" i="1" s="1"/>
  <c r="K123" i="1"/>
  <c r="BZ123" i="1" s="1"/>
  <c r="K124" i="1"/>
  <c r="BZ124" i="1" s="1"/>
  <c r="K125" i="1"/>
  <c r="BZ125" i="1" s="1"/>
  <c r="K126" i="1"/>
  <c r="BZ126" i="1" s="1"/>
  <c r="K127" i="1"/>
  <c r="BZ127" i="1" s="1"/>
  <c r="K128" i="1"/>
  <c r="BZ128" i="1" s="1"/>
  <c r="K129" i="1"/>
  <c r="BZ129" i="1" s="1"/>
  <c r="K130" i="1"/>
  <c r="BZ130" i="1" s="1"/>
  <c r="K131" i="1"/>
  <c r="BZ131" i="1" s="1"/>
  <c r="K132" i="1"/>
  <c r="BZ132" i="1" s="1"/>
  <c r="K133" i="1"/>
  <c r="BZ133" i="1" s="1"/>
  <c r="K134" i="1"/>
  <c r="BZ134" i="1" s="1"/>
  <c r="K135" i="1"/>
  <c r="BZ135" i="1" s="1"/>
  <c r="K136" i="1"/>
  <c r="BZ136" i="1" s="1"/>
  <c r="K137" i="1"/>
  <c r="BZ137" i="1" s="1"/>
  <c r="K138" i="1"/>
  <c r="BZ138" i="1" s="1"/>
  <c r="K139" i="1"/>
  <c r="BZ139" i="1" s="1"/>
  <c r="K140" i="1"/>
  <c r="BZ140" i="1" s="1"/>
  <c r="K141" i="1"/>
  <c r="BZ141" i="1" s="1"/>
  <c r="K142" i="1"/>
  <c r="BZ142" i="1" s="1"/>
  <c r="K143" i="1"/>
  <c r="BZ143" i="1" s="1"/>
  <c r="K144" i="1"/>
  <c r="BZ144" i="1" s="1"/>
  <c r="K145" i="1"/>
  <c r="BZ145" i="1" s="1"/>
  <c r="K146" i="1"/>
  <c r="BZ146" i="1" s="1"/>
  <c r="K147" i="1"/>
  <c r="BZ147" i="1" s="1"/>
  <c r="K148" i="1"/>
  <c r="BZ148" i="1" s="1"/>
  <c r="K149" i="1"/>
  <c r="BZ149" i="1" s="1"/>
  <c r="K150" i="1"/>
  <c r="BZ150" i="1" s="1"/>
  <c r="K151" i="1"/>
  <c r="BZ151" i="1" s="1"/>
  <c r="K152" i="1"/>
  <c r="BZ152" i="1" s="1"/>
  <c r="K153" i="1"/>
  <c r="BZ153" i="1" s="1"/>
  <c r="K154" i="1"/>
  <c r="BZ154" i="1" s="1"/>
  <c r="K155" i="1"/>
  <c r="BZ155" i="1" s="1"/>
  <c r="K156" i="1"/>
  <c r="BZ156" i="1" s="1"/>
  <c r="K157" i="1"/>
  <c r="BZ157" i="1" s="1"/>
  <c r="K158" i="1"/>
  <c r="BZ158" i="1" s="1"/>
  <c r="K159" i="1"/>
  <c r="BZ159" i="1" s="1"/>
  <c r="K160" i="1"/>
  <c r="BZ160" i="1" s="1"/>
  <c r="K161" i="1"/>
  <c r="BZ161" i="1" s="1"/>
  <c r="K162" i="1"/>
  <c r="BZ162" i="1" s="1"/>
  <c r="K163" i="1"/>
  <c r="BZ163" i="1" s="1"/>
  <c r="K164" i="1"/>
  <c r="BZ164" i="1" s="1"/>
  <c r="K165" i="1"/>
  <c r="BZ165" i="1" s="1"/>
  <c r="K166" i="1"/>
  <c r="BZ166" i="1" s="1"/>
  <c r="K167" i="1"/>
  <c r="BZ167" i="1" s="1"/>
  <c r="K168" i="1"/>
  <c r="BZ168" i="1" s="1"/>
  <c r="K169" i="1"/>
  <c r="BZ169" i="1" s="1"/>
  <c r="K170" i="1"/>
  <c r="BZ170" i="1" s="1"/>
  <c r="K171" i="1"/>
  <c r="BZ171" i="1" s="1"/>
  <c r="K172" i="1"/>
  <c r="BZ172" i="1" s="1"/>
  <c r="K173" i="1"/>
  <c r="BZ173" i="1" s="1"/>
  <c r="K174" i="1"/>
  <c r="BZ174" i="1" s="1"/>
  <c r="K175" i="1"/>
  <c r="BZ175" i="1" s="1"/>
  <c r="K176" i="1"/>
  <c r="BZ176" i="1" s="1"/>
  <c r="K177" i="1"/>
  <c r="BZ177" i="1" s="1"/>
  <c r="K178" i="1"/>
  <c r="BZ178" i="1" s="1"/>
  <c r="K179" i="1"/>
  <c r="BZ179" i="1" s="1"/>
  <c r="K180" i="1"/>
  <c r="BZ180" i="1" s="1"/>
  <c r="K181" i="1"/>
  <c r="BZ181" i="1" s="1"/>
  <c r="K182" i="1"/>
  <c r="BZ182" i="1" s="1"/>
  <c r="K183" i="1"/>
  <c r="BZ183" i="1" s="1"/>
  <c r="K184" i="1"/>
  <c r="BZ184" i="1" s="1"/>
  <c r="K2" i="1"/>
  <c r="BZ2" i="1" s="1"/>
  <c r="BJ160" i="1"/>
  <c r="BU160" i="1" s="1"/>
  <c r="BJ158" i="1"/>
  <c r="BU158" i="1" s="1"/>
  <c r="BJ150" i="1"/>
  <c r="BU150" i="1" s="1"/>
  <c r="BJ147" i="1"/>
  <c r="BU147" i="1" s="1"/>
  <c r="BJ124" i="1"/>
  <c r="BU124" i="1" s="1"/>
  <c r="BJ110" i="1"/>
  <c r="BU110" i="1" s="1"/>
  <c r="BJ62" i="1"/>
  <c r="BU62" i="1" s="1"/>
  <c r="BJ48" i="1"/>
  <c r="BU48" i="1" s="1"/>
  <c r="BJ25" i="1"/>
  <c r="BU25" i="1" s="1"/>
  <c r="BJ2" i="1"/>
  <c r="BU2" i="1" s="1"/>
  <c r="BJ3" i="1"/>
  <c r="BU3" i="1" s="1"/>
  <c r="BJ4" i="1"/>
  <c r="BU4" i="1" s="1"/>
  <c r="BJ5" i="1"/>
  <c r="BU5" i="1" s="1"/>
  <c r="BJ6" i="1"/>
  <c r="BU6" i="1" s="1"/>
  <c r="BJ7" i="1"/>
  <c r="BU7" i="1" s="1"/>
  <c r="BJ8" i="1"/>
  <c r="BU8" i="1" s="1"/>
  <c r="BJ9" i="1"/>
  <c r="BU9" i="1" s="1"/>
  <c r="BJ10" i="1"/>
  <c r="BU10" i="1" s="1"/>
  <c r="BJ11" i="1"/>
  <c r="BU11" i="1" s="1"/>
  <c r="BJ12" i="1"/>
  <c r="BU12" i="1" s="1"/>
  <c r="BJ13" i="1"/>
  <c r="BU13" i="1" s="1"/>
  <c r="BJ14" i="1"/>
  <c r="BU14" i="1" s="1"/>
  <c r="BJ15" i="1"/>
  <c r="BU15" i="1" s="1"/>
  <c r="BJ16" i="1"/>
  <c r="BU16" i="1" s="1"/>
  <c r="BJ17" i="1"/>
  <c r="BU17" i="1" s="1"/>
  <c r="BJ18" i="1"/>
  <c r="BU18" i="1" s="1"/>
  <c r="BJ19" i="1"/>
  <c r="BU19" i="1" s="1"/>
  <c r="BJ20" i="1"/>
  <c r="BU20" i="1" s="1"/>
  <c r="BJ21" i="1"/>
  <c r="BU21" i="1" s="1"/>
  <c r="BJ22" i="1"/>
  <c r="BU22" i="1" s="1"/>
  <c r="BJ23" i="1"/>
  <c r="BU23" i="1" s="1"/>
  <c r="BJ24" i="1"/>
  <c r="BU24" i="1" s="1"/>
  <c r="BJ26" i="1"/>
  <c r="BU26" i="1" s="1"/>
  <c r="BJ27" i="1"/>
  <c r="BU27" i="1" s="1"/>
  <c r="BJ28" i="1"/>
  <c r="BU28" i="1" s="1"/>
  <c r="BJ29" i="1"/>
  <c r="BU29" i="1" s="1"/>
  <c r="BJ30" i="1"/>
  <c r="BU30" i="1" s="1"/>
  <c r="BJ31" i="1"/>
  <c r="BU31" i="1" s="1"/>
  <c r="BJ32" i="1"/>
  <c r="BU32" i="1" s="1"/>
  <c r="BJ33" i="1"/>
  <c r="BU33" i="1" s="1"/>
  <c r="BJ34" i="1"/>
  <c r="BU34" i="1" s="1"/>
  <c r="BJ35" i="1"/>
  <c r="BU35" i="1" s="1"/>
  <c r="BJ36" i="1"/>
  <c r="BU36" i="1" s="1"/>
  <c r="BJ37" i="1"/>
  <c r="BU37" i="1" s="1"/>
  <c r="BJ38" i="1"/>
  <c r="BU38" i="1" s="1"/>
  <c r="BJ39" i="1"/>
  <c r="BU39" i="1" s="1"/>
  <c r="BJ40" i="1"/>
  <c r="BU40" i="1" s="1"/>
  <c r="BJ41" i="1"/>
  <c r="BU41" i="1" s="1"/>
  <c r="BJ42" i="1"/>
  <c r="BU42" i="1" s="1"/>
  <c r="BJ43" i="1"/>
  <c r="BU43" i="1" s="1"/>
  <c r="BJ44" i="1"/>
  <c r="BU44" i="1" s="1"/>
  <c r="BJ45" i="1"/>
  <c r="BU45" i="1" s="1"/>
  <c r="BJ46" i="1"/>
  <c r="BU46" i="1" s="1"/>
  <c r="BJ47" i="1"/>
  <c r="BU47" i="1" s="1"/>
  <c r="BJ49" i="1"/>
  <c r="BU49" i="1" s="1"/>
  <c r="BJ50" i="1"/>
  <c r="BU50" i="1" s="1"/>
  <c r="BJ51" i="1"/>
  <c r="BU51" i="1" s="1"/>
  <c r="BJ52" i="1"/>
  <c r="BU52" i="1" s="1"/>
  <c r="BJ53" i="1"/>
  <c r="BU53" i="1" s="1"/>
  <c r="BJ54" i="1"/>
  <c r="BU54" i="1" s="1"/>
  <c r="BJ55" i="1"/>
  <c r="BU55" i="1" s="1"/>
  <c r="BJ56" i="1"/>
  <c r="BU56" i="1" s="1"/>
  <c r="BJ57" i="1"/>
  <c r="BU57" i="1" s="1"/>
  <c r="BJ58" i="1"/>
  <c r="BU58" i="1" s="1"/>
  <c r="BJ59" i="1"/>
  <c r="BU59" i="1" s="1"/>
  <c r="BJ60" i="1"/>
  <c r="BU60" i="1" s="1"/>
  <c r="BJ61" i="1"/>
  <c r="BU61" i="1" s="1"/>
  <c r="BJ63" i="1"/>
  <c r="BU63" i="1" s="1"/>
  <c r="BJ64" i="1"/>
  <c r="BU64" i="1" s="1"/>
  <c r="BJ65" i="1"/>
  <c r="BU65" i="1" s="1"/>
  <c r="BJ66" i="1"/>
  <c r="BU66" i="1" s="1"/>
  <c r="BJ67" i="1"/>
  <c r="BU67" i="1" s="1"/>
  <c r="BJ68" i="1"/>
  <c r="BU68" i="1" s="1"/>
  <c r="BJ69" i="1"/>
  <c r="BU69" i="1" s="1"/>
  <c r="BJ70" i="1"/>
  <c r="BU70" i="1" s="1"/>
  <c r="BJ71" i="1"/>
  <c r="BU71" i="1" s="1"/>
  <c r="BJ72" i="1"/>
  <c r="BU72" i="1" s="1"/>
  <c r="BJ73" i="1"/>
  <c r="BU73" i="1" s="1"/>
  <c r="BJ74" i="1"/>
  <c r="BU74" i="1" s="1"/>
  <c r="BJ75" i="1"/>
  <c r="BU75" i="1" s="1"/>
  <c r="BJ76" i="1"/>
  <c r="BU76" i="1" s="1"/>
  <c r="BJ77" i="1"/>
  <c r="BU77" i="1" s="1"/>
  <c r="BJ78" i="1"/>
  <c r="BU78" i="1" s="1"/>
  <c r="BJ79" i="1"/>
  <c r="BU79" i="1" s="1"/>
  <c r="BJ80" i="1"/>
  <c r="BU80" i="1" s="1"/>
  <c r="BJ81" i="1"/>
  <c r="BU81" i="1" s="1"/>
  <c r="BJ82" i="1"/>
  <c r="BU82" i="1" s="1"/>
  <c r="BJ83" i="1"/>
  <c r="BU83" i="1" s="1"/>
  <c r="BJ84" i="1"/>
  <c r="BU84" i="1" s="1"/>
  <c r="BJ85" i="1"/>
  <c r="BU85" i="1" s="1"/>
  <c r="BJ86" i="1"/>
  <c r="BU86" i="1" s="1"/>
  <c r="BJ87" i="1"/>
  <c r="BU87" i="1" s="1"/>
  <c r="BJ88" i="1"/>
  <c r="BU88" i="1" s="1"/>
  <c r="BJ89" i="1"/>
  <c r="BU89" i="1" s="1"/>
  <c r="BJ90" i="1"/>
  <c r="BU90" i="1" s="1"/>
  <c r="BJ91" i="1"/>
  <c r="BU91" i="1" s="1"/>
  <c r="BJ92" i="1"/>
  <c r="BU92" i="1" s="1"/>
  <c r="BJ93" i="1"/>
  <c r="BU93" i="1" s="1"/>
  <c r="BJ94" i="1"/>
  <c r="BU94" i="1" s="1"/>
  <c r="BJ95" i="1"/>
  <c r="BU95" i="1" s="1"/>
  <c r="BJ96" i="1"/>
  <c r="BU96" i="1" s="1"/>
  <c r="BJ97" i="1"/>
  <c r="BU97" i="1" s="1"/>
  <c r="BJ98" i="1"/>
  <c r="BU98" i="1" s="1"/>
  <c r="BJ99" i="1"/>
  <c r="BU99" i="1" s="1"/>
  <c r="BJ100" i="1"/>
  <c r="BU100" i="1" s="1"/>
  <c r="BJ101" i="1"/>
  <c r="BU101" i="1" s="1"/>
  <c r="BJ102" i="1"/>
  <c r="BU102" i="1" s="1"/>
  <c r="BJ103" i="1"/>
  <c r="BU103" i="1" s="1"/>
  <c r="BJ104" i="1"/>
  <c r="BU104" i="1" s="1"/>
  <c r="BJ105" i="1"/>
  <c r="BU105" i="1" s="1"/>
  <c r="BJ106" i="1"/>
  <c r="BU106" i="1" s="1"/>
  <c r="BJ107" i="1"/>
  <c r="BU107" i="1" s="1"/>
  <c r="BJ108" i="1"/>
  <c r="BU108" i="1" s="1"/>
  <c r="BJ109" i="1"/>
  <c r="BU109" i="1" s="1"/>
  <c r="BJ111" i="1"/>
  <c r="BU111" i="1" s="1"/>
  <c r="BJ112" i="1"/>
  <c r="BU112" i="1" s="1"/>
  <c r="BJ113" i="1"/>
  <c r="BU113" i="1" s="1"/>
  <c r="BJ114" i="1"/>
  <c r="BU114" i="1" s="1"/>
  <c r="BJ115" i="1"/>
  <c r="BU115" i="1" s="1"/>
  <c r="BJ116" i="1"/>
  <c r="BU116" i="1" s="1"/>
  <c r="BJ117" i="1"/>
  <c r="BU117" i="1" s="1"/>
  <c r="BJ118" i="1"/>
  <c r="BU118" i="1" s="1"/>
  <c r="BJ119" i="1"/>
  <c r="BU119" i="1" s="1"/>
  <c r="BJ120" i="1"/>
  <c r="BU120" i="1" s="1"/>
  <c r="BJ121" i="1"/>
  <c r="BU121" i="1" s="1"/>
  <c r="BJ122" i="1"/>
  <c r="BU122" i="1" s="1"/>
  <c r="BJ123" i="1"/>
  <c r="BU123" i="1" s="1"/>
  <c r="BJ125" i="1"/>
  <c r="BU125" i="1" s="1"/>
  <c r="BJ126" i="1"/>
  <c r="BU126" i="1" s="1"/>
  <c r="BJ127" i="1"/>
  <c r="BU127" i="1" s="1"/>
  <c r="BJ128" i="1"/>
  <c r="BU128" i="1" s="1"/>
  <c r="BJ129" i="1"/>
  <c r="BU129" i="1" s="1"/>
  <c r="BJ130" i="1"/>
  <c r="BU130" i="1" s="1"/>
  <c r="BJ131" i="1"/>
  <c r="BU131" i="1" s="1"/>
  <c r="BJ132" i="1"/>
  <c r="BU132" i="1" s="1"/>
  <c r="BJ133" i="1"/>
  <c r="BU133" i="1" s="1"/>
  <c r="BJ134" i="1"/>
  <c r="BU134" i="1" s="1"/>
  <c r="BJ135" i="1"/>
  <c r="BU135" i="1" s="1"/>
  <c r="BJ136" i="1"/>
  <c r="BU136" i="1" s="1"/>
  <c r="BJ137" i="1"/>
  <c r="BU137" i="1" s="1"/>
  <c r="BJ138" i="1"/>
  <c r="BU138" i="1" s="1"/>
  <c r="BJ139" i="1"/>
  <c r="BU139" i="1" s="1"/>
  <c r="BJ140" i="1"/>
  <c r="BU140" i="1" s="1"/>
  <c r="BJ141" i="1"/>
  <c r="BU141" i="1" s="1"/>
  <c r="BJ142" i="1"/>
  <c r="BU142" i="1" s="1"/>
  <c r="BJ143" i="1"/>
  <c r="BU143" i="1" s="1"/>
  <c r="BJ144" i="1"/>
  <c r="BU144" i="1" s="1"/>
  <c r="BJ145" i="1"/>
  <c r="BU145" i="1" s="1"/>
  <c r="BJ146" i="1"/>
  <c r="BU146" i="1" s="1"/>
  <c r="BJ148" i="1"/>
  <c r="BU148" i="1" s="1"/>
  <c r="BJ149" i="1"/>
  <c r="BU149" i="1" s="1"/>
  <c r="BJ151" i="1"/>
  <c r="BU151" i="1" s="1"/>
  <c r="BJ152" i="1"/>
  <c r="BU152" i="1" s="1"/>
  <c r="BJ153" i="1"/>
  <c r="BU153" i="1" s="1"/>
  <c r="BJ154" i="1"/>
  <c r="BU154" i="1" s="1"/>
  <c r="BJ155" i="1"/>
  <c r="BU155" i="1" s="1"/>
  <c r="BJ156" i="1"/>
  <c r="BU156" i="1" s="1"/>
  <c r="BJ157" i="1"/>
  <c r="BU157" i="1" s="1"/>
  <c r="BJ159" i="1"/>
  <c r="BU159" i="1" s="1"/>
  <c r="BJ184" i="1"/>
  <c r="BU184" i="1" s="1"/>
  <c r="BJ183" i="1"/>
  <c r="BU183" i="1" s="1"/>
  <c r="BJ182" i="1"/>
  <c r="BU182" i="1" s="1"/>
  <c r="BJ181" i="1"/>
  <c r="BU181" i="1" s="1"/>
  <c r="BJ180" i="1"/>
  <c r="BU180" i="1" s="1"/>
  <c r="BJ179" i="1"/>
  <c r="BU179" i="1" s="1"/>
  <c r="BJ178" i="1"/>
  <c r="BU178" i="1" s="1"/>
  <c r="BJ177" i="1"/>
  <c r="BU177" i="1" s="1"/>
  <c r="BJ176" i="1"/>
  <c r="BU176" i="1" s="1"/>
  <c r="BJ175" i="1"/>
  <c r="BU175" i="1" s="1"/>
  <c r="BJ174" i="1"/>
  <c r="BU174" i="1" s="1"/>
  <c r="BJ173" i="1"/>
  <c r="BU173" i="1" s="1"/>
  <c r="BJ172" i="1"/>
  <c r="BU172" i="1" s="1"/>
  <c r="BJ171" i="1"/>
  <c r="BU171" i="1" s="1"/>
  <c r="BJ170" i="1"/>
  <c r="BU170" i="1" s="1"/>
  <c r="BJ169" i="1"/>
  <c r="BU169" i="1" s="1"/>
  <c r="BJ168" i="1"/>
  <c r="BU168" i="1" s="1"/>
  <c r="BJ167" i="1"/>
  <c r="BU167" i="1" s="1"/>
  <c r="BJ166" i="1"/>
  <c r="BU166" i="1" s="1"/>
  <c r="BJ165" i="1"/>
  <c r="BU165" i="1" s="1"/>
  <c r="BJ164" i="1"/>
  <c r="BU164" i="1" s="1"/>
  <c r="BJ163" i="1"/>
  <c r="BU163" i="1" s="1"/>
  <c r="BJ162" i="1"/>
  <c r="BU162" i="1" s="1"/>
  <c r="BJ161" i="1"/>
  <c r="BU161" i="1" s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2" i="1"/>
  <c r="H2" i="1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3" i="1"/>
  <c r="H23" i="1" s="1"/>
  <c r="F24" i="1"/>
  <c r="H24" i="1" s="1"/>
  <c r="F25" i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I2" i="1"/>
  <c r="AJ2" i="1"/>
  <c r="AI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H115" i="1" l="1"/>
  <c r="BC115" i="1" s="1"/>
  <c r="BP115" i="1" s="1"/>
  <c r="H25" i="1"/>
  <c r="BC25" i="1" s="1"/>
  <c r="BP25" i="1" s="1"/>
  <c r="H175" i="1"/>
  <c r="BC175" i="1" s="1"/>
  <c r="BP175" i="1" s="1"/>
  <c r="H165" i="1"/>
  <c r="BE165" i="1" s="1"/>
  <c r="BR165" i="1" s="1"/>
  <c r="BC146" i="1"/>
  <c r="BP146" i="1" s="1"/>
  <c r="BC136" i="1"/>
  <c r="BP136" i="1" s="1"/>
  <c r="BC126" i="1"/>
  <c r="BP126" i="1" s="1"/>
  <c r="BC116" i="1"/>
  <c r="BP116" i="1" s="1"/>
  <c r="BE120" i="1"/>
  <c r="BR120" i="1" s="1"/>
  <c r="BE170" i="1"/>
  <c r="BR170" i="1" s="1"/>
  <c r="BE117" i="1"/>
  <c r="BR117" i="1" s="1"/>
  <c r="BS184" i="1"/>
  <c r="BC180" i="1"/>
  <c r="BP180" i="1" s="1"/>
  <c r="BS143" i="1"/>
  <c r="BS157" i="1"/>
  <c r="BS117" i="1"/>
  <c r="BS112" i="1"/>
  <c r="BS148" i="1"/>
  <c r="BS63" i="1"/>
  <c r="BC114" i="1"/>
  <c r="BP114" i="1" s="1"/>
  <c r="BC113" i="1"/>
  <c r="BP113" i="1" s="1"/>
  <c r="BE132" i="1"/>
  <c r="BR132" i="1" s="1"/>
  <c r="BC121" i="1"/>
  <c r="BP121" i="1" s="1"/>
  <c r="BC111" i="1"/>
  <c r="BP111" i="1" s="1"/>
  <c r="BC101" i="1"/>
  <c r="BP101" i="1" s="1"/>
  <c r="BC91" i="1"/>
  <c r="BP91" i="1" s="1"/>
  <c r="BC81" i="1"/>
  <c r="BP81" i="1" s="1"/>
  <c r="BC71" i="1"/>
  <c r="BP71" i="1" s="1"/>
  <c r="BS93" i="1"/>
  <c r="BS106" i="1"/>
  <c r="BS91" i="1"/>
  <c r="BS31" i="1"/>
  <c r="BS21" i="1"/>
  <c r="BS158" i="1"/>
  <c r="BC123" i="1"/>
  <c r="BP123" i="1" s="1"/>
  <c r="BS177" i="1"/>
  <c r="BE142" i="1"/>
  <c r="BR142" i="1" s="1"/>
  <c r="BE112" i="1"/>
  <c r="BR112" i="1" s="1"/>
  <c r="BC50" i="1"/>
  <c r="BP50" i="1" s="1"/>
  <c r="BC39" i="1"/>
  <c r="BP39" i="1" s="1"/>
  <c r="BC29" i="1"/>
  <c r="BP29" i="1" s="1"/>
  <c r="BC18" i="1"/>
  <c r="BP18" i="1" s="1"/>
  <c r="BS103" i="1"/>
  <c r="BS125" i="1"/>
  <c r="BS110" i="1"/>
  <c r="BS75" i="1"/>
  <c r="BS10" i="1"/>
  <c r="BS37" i="1"/>
  <c r="BS17" i="1"/>
  <c r="BE122" i="1"/>
  <c r="BR122" i="1" s="1"/>
  <c r="BE8" i="1"/>
  <c r="BR8" i="1" s="1"/>
  <c r="BC178" i="1"/>
  <c r="BP178" i="1" s="1"/>
  <c r="BE168" i="1"/>
  <c r="BR168" i="1" s="1"/>
  <c r="BC158" i="1"/>
  <c r="BP158" i="1" s="1"/>
  <c r="BC148" i="1"/>
  <c r="BP148" i="1" s="1"/>
  <c r="BC138" i="1"/>
  <c r="BP138" i="1" s="1"/>
  <c r="BC128" i="1"/>
  <c r="BP128" i="1" s="1"/>
  <c r="BE118" i="1"/>
  <c r="BR118" i="1" s="1"/>
  <c r="BS122" i="1"/>
  <c r="BC110" i="1"/>
  <c r="BP110" i="1" s="1"/>
  <c r="BC60" i="1"/>
  <c r="BP60" i="1" s="1"/>
  <c r="BS84" i="1"/>
  <c r="BE180" i="1"/>
  <c r="BR180" i="1" s="1"/>
  <c r="BE128" i="1"/>
  <c r="BR128" i="1" s="1"/>
  <c r="BC120" i="1"/>
  <c r="BP120" i="1" s="1"/>
  <c r="BC119" i="1"/>
  <c r="BP119" i="1" s="1"/>
  <c r="BE119" i="1"/>
  <c r="BR119" i="1" s="1"/>
  <c r="BE138" i="1"/>
  <c r="BR138" i="1" s="1"/>
  <c r="BE115" i="1"/>
  <c r="BR115" i="1" s="1"/>
  <c r="BE148" i="1"/>
  <c r="BR148" i="1" s="1"/>
  <c r="BE146" i="1"/>
  <c r="BR146" i="1" s="1"/>
  <c r="BE25" i="1"/>
  <c r="BR25" i="1" s="1"/>
  <c r="BC104" i="1"/>
  <c r="BP104" i="1" s="1"/>
  <c r="BE104" i="1"/>
  <c r="BR104" i="1" s="1"/>
  <c r="BC94" i="1"/>
  <c r="BP94" i="1" s="1"/>
  <c r="BE94" i="1"/>
  <c r="BR94" i="1" s="1"/>
  <c r="BC84" i="1"/>
  <c r="BP84" i="1" s="1"/>
  <c r="BE84" i="1"/>
  <c r="BR84" i="1" s="1"/>
  <c r="BC74" i="1"/>
  <c r="BP74" i="1" s="1"/>
  <c r="BE74" i="1"/>
  <c r="BR74" i="1" s="1"/>
  <c r="BC64" i="1"/>
  <c r="BP64" i="1" s="1"/>
  <c r="BE64" i="1"/>
  <c r="BR64" i="1" s="1"/>
  <c r="BS182" i="1"/>
  <c r="BS172" i="1"/>
  <c r="BS32" i="1"/>
  <c r="BS160" i="1"/>
  <c r="BS70" i="1"/>
  <c r="BS119" i="1"/>
  <c r="BS104" i="1"/>
  <c r="BS94" i="1"/>
  <c r="BS138" i="1"/>
  <c r="BS43" i="1"/>
  <c r="BS28" i="1"/>
  <c r="T183" i="1"/>
  <c r="T181" i="1"/>
  <c r="T180" i="1"/>
  <c r="T179" i="1"/>
  <c r="T178" i="1"/>
  <c r="T176" i="1"/>
  <c r="T175" i="1"/>
  <c r="T174" i="1"/>
  <c r="T173" i="1"/>
  <c r="T171" i="1"/>
  <c r="T170" i="1"/>
  <c r="T169" i="1"/>
  <c r="T168" i="1"/>
  <c r="T167" i="1"/>
  <c r="T166" i="1"/>
  <c r="T165" i="1"/>
  <c r="T164" i="1"/>
  <c r="T163" i="1"/>
  <c r="T162" i="1"/>
  <c r="T161" i="1"/>
  <c r="T159" i="1"/>
  <c r="T156" i="1"/>
  <c r="T155" i="1"/>
  <c r="T154" i="1"/>
  <c r="T153" i="1"/>
  <c r="T152" i="1"/>
  <c r="T151" i="1"/>
  <c r="T149" i="1"/>
  <c r="T146" i="1"/>
  <c r="T145" i="1"/>
  <c r="T144" i="1"/>
  <c r="T142" i="1"/>
  <c r="T141" i="1"/>
  <c r="T140" i="1"/>
  <c r="T139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3" i="1"/>
  <c r="T121" i="1"/>
  <c r="T120" i="1"/>
  <c r="T118" i="1"/>
  <c r="T116" i="1"/>
  <c r="T115" i="1"/>
  <c r="T114" i="1"/>
  <c r="T113" i="1"/>
  <c r="T111" i="1"/>
  <c r="T109" i="1"/>
  <c r="T108" i="1"/>
  <c r="T107" i="1"/>
  <c r="T105" i="1"/>
  <c r="T102" i="1"/>
  <c r="T101" i="1"/>
  <c r="T100" i="1"/>
  <c r="T99" i="1"/>
  <c r="T98" i="1"/>
  <c r="T97" i="1"/>
  <c r="T96" i="1"/>
  <c r="T95" i="1"/>
  <c r="T92" i="1"/>
  <c r="T90" i="1"/>
  <c r="T89" i="1"/>
  <c r="T88" i="1"/>
  <c r="T87" i="1"/>
  <c r="T86" i="1"/>
  <c r="T85" i="1"/>
  <c r="T83" i="1"/>
  <c r="T82" i="1"/>
  <c r="T81" i="1"/>
  <c r="T80" i="1"/>
  <c r="T78" i="1"/>
  <c r="T77" i="1"/>
  <c r="T76" i="1"/>
  <c r="T74" i="1"/>
  <c r="T73" i="1"/>
  <c r="T72" i="1"/>
  <c r="T71" i="1"/>
  <c r="T69" i="1"/>
  <c r="T68" i="1"/>
  <c r="T67" i="1"/>
  <c r="T66" i="1"/>
  <c r="T65" i="1"/>
  <c r="T64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7" i="1"/>
  <c r="T46" i="1"/>
  <c r="T45" i="1"/>
  <c r="T44" i="1"/>
  <c r="T42" i="1"/>
  <c r="T41" i="1"/>
  <c r="T40" i="1"/>
  <c r="T39" i="1"/>
  <c r="T38" i="1"/>
  <c r="T36" i="1"/>
  <c r="T35" i="1"/>
  <c r="T34" i="1"/>
  <c r="T33" i="1"/>
  <c r="T30" i="1"/>
  <c r="T29" i="1"/>
  <c r="T27" i="1"/>
  <c r="T26" i="1"/>
  <c r="T24" i="1"/>
  <c r="T23" i="1"/>
  <c r="T22" i="1"/>
  <c r="T20" i="1"/>
  <c r="T19" i="1"/>
  <c r="T18" i="1"/>
  <c r="T16" i="1"/>
  <c r="T15" i="1"/>
  <c r="T14" i="1"/>
  <c r="T13" i="1"/>
  <c r="T12" i="1"/>
  <c r="T11" i="1"/>
  <c r="T9" i="1"/>
  <c r="T8" i="1"/>
  <c r="T7" i="1"/>
  <c r="T6" i="1"/>
  <c r="T5" i="1"/>
  <c r="T4" i="1"/>
  <c r="T3" i="1"/>
  <c r="M183" i="1"/>
  <c r="BF183" i="1" s="1"/>
  <c r="BS183" i="1" s="1"/>
  <c r="M181" i="1"/>
  <c r="BF181" i="1" s="1"/>
  <c r="BS181" i="1" s="1"/>
  <c r="M180" i="1"/>
  <c r="BF180" i="1" s="1"/>
  <c r="BS180" i="1" s="1"/>
  <c r="M179" i="1"/>
  <c r="BF179" i="1" s="1"/>
  <c r="BS179" i="1" s="1"/>
  <c r="M178" i="1"/>
  <c r="BF178" i="1" s="1"/>
  <c r="BS178" i="1" s="1"/>
  <c r="M176" i="1"/>
  <c r="BF176" i="1" s="1"/>
  <c r="BS176" i="1" s="1"/>
  <c r="M175" i="1"/>
  <c r="BF175" i="1" s="1"/>
  <c r="BS175" i="1" s="1"/>
  <c r="M174" i="1"/>
  <c r="BF174" i="1" s="1"/>
  <c r="BS174" i="1" s="1"/>
  <c r="M173" i="1"/>
  <c r="BF173" i="1" s="1"/>
  <c r="BS173" i="1" s="1"/>
  <c r="M171" i="1"/>
  <c r="BF171" i="1" s="1"/>
  <c r="BS171" i="1" s="1"/>
  <c r="M170" i="1"/>
  <c r="BF170" i="1" s="1"/>
  <c r="BS170" i="1" s="1"/>
  <c r="M169" i="1"/>
  <c r="BF169" i="1" s="1"/>
  <c r="BS169" i="1" s="1"/>
  <c r="M168" i="1"/>
  <c r="BF168" i="1" s="1"/>
  <c r="BS168" i="1" s="1"/>
  <c r="M167" i="1"/>
  <c r="BF167" i="1" s="1"/>
  <c r="BS167" i="1" s="1"/>
  <c r="M166" i="1"/>
  <c r="BF166" i="1" s="1"/>
  <c r="BS166" i="1" s="1"/>
  <c r="M165" i="1"/>
  <c r="BF165" i="1" s="1"/>
  <c r="BS165" i="1" s="1"/>
  <c r="M164" i="1"/>
  <c r="BF164" i="1" s="1"/>
  <c r="BS164" i="1" s="1"/>
  <c r="M163" i="1"/>
  <c r="BF163" i="1" s="1"/>
  <c r="BS163" i="1" s="1"/>
  <c r="M162" i="1"/>
  <c r="BF162" i="1" s="1"/>
  <c r="BS162" i="1" s="1"/>
  <c r="M161" i="1"/>
  <c r="BF161" i="1" s="1"/>
  <c r="BS161" i="1" s="1"/>
  <c r="M159" i="1"/>
  <c r="BF159" i="1" s="1"/>
  <c r="BS159" i="1" s="1"/>
  <c r="M156" i="1"/>
  <c r="BF156" i="1" s="1"/>
  <c r="BS156" i="1" s="1"/>
  <c r="M155" i="1"/>
  <c r="BF155" i="1" s="1"/>
  <c r="BS155" i="1" s="1"/>
  <c r="M154" i="1"/>
  <c r="BF154" i="1" s="1"/>
  <c r="BS154" i="1" s="1"/>
  <c r="M153" i="1"/>
  <c r="BF153" i="1" s="1"/>
  <c r="BS153" i="1" s="1"/>
  <c r="M152" i="1"/>
  <c r="BF152" i="1" s="1"/>
  <c r="BS152" i="1" s="1"/>
  <c r="M151" i="1"/>
  <c r="BF151" i="1" s="1"/>
  <c r="BS151" i="1" s="1"/>
  <c r="M150" i="1"/>
  <c r="BF150" i="1" s="1"/>
  <c r="BS150" i="1" s="1"/>
  <c r="M149" i="1"/>
  <c r="BF149" i="1" s="1"/>
  <c r="BS149" i="1" s="1"/>
  <c r="M147" i="1"/>
  <c r="BF147" i="1" s="1"/>
  <c r="BS147" i="1" s="1"/>
  <c r="M146" i="1"/>
  <c r="BF146" i="1" s="1"/>
  <c r="BS146" i="1" s="1"/>
  <c r="M145" i="1"/>
  <c r="BF145" i="1" s="1"/>
  <c r="BS145" i="1" s="1"/>
  <c r="M144" i="1"/>
  <c r="BF144" i="1" s="1"/>
  <c r="BS144" i="1" s="1"/>
  <c r="M142" i="1"/>
  <c r="BF142" i="1" s="1"/>
  <c r="BS142" i="1" s="1"/>
  <c r="M141" i="1"/>
  <c r="BF141" i="1" s="1"/>
  <c r="BS141" i="1" s="1"/>
  <c r="M140" i="1"/>
  <c r="BF140" i="1" s="1"/>
  <c r="BS140" i="1" s="1"/>
  <c r="M139" i="1"/>
  <c r="BF139" i="1" s="1"/>
  <c r="BS139" i="1" s="1"/>
  <c r="M137" i="1"/>
  <c r="BF137" i="1" s="1"/>
  <c r="BS137" i="1" s="1"/>
  <c r="M136" i="1"/>
  <c r="BF136" i="1" s="1"/>
  <c r="BS136" i="1" s="1"/>
  <c r="M135" i="1"/>
  <c r="BF135" i="1" s="1"/>
  <c r="BS135" i="1" s="1"/>
  <c r="M134" i="1"/>
  <c r="BF134" i="1" s="1"/>
  <c r="BS134" i="1" s="1"/>
  <c r="M133" i="1"/>
  <c r="BF133" i="1" s="1"/>
  <c r="BS133" i="1" s="1"/>
  <c r="M132" i="1"/>
  <c r="BF132" i="1" s="1"/>
  <c r="BS132" i="1" s="1"/>
  <c r="M131" i="1"/>
  <c r="BF131" i="1" s="1"/>
  <c r="BS131" i="1" s="1"/>
  <c r="M130" i="1"/>
  <c r="BF130" i="1" s="1"/>
  <c r="BS130" i="1" s="1"/>
  <c r="M129" i="1"/>
  <c r="BF129" i="1" s="1"/>
  <c r="BS129" i="1" s="1"/>
  <c r="M128" i="1"/>
  <c r="BF128" i="1" s="1"/>
  <c r="BS128" i="1" s="1"/>
  <c r="M127" i="1"/>
  <c r="BF127" i="1" s="1"/>
  <c r="BS127" i="1" s="1"/>
  <c r="M126" i="1"/>
  <c r="BF126" i="1" s="1"/>
  <c r="BS126" i="1" s="1"/>
  <c r="M124" i="1"/>
  <c r="BF124" i="1" s="1"/>
  <c r="BS124" i="1" s="1"/>
  <c r="M123" i="1"/>
  <c r="BF123" i="1" s="1"/>
  <c r="BS123" i="1" s="1"/>
  <c r="M121" i="1"/>
  <c r="BF121" i="1" s="1"/>
  <c r="BS121" i="1" s="1"/>
  <c r="M120" i="1"/>
  <c r="BF120" i="1" s="1"/>
  <c r="BS120" i="1" s="1"/>
  <c r="M118" i="1"/>
  <c r="BF118" i="1" s="1"/>
  <c r="BS118" i="1" s="1"/>
  <c r="M116" i="1"/>
  <c r="BF116" i="1" s="1"/>
  <c r="BS116" i="1" s="1"/>
  <c r="M115" i="1"/>
  <c r="BF115" i="1" s="1"/>
  <c r="BS115" i="1" s="1"/>
  <c r="M114" i="1"/>
  <c r="BF114" i="1" s="1"/>
  <c r="BS114" i="1" s="1"/>
  <c r="M113" i="1"/>
  <c r="BF113" i="1" s="1"/>
  <c r="BS113" i="1" s="1"/>
  <c r="M111" i="1"/>
  <c r="BF111" i="1" s="1"/>
  <c r="BS111" i="1" s="1"/>
  <c r="M109" i="1"/>
  <c r="BF109" i="1" s="1"/>
  <c r="BS109" i="1" s="1"/>
  <c r="M108" i="1"/>
  <c r="BF108" i="1" s="1"/>
  <c r="BS108" i="1" s="1"/>
  <c r="M107" i="1"/>
  <c r="BF107" i="1" s="1"/>
  <c r="BS107" i="1" s="1"/>
  <c r="M105" i="1"/>
  <c r="BF105" i="1" s="1"/>
  <c r="BS105" i="1" s="1"/>
  <c r="M102" i="1"/>
  <c r="BF102" i="1" s="1"/>
  <c r="BS102" i="1" s="1"/>
  <c r="M101" i="1"/>
  <c r="BF101" i="1" s="1"/>
  <c r="BS101" i="1" s="1"/>
  <c r="M100" i="1"/>
  <c r="BF100" i="1" s="1"/>
  <c r="BS100" i="1" s="1"/>
  <c r="M99" i="1"/>
  <c r="BF99" i="1" s="1"/>
  <c r="BS99" i="1" s="1"/>
  <c r="M98" i="1"/>
  <c r="BF98" i="1" s="1"/>
  <c r="BS98" i="1" s="1"/>
  <c r="M97" i="1"/>
  <c r="BF97" i="1" s="1"/>
  <c r="BS97" i="1" s="1"/>
  <c r="M96" i="1"/>
  <c r="BF96" i="1" s="1"/>
  <c r="BS96" i="1" s="1"/>
  <c r="M95" i="1"/>
  <c r="BF95" i="1" s="1"/>
  <c r="BS95" i="1" s="1"/>
  <c r="M92" i="1"/>
  <c r="BF92" i="1" s="1"/>
  <c r="BS92" i="1" s="1"/>
  <c r="M90" i="1"/>
  <c r="BF90" i="1" s="1"/>
  <c r="BS90" i="1" s="1"/>
  <c r="M89" i="1"/>
  <c r="BF89" i="1" s="1"/>
  <c r="BS89" i="1" s="1"/>
  <c r="M88" i="1"/>
  <c r="BF88" i="1" s="1"/>
  <c r="BS88" i="1" s="1"/>
  <c r="M87" i="1"/>
  <c r="BF87" i="1" s="1"/>
  <c r="BS87" i="1" s="1"/>
  <c r="M86" i="1"/>
  <c r="BF86" i="1" s="1"/>
  <c r="BS86" i="1" s="1"/>
  <c r="M85" i="1"/>
  <c r="BF85" i="1" s="1"/>
  <c r="BS85" i="1" s="1"/>
  <c r="M83" i="1"/>
  <c r="BF83" i="1" s="1"/>
  <c r="BS83" i="1" s="1"/>
  <c r="M82" i="1"/>
  <c r="BF82" i="1" s="1"/>
  <c r="BS82" i="1" s="1"/>
  <c r="M81" i="1"/>
  <c r="BF81" i="1" s="1"/>
  <c r="BS81" i="1" s="1"/>
  <c r="M80" i="1"/>
  <c r="BF80" i="1" s="1"/>
  <c r="BS80" i="1" s="1"/>
  <c r="BF79" i="1"/>
  <c r="BS79" i="1" s="1"/>
  <c r="M78" i="1"/>
  <c r="BF78" i="1" s="1"/>
  <c r="BS78" i="1" s="1"/>
  <c r="M77" i="1"/>
  <c r="BF77" i="1" s="1"/>
  <c r="BS77" i="1" s="1"/>
  <c r="M76" i="1"/>
  <c r="BF76" i="1" s="1"/>
  <c r="BS76" i="1" s="1"/>
  <c r="M74" i="1"/>
  <c r="BF74" i="1" s="1"/>
  <c r="BS74" i="1" s="1"/>
  <c r="M73" i="1"/>
  <c r="BF73" i="1" s="1"/>
  <c r="BS73" i="1" s="1"/>
  <c r="M72" i="1"/>
  <c r="BF72" i="1" s="1"/>
  <c r="BS72" i="1" s="1"/>
  <c r="M71" i="1"/>
  <c r="BF71" i="1" s="1"/>
  <c r="BS71" i="1" s="1"/>
  <c r="M69" i="1"/>
  <c r="BF69" i="1" s="1"/>
  <c r="BS69" i="1" s="1"/>
  <c r="M68" i="1"/>
  <c r="BF68" i="1" s="1"/>
  <c r="BS68" i="1" s="1"/>
  <c r="M67" i="1"/>
  <c r="BF67" i="1" s="1"/>
  <c r="BS67" i="1" s="1"/>
  <c r="M66" i="1"/>
  <c r="BF66" i="1" s="1"/>
  <c r="BS66" i="1" s="1"/>
  <c r="M65" i="1"/>
  <c r="BF65" i="1" s="1"/>
  <c r="BS65" i="1" s="1"/>
  <c r="M64" i="1"/>
  <c r="BF64" i="1" s="1"/>
  <c r="BS64" i="1" s="1"/>
  <c r="M62" i="1"/>
  <c r="BF62" i="1" s="1"/>
  <c r="BS62" i="1" s="1"/>
  <c r="M61" i="1"/>
  <c r="BF61" i="1" s="1"/>
  <c r="BS61" i="1" s="1"/>
  <c r="M60" i="1"/>
  <c r="BF60" i="1" s="1"/>
  <c r="BS60" i="1" s="1"/>
  <c r="M59" i="1"/>
  <c r="BF59" i="1" s="1"/>
  <c r="BS59" i="1" s="1"/>
  <c r="M58" i="1"/>
  <c r="BF58" i="1" s="1"/>
  <c r="BS58" i="1" s="1"/>
  <c r="M57" i="1"/>
  <c r="BF57" i="1" s="1"/>
  <c r="BS57" i="1" s="1"/>
  <c r="M56" i="1"/>
  <c r="BF56" i="1" s="1"/>
  <c r="BS56" i="1" s="1"/>
  <c r="M55" i="1"/>
  <c r="BF55" i="1" s="1"/>
  <c r="BS55" i="1" s="1"/>
  <c r="M54" i="1"/>
  <c r="BF54" i="1" s="1"/>
  <c r="BS54" i="1" s="1"/>
  <c r="M53" i="1"/>
  <c r="BF53" i="1" s="1"/>
  <c r="BS53" i="1" s="1"/>
  <c r="M52" i="1"/>
  <c r="BF52" i="1" s="1"/>
  <c r="BS52" i="1" s="1"/>
  <c r="M51" i="1"/>
  <c r="BF51" i="1" s="1"/>
  <c r="BS51" i="1" s="1"/>
  <c r="M50" i="1"/>
  <c r="BF50" i="1" s="1"/>
  <c r="BS50" i="1" s="1"/>
  <c r="M49" i="1"/>
  <c r="BF49" i="1" s="1"/>
  <c r="BS49" i="1" s="1"/>
  <c r="M48" i="1"/>
  <c r="M47" i="1"/>
  <c r="BF47" i="1" s="1"/>
  <c r="BS47" i="1" s="1"/>
  <c r="M46" i="1"/>
  <c r="BF46" i="1" s="1"/>
  <c r="BS46" i="1" s="1"/>
  <c r="M45" i="1"/>
  <c r="BF45" i="1" s="1"/>
  <c r="BS45" i="1" s="1"/>
  <c r="M44" i="1"/>
  <c r="BF44" i="1" s="1"/>
  <c r="BS44" i="1" s="1"/>
  <c r="M42" i="1"/>
  <c r="BF42" i="1" s="1"/>
  <c r="BS42" i="1" s="1"/>
  <c r="M41" i="1"/>
  <c r="BF41" i="1" s="1"/>
  <c r="BS41" i="1" s="1"/>
  <c r="M40" i="1"/>
  <c r="BF40" i="1" s="1"/>
  <c r="BS40" i="1" s="1"/>
  <c r="M39" i="1"/>
  <c r="BF39" i="1" s="1"/>
  <c r="BS39" i="1" s="1"/>
  <c r="M38" i="1"/>
  <c r="BF38" i="1" s="1"/>
  <c r="BS38" i="1" s="1"/>
  <c r="M36" i="1"/>
  <c r="BF36" i="1" s="1"/>
  <c r="BS36" i="1" s="1"/>
  <c r="M35" i="1"/>
  <c r="BF35" i="1" s="1"/>
  <c r="BS35" i="1" s="1"/>
  <c r="M34" i="1"/>
  <c r="BF34" i="1" s="1"/>
  <c r="BS34" i="1" s="1"/>
  <c r="M33" i="1"/>
  <c r="BF33" i="1" s="1"/>
  <c r="BS33" i="1" s="1"/>
  <c r="M30" i="1"/>
  <c r="BF30" i="1" s="1"/>
  <c r="BS30" i="1" s="1"/>
  <c r="M29" i="1"/>
  <c r="BF29" i="1" s="1"/>
  <c r="BS29" i="1" s="1"/>
  <c r="M27" i="1"/>
  <c r="BF27" i="1" s="1"/>
  <c r="BS27" i="1" s="1"/>
  <c r="M26" i="1"/>
  <c r="BF26" i="1" s="1"/>
  <c r="BS26" i="1" s="1"/>
  <c r="M25" i="1"/>
  <c r="BF25" i="1" s="1"/>
  <c r="BS25" i="1" s="1"/>
  <c r="M24" i="1"/>
  <c r="BF24" i="1" s="1"/>
  <c r="BS24" i="1" s="1"/>
  <c r="M23" i="1"/>
  <c r="BF23" i="1" s="1"/>
  <c r="BS23" i="1" s="1"/>
  <c r="M22" i="1"/>
  <c r="BF22" i="1" s="1"/>
  <c r="BS22" i="1" s="1"/>
  <c r="M20" i="1"/>
  <c r="M19" i="1"/>
  <c r="BF19" i="1" s="1"/>
  <c r="BS19" i="1" s="1"/>
  <c r="M18" i="1"/>
  <c r="BF18" i="1" s="1"/>
  <c r="BS18" i="1" s="1"/>
  <c r="M16" i="1"/>
  <c r="BF16" i="1" s="1"/>
  <c r="BS16" i="1" s="1"/>
  <c r="M15" i="1"/>
  <c r="BF15" i="1" s="1"/>
  <c r="BS15" i="1" s="1"/>
  <c r="M14" i="1"/>
  <c r="BF14" i="1" s="1"/>
  <c r="BS14" i="1" s="1"/>
  <c r="M13" i="1"/>
  <c r="BF13" i="1" s="1"/>
  <c r="BS13" i="1" s="1"/>
  <c r="M12" i="1"/>
  <c r="BF12" i="1" s="1"/>
  <c r="BS12" i="1" s="1"/>
  <c r="M11" i="1"/>
  <c r="BF11" i="1" s="1"/>
  <c r="BS11" i="1" s="1"/>
  <c r="M9" i="1"/>
  <c r="BF9" i="1" s="1"/>
  <c r="BS9" i="1" s="1"/>
  <c r="M8" i="1"/>
  <c r="BF8" i="1" s="1"/>
  <c r="BS8" i="1" s="1"/>
  <c r="M7" i="1"/>
  <c r="BF7" i="1" s="1"/>
  <c r="BS7" i="1" s="1"/>
  <c r="M6" i="1"/>
  <c r="BF6" i="1" s="1"/>
  <c r="BS6" i="1" s="1"/>
  <c r="M5" i="1"/>
  <c r="BF5" i="1" s="1"/>
  <c r="BS5" i="1" s="1"/>
  <c r="M4" i="1"/>
  <c r="BF4" i="1" s="1"/>
  <c r="BS4" i="1" s="1"/>
  <c r="M3" i="1"/>
  <c r="BF3" i="1" s="1"/>
  <c r="BS3" i="1" s="1"/>
  <c r="M2" i="1"/>
  <c r="AF22" i="1"/>
  <c r="AG22" i="1"/>
  <c r="AL22" i="1"/>
  <c r="AF3" i="1"/>
  <c r="AG3" i="1"/>
  <c r="AL3" i="1"/>
  <c r="AF4" i="1"/>
  <c r="AG4" i="1"/>
  <c r="AL4" i="1"/>
  <c r="AF5" i="1"/>
  <c r="AG5" i="1"/>
  <c r="AL5" i="1"/>
  <c r="AF6" i="1"/>
  <c r="AG6" i="1"/>
  <c r="AL6" i="1"/>
  <c r="AF7" i="1"/>
  <c r="AG7" i="1"/>
  <c r="AL7" i="1"/>
  <c r="AF8" i="1"/>
  <c r="AG8" i="1"/>
  <c r="AL8" i="1"/>
  <c r="AF9" i="1"/>
  <c r="AG9" i="1"/>
  <c r="AL9" i="1"/>
  <c r="AF10" i="1"/>
  <c r="AG10" i="1"/>
  <c r="AH10" i="1"/>
  <c r="AK10" i="1" s="1"/>
  <c r="AL10" i="1"/>
  <c r="AF11" i="1"/>
  <c r="AG11" i="1"/>
  <c r="AL11" i="1"/>
  <c r="AF12" i="1"/>
  <c r="AG12" i="1"/>
  <c r="AL12" i="1"/>
  <c r="AF13" i="1"/>
  <c r="AG13" i="1"/>
  <c r="AL13" i="1"/>
  <c r="AF14" i="1"/>
  <c r="AG14" i="1"/>
  <c r="AL14" i="1"/>
  <c r="AF15" i="1"/>
  <c r="AG15" i="1"/>
  <c r="AL15" i="1"/>
  <c r="AF16" i="1"/>
  <c r="AG16" i="1"/>
  <c r="AL16" i="1"/>
  <c r="AF17" i="1"/>
  <c r="AG17" i="1"/>
  <c r="AH17" i="1"/>
  <c r="AK17" i="1" s="1"/>
  <c r="AL17" i="1"/>
  <c r="AF18" i="1"/>
  <c r="AG18" i="1"/>
  <c r="AL18" i="1"/>
  <c r="AF19" i="1"/>
  <c r="AG19" i="1"/>
  <c r="AL19" i="1"/>
  <c r="AF20" i="1"/>
  <c r="AG20" i="1"/>
  <c r="AL20" i="1"/>
  <c r="AF21" i="1"/>
  <c r="AG21" i="1"/>
  <c r="AH21" i="1"/>
  <c r="AK21" i="1" s="1"/>
  <c r="AL21" i="1"/>
  <c r="AF23" i="1"/>
  <c r="AG23" i="1"/>
  <c r="AL23" i="1"/>
  <c r="AF24" i="1"/>
  <c r="AG24" i="1"/>
  <c r="AL24" i="1"/>
  <c r="AF25" i="1"/>
  <c r="AG25" i="1"/>
  <c r="AL25" i="1"/>
  <c r="AF26" i="1"/>
  <c r="AG26" i="1"/>
  <c r="AL26" i="1"/>
  <c r="AF27" i="1"/>
  <c r="AG27" i="1"/>
  <c r="AL27" i="1"/>
  <c r="AF28" i="1"/>
  <c r="AG28" i="1"/>
  <c r="AH28" i="1"/>
  <c r="AK28" i="1" s="1"/>
  <c r="AL28" i="1"/>
  <c r="AF29" i="1"/>
  <c r="AG29" i="1"/>
  <c r="AL29" i="1"/>
  <c r="AF30" i="1"/>
  <c r="AG30" i="1"/>
  <c r="AL30" i="1"/>
  <c r="AF31" i="1"/>
  <c r="AG31" i="1"/>
  <c r="AH31" i="1"/>
  <c r="AK31" i="1" s="1"/>
  <c r="AL31" i="1"/>
  <c r="AF32" i="1"/>
  <c r="AG32" i="1"/>
  <c r="AH32" i="1"/>
  <c r="AK32" i="1" s="1"/>
  <c r="AL32" i="1"/>
  <c r="AF33" i="1"/>
  <c r="AG33" i="1"/>
  <c r="AL33" i="1"/>
  <c r="AF34" i="1"/>
  <c r="AG34" i="1"/>
  <c r="AL34" i="1"/>
  <c r="AF35" i="1"/>
  <c r="AG35" i="1"/>
  <c r="AL35" i="1"/>
  <c r="AF36" i="1"/>
  <c r="AG36" i="1"/>
  <c r="AL36" i="1"/>
  <c r="AF37" i="1"/>
  <c r="AG37" i="1"/>
  <c r="AH37" i="1"/>
  <c r="AK37" i="1" s="1"/>
  <c r="AL37" i="1"/>
  <c r="AF38" i="1"/>
  <c r="AG38" i="1"/>
  <c r="AL38" i="1"/>
  <c r="AF39" i="1"/>
  <c r="AG39" i="1"/>
  <c r="AL39" i="1"/>
  <c r="AF40" i="1"/>
  <c r="AG40" i="1"/>
  <c r="AL40" i="1"/>
  <c r="AF41" i="1"/>
  <c r="AG41" i="1"/>
  <c r="AL41" i="1"/>
  <c r="AF42" i="1"/>
  <c r="AG42" i="1"/>
  <c r="AL42" i="1"/>
  <c r="AF43" i="1"/>
  <c r="AG43" i="1"/>
  <c r="AH43" i="1"/>
  <c r="AK43" i="1" s="1"/>
  <c r="AL43" i="1"/>
  <c r="AF44" i="1"/>
  <c r="AG44" i="1"/>
  <c r="AL44" i="1"/>
  <c r="AF45" i="1"/>
  <c r="AG45" i="1"/>
  <c r="AL45" i="1"/>
  <c r="AF46" i="1"/>
  <c r="AG46" i="1"/>
  <c r="AL46" i="1"/>
  <c r="AF47" i="1"/>
  <c r="AG47" i="1"/>
  <c r="AL47" i="1"/>
  <c r="AF48" i="1"/>
  <c r="AG48" i="1"/>
  <c r="AL48" i="1"/>
  <c r="AF49" i="1"/>
  <c r="AG49" i="1"/>
  <c r="AL49" i="1"/>
  <c r="AF50" i="1"/>
  <c r="AG50" i="1"/>
  <c r="AL50" i="1"/>
  <c r="AF51" i="1"/>
  <c r="AG51" i="1"/>
  <c r="AL51" i="1"/>
  <c r="AF52" i="1"/>
  <c r="AG52" i="1"/>
  <c r="AL52" i="1"/>
  <c r="AF53" i="1"/>
  <c r="AG53" i="1"/>
  <c r="AL53" i="1"/>
  <c r="AF54" i="1"/>
  <c r="AG54" i="1"/>
  <c r="AL54" i="1"/>
  <c r="AF55" i="1"/>
  <c r="AG55" i="1"/>
  <c r="AL55" i="1"/>
  <c r="AF56" i="1"/>
  <c r="AG56" i="1"/>
  <c r="AL56" i="1"/>
  <c r="AF57" i="1"/>
  <c r="AG57" i="1"/>
  <c r="AL57" i="1"/>
  <c r="AF58" i="1"/>
  <c r="AG58" i="1"/>
  <c r="AL58" i="1"/>
  <c r="AF59" i="1"/>
  <c r="AG59" i="1"/>
  <c r="AL59" i="1"/>
  <c r="AF60" i="1"/>
  <c r="AG60" i="1"/>
  <c r="AL60" i="1"/>
  <c r="AF61" i="1"/>
  <c r="AG61" i="1"/>
  <c r="AL61" i="1"/>
  <c r="AF62" i="1"/>
  <c r="AG62" i="1"/>
  <c r="AL62" i="1"/>
  <c r="AF63" i="1"/>
  <c r="AG63" i="1"/>
  <c r="AH63" i="1"/>
  <c r="AK63" i="1" s="1"/>
  <c r="AL63" i="1"/>
  <c r="AF64" i="1"/>
  <c r="AG64" i="1"/>
  <c r="AL64" i="1"/>
  <c r="AF65" i="1"/>
  <c r="AG65" i="1"/>
  <c r="AL65" i="1"/>
  <c r="AF66" i="1"/>
  <c r="AG66" i="1"/>
  <c r="AL66" i="1"/>
  <c r="AF67" i="1"/>
  <c r="AG67" i="1"/>
  <c r="AL67" i="1"/>
  <c r="AF68" i="1"/>
  <c r="AG68" i="1"/>
  <c r="AL68" i="1"/>
  <c r="AF69" i="1"/>
  <c r="AG69" i="1"/>
  <c r="AL69" i="1"/>
  <c r="AF70" i="1"/>
  <c r="AG70" i="1"/>
  <c r="AH70" i="1"/>
  <c r="AK70" i="1" s="1"/>
  <c r="AL70" i="1"/>
  <c r="AF71" i="1"/>
  <c r="AG71" i="1"/>
  <c r="AL71" i="1"/>
  <c r="AF72" i="1"/>
  <c r="AG72" i="1"/>
  <c r="AL72" i="1"/>
  <c r="AF73" i="1"/>
  <c r="AG73" i="1"/>
  <c r="AL73" i="1"/>
  <c r="AF74" i="1"/>
  <c r="AG74" i="1"/>
  <c r="AL74" i="1"/>
  <c r="AF75" i="1"/>
  <c r="AG75" i="1"/>
  <c r="AH75" i="1"/>
  <c r="AK75" i="1" s="1"/>
  <c r="AL75" i="1"/>
  <c r="AF76" i="1"/>
  <c r="AG76" i="1"/>
  <c r="AL76" i="1"/>
  <c r="AF77" i="1"/>
  <c r="AG77" i="1"/>
  <c r="AL77" i="1"/>
  <c r="AF78" i="1"/>
  <c r="AG78" i="1"/>
  <c r="AL78" i="1"/>
  <c r="AF79" i="1"/>
  <c r="AG79" i="1"/>
  <c r="AL79" i="1"/>
  <c r="AF80" i="1"/>
  <c r="AG80" i="1"/>
  <c r="AL80" i="1"/>
  <c r="AF81" i="1"/>
  <c r="AG81" i="1"/>
  <c r="AL81" i="1"/>
  <c r="AF82" i="1"/>
  <c r="AG82" i="1"/>
  <c r="AL82" i="1"/>
  <c r="AF83" i="1"/>
  <c r="AG83" i="1"/>
  <c r="AL83" i="1"/>
  <c r="AF84" i="1"/>
  <c r="AG84" i="1"/>
  <c r="AH84" i="1"/>
  <c r="AK84" i="1" s="1"/>
  <c r="AL84" i="1"/>
  <c r="AF85" i="1"/>
  <c r="AG85" i="1"/>
  <c r="AL85" i="1"/>
  <c r="AF86" i="1"/>
  <c r="AG86" i="1"/>
  <c r="AL86" i="1"/>
  <c r="AF87" i="1"/>
  <c r="AG87" i="1"/>
  <c r="AL87" i="1"/>
  <c r="AF88" i="1"/>
  <c r="AG88" i="1"/>
  <c r="AL88" i="1"/>
  <c r="AF89" i="1"/>
  <c r="AG89" i="1"/>
  <c r="AL89" i="1"/>
  <c r="AF90" i="1"/>
  <c r="AG90" i="1"/>
  <c r="AL90" i="1"/>
  <c r="AF91" i="1"/>
  <c r="AG91" i="1"/>
  <c r="AH91" i="1"/>
  <c r="AK91" i="1" s="1"/>
  <c r="AL91" i="1"/>
  <c r="AF92" i="1"/>
  <c r="AG92" i="1"/>
  <c r="AL92" i="1"/>
  <c r="AF93" i="1"/>
  <c r="AG93" i="1"/>
  <c r="AH93" i="1"/>
  <c r="AK93" i="1" s="1"/>
  <c r="AL93" i="1"/>
  <c r="AF94" i="1"/>
  <c r="AG94" i="1"/>
  <c r="AH94" i="1"/>
  <c r="AK94" i="1" s="1"/>
  <c r="AL94" i="1"/>
  <c r="AF95" i="1"/>
  <c r="AG95" i="1"/>
  <c r="AL95" i="1"/>
  <c r="AF96" i="1"/>
  <c r="AG96" i="1"/>
  <c r="AL96" i="1"/>
  <c r="AF97" i="1"/>
  <c r="AG97" i="1"/>
  <c r="AL97" i="1"/>
  <c r="AF98" i="1"/>
  <c r="AG98" i="1"/>
  <c r="AL98" i="1"/>
  <c r="AF99" i="1"/>
  <c r="AG99" i="1"/>
  <c r="AL99" i="1"/>
  <c r="AF100" i="1"/>
  <c r="AG100" i="1"/>
  <c r="AL100" i="1"/>
  <c r="AF101" i="1"/>
  <c r="AG101" i="1"/>
  <c r="AL101" i="1"/>
  <c r="AF102" i="1"/>
  <c r="AG102" i="1"/>
  <c r="AL102" i="1"/>
  <c r="AF103" i="1"/>
  <c r="AG103" i="1"/>
  <c r="AH103" i="1"/>
  <c r="AK103" i="1" s="1"/>
  <c r="AL103" i="1"/>
  <c r="AF104" i="1"/>
  <c r="AG104" i="1"/>
  <c r="AH104" i="1"/>
  <c r="AK104" i="1" s="1"/>
  <c r="AL104" i="1"/>
  <c r="AF105" i="1"/>
  <c r="AG105" i="1"/>
  <c r="AL105" i="1"/>
  <c r="AF106" i="1"/>
  <c r="AG106" i="1"/>
  <c r="AH106" i="1"/>
  <c r="AK106" i="1" s="1"/>
  <c r="AL106" i="1"/>
  <c r="AF107" i="1"/>
  <c r="AG107" i="1"/>
  <c r="AL107" i="1"/>
  <c r="AF108" i="1"/>
  <c r="AG108" i="1"/>
  <c r="AL108" i="1"/>
  <c r="AF109" i="1"/>
  <c r="AG109" i="1"/>
  <c r="AL109" i="1"/>
  <c r="AF110" i="1"/>
  <c r="AG110" i="1"/>
  <c r="AH110" i="1"/>
  <c r="AK110" i="1" s="1"/>
  <c r="AL110" i="1"/>
  <c r="AF111" i="1"/>
  <c r="AG111" i="1"/>
  <c r="AL111" i="1"/>
  <c r="AF112" i="1"/>
  <c r="AG112" i="1"/>
  <c r="AH112" i="1"/>
  <c r="AK112" i="1" s="1"/>
  <c r="AL112" i="1"/>
  <c r="AF113" i="1"/>
  <c r="AG113" i="1"/>
  <c r="AL113" i="1"/>
  <c r="AF114" i="1"/>
  <c r="AG114" i="1"/>
  <c r="AL114" i="1"/>
  <c r="AF115" i="1"/>
  <c r="AG115" i="1"/>
  <c r="AL115" i="1"/>
  <c r="AF116" i="1"/>
  <c r="AG116" i="1"/>
  <c r="AL116" i="1"/>
  <c r="AF117" i="1"/>
  <c r="AG117" i="1"/>
  <c r="AH117" i="1"/>
  <c r="AK117" i="1" s="1"/>
  <c r="AL117" i="1"/>
  <c r="AF118" i="1"/>
  <c r="AG118" i="1"/>
  <c r="AL118" i="1"/>
  <c r="AF119" i="1"/>
  <c r="AG119" i="1"/>
  <c r="AH119" i="1"/>
  <c r="AK119" i="1" s="1"/>
  <c r="AL119" i="1"/>
  <c r="AF120" i="1"/>
  <c r="AG120" i="1"/>
  <c r="AL120" i="1"/>
  <c r="AF121" i="1"/>
  <c r="AG121" i="1"/>
  <c r="AL121" i="1"/>
  <c r="AF122" i="1"/>
  <c r="AG122" i="1"/>
  <c r="AH122" i="1"/>
  <c r="AK122" i="1" s="1"/>
  <c r="AL122" i="1"/>
  <c r="AF123" i="1"/>
  <c r="AG123" i="1"/>
  <c r="AL123" i="1"/>
  <c r="AF124" i="1"/>
  <c r="AG124" i="1"/>
  <c r="AL124" i="1"/>
  <c r="AF125" i="1"/>
  <c r="AG125" i="1"/>
  <c r="AH125" i="1"/>
  <c r="AK125" i="1" s="1"/>
  <c r="AL125" i="1"/>
  <c r="AF126" i="1"/>
  <c r="AG126" i="1"/>
  <c r="AL126" i="1"/>
  <c r="AF127" i="1"/>
  <c r="AG127" i="1"/>
  <c r="AL127" i="1"/>
  <c r="AF128" i="1"/>
  <c r="AG128" i="1"/>
  <c r="AL128" i="1"/>
  <c r="AF129" i="1"/>
  <c r="AG129" i="1"/>
  <c r="AL129" i="1"/>
  <c r="AF130" i="1"/>
  <c r="AG130" i="1"/>
  <c r="AL130" i="1"/>
  <c r="AF131" i="1"/>
  <c r="AG131" i="1"/>
  <c r="AL131" i="1"/>
  <c r="AF132" i="1"/>
  <c r="AG132" i="1"/>
  <c r="AL132" i="1"/>
  <c r="AF133" i="1"/>
  <c r="AG133" i="1"/>
  <c r="AL133" i="1"/>
  <c r="AF134" i="1"/>
  <c r="AG134" i="1"/>
  <c r="AL134" i="1"/>
  <c r="AF135" i="1"/>
  <c r="AG135" i="1"/>
  <c r="AL135" i="1"/>
  <c r="AF136" i="1"/>
  <c r="AG136" i="1"/>
  <c r="AL136" i="1"/>
  <c r="AF137" i="1"/>
  <c r="AG137" i="1"/>
  <c r="AL137" i="1"/>
  <c r="AF138" i="1"/>
  <c r="AG138" i="1"/>
  <c r="AH138" i="1"/>
  <c r="AK138" i="1" s="1"/>
  <c r="AL138" i="1"/>
  <c r="AF139" i="1"/>
  <c r="AG139" i="1"/>
  <c r="AL139" i="1"/>
  <c r="AF140" i="1"/>
  <c r="AG140" i="1"/>
  <c r="AL140" i="1"/>
  <c r="AF141" i="1"/>
  <c r="AG141" i="1"/>
  <c r="AL141" i="1"/>
  <c r="AF142" i="1"/>
  <c r="AG142" i="1"/>
  <c r="AL142" i="1"/>
  <c r="AF143" i="1"/>
  <c r="AG143" i="1"/>
  <c r="AH143" i="1"/>
  <c r="AK143" i="1" s="1"/>
  <c r="AL143" i="1"/>
  <c r="AF144" i="1"/>
  <c r="AG144" i="1"/>
  <c r="AL144" i="1"/>
  <c r="AF145" i="1"/>
  <c r="AG145" i="1"/>
  <c r="AL145" i="1"/>
  <c r="AF146" i="1"/>
  <c r="AG146" i="1"/>
  <c r="AL146" i="1"/>
  <c r="AF147" i="1"/>
  <c r="AG147" i="1"/>
  <c r="AL147" i="1"/>
  <c r="AF148" i="1"/>
  <c r="AG148" i="1"/>
  <c r="AH148" i="1"/>
  <c r="AK148" i="1" s="1"/>
  <c r="AL148" i="1"/>
  <c r="AF149" i="1"/>
  <c r="AG149" i="1"/>
  <c r="AL149" i="1"/>
  <c r="AF150" i="1"/>
  <c r="AG150" i="1"/>
  <c r="AL150" i="1"/>
  <c r="AF151" i="1"/>
  <c r="AG151" i="1"/>
  <c r="AL151" i="1"/>
  <c r="AF152" i="1"/>
  <c r="AG152" i="1"/>
  <c r="AL152" i="1"/>
  <c r="AF153" i="1"/>
  <c r="AG153" i="1"/>
  <c r="AL153" i="1"/>
  <c r="AF154" i="1"/>
  <c r="AG154" i="1"/>
  <c r="AL154" i="1"/>
  <c r="AF155" i="1"/>
  <c r="AG155" i="1"/>
  <c r="AL155" i="1"/>
  <c r="AF156" i="1"/>
  <c r="AG156" i="1"/>
  <c r="AL156" i="1"/>
  <c r="AF157" i="1"/>
  <c r="AG157" i="1"/>
  <c r="AH157" i="1"/>
  <c r="AK157" i="1" s="1"/>
  <c r="AL157" i="1"/>
  <c r="AF158" i="1"/>
  <c r="AG158" i="1"/>
  <c r="AH158" i="1"/>
  <c r="AK158" i="1" s="1"/>
  <c r="AL158" i="1"/>
  <c r="AF159" i="1"/>
  <c r="AG159" i="1"/>
  <c r="AL159" i="1"/>
  <c r="AF160" i="1"/>
  <c r="AG160" i="1"/>
  <c r="AH160" i="1"/>
  <c r="AK160" i="1" s="1"/>
  <c r="AL160" i="1"/>
  <c r="AF161" i="1"/>
  <c r="AG161" i="1"/>
  <c r="AL161" i="1"/>
  <c r="AF162" i="1"/>
  <c r="AG162" i="1"/>
  <c r="AL162" i="1"/>
  <c r="AF163" i="1"/>
  <c r="AG163" i="1"/>
  <c r="AL163" i="1"/>
  <c r="AF164" i="1"/>
  <c r="AG164" i="1"/>
  <c r="AL164" i="1"/>
  <c r="AF165" i="1"/>
  <c r="AG165" i="1"/>
  <c r="AL165" i="1"/>
  <c r="AF166" i="1"/>
  <c r="AG166" i="1"/>
  <c r="AL166" i="1"/>
  <c r="AF167" i="1"/>
  <c r="AG167" i="1"/>
  <c r="AL167" i="1"/>
  <c r="AF168" i="1"/>
  <c r="AG168" i="1"/>
  <c r="AL168" i="1"/>
  <c r="AF169" i="1"/>
  <c r="AG169" i="1"/>
  <c r="AL169" i="1"/>
  <c r="AF170" i="1"/>
  <c r="AG170" i="1"/>
  <c r="AL170" i="1"/>
  <c r="AF171" i="1"/>
  <c r="AG171" i="1"/>
  <c r="AL171" i="1"/>
  <c r="AF172" i="1"/>
  <c r="AG172" i="1"/>
  <c r="AH172" i="1"/>
  <c r="AK172" i="1" s="1"/>
  <c r="AL172" i="1"/>
  <c r="AF173" i="1"/>
  <c r="AG173" i="1"/>
  <c r="AL173" i="1"/>
  <c r="AF174" i="1"/>
  <c r="AG174" i="1"/>
  <c r="AL174" i="1"/>
  <c r="AF175" i="1"/>
  <c r="AG175" i="1"/>
  <c r="AL175" i="1"/>
  <c r="AF176" i="1"/>
  <c r="AG176" i="1"/>
  <c r="AL176" i="1"/>
  <c r="AF177" i="1"/>
  <c r="AG177" i="1"/>
  <c r="AH177" i="1"/>
  <c r="AK177" i="1" s="1"/>
  <c r="AL177" i="1"/>
  <c r="AF178" i="1"/>
  <c r="AG178" i="1"/>
  <c r="AL178" i="1"/>
  <c r="AF179" i="1"/>
  <c r="AG179" i="1"/>
  <c r="AL179" i="1"/>
  <c r="AF180" i="1"/>
  <c r="AG180" i="1"/>
  <c r="AL180" i="1"/>
  <c r="AF181" i="1"/>
  <c r="AG181" i="1"/>
  <c r="AL181" i="1"/>
  <c r="AF182" i="1"/>
  <c r="AG182" i="1"/>
  <c r="AH182" i="1"/>
  <c r="AK182" i="1" s="1"/>
  <c r="AL182" i="1"/>
  <c r="AF183" i="1"/>
  <c r="AG183" i="1"/>
  <c r="AL183" i="1"/>
  <c r="AF184" i="1"/>
  <c r="AG184" i="1"/>
  <c r="AH184" i="1"/>
  <c r="AK184" i="1" s="1"/>
  <c r="AL184" i="1"/>
  <c r="AL2" i="1"/>
  <c r="AG2" i="1"/>
  <c r="AF2" i="1"/>
  <c r="BF20" i="1" l="1"/>
  <c r="BS20" i="1" s="1"/>
  <c r="BC165" i="1"/>
  <c r="BP165" i="1" s="1"/>
  <c r="BE175" i="1"/>
  <c r="BR175" i="1" s="1"/>
  <c r="BE113" i="1"/>
  <c r="BR113" i="1" s="1"/>
  <c r="BC8" i="1"/>
  <c r="BP8" i="1" s="1"/>
  <c r="BE126" i="1"/>
  <c r="BR126" i="1" s="1"/>
  <c r="BE136" i="1"/>
  <c r="BR136" i="1" s="1"/>
  <c r="BE71" i="1"/>
  <c r="BR71" i="1" s="1"/>
  <c r="BE60" i="1"/>
  <c r="BR60" i="1" s="1"/>
  <c r="BC117" i="1"/>
  <c r="BP117" i="1" s="1"/>
  <c r="BE121" i="1"/>
  <c r="BR121" i="1" s="1"/>
  <c r="BE101" i="1"/>
  <c r="BR101" i="1" s="1"/>
  <c r="BC122" i="1"/>
  <c r="BP122" i="1" s="1"/>
  <c r="BE123" i="1"/>
  <c r="BR123" i="1" s="1"/>
  <c r="BE111" i="1"/>
  <c r="BR111" i="1" s="1"/>
  <c r="BE91" i="1"/>
  <c r="BR91" i="1" s="1"/>
  <c r="BC142" i="1"/>
  <c r="BP142" i="1" s="1"/>
  <c r="BE116" i="1"/>
  <c r="BR116" i="1" s="1"/>
  <c r="BE114" i="1"/>
  <c r="BR114" i="1" s="1"/>
  <c r="BC118" i="1"/>
  <c r="BP118" i="1" s="1"/>
  <c r="BE81" i="1"/>
  <c r="BR81" i="1" s="1"/>
  <c r="BE158" i="1"/>
  <c r="BR158" i="1" s="1"/>
  <c r="BE18" i="1"/>
  <c r="BR18" i="1" s="1"/>
  <c r="BE110" i="1"/>
  <c r="BR110" i="1" s="1"/>
  <c r="BC132" i="1"/>
  <c r="BP132" i="1" s="1"/>
  <c r="BC112" i="1"/>
  <c r="BP112" i="1" s="1"/>
  <c r="BE39" i="1"/>
  <c r="BR39" i="1" s="1"/>
  <c r="BC170" i="1"/>
  <c r="BP170" i="1" s="1"/>
  <c r="BE50" i="1"/>
  <c r="BR50" i="1" s="1"/>
  <c r="BE178" i="1"/>
  <c r="BR178" i="1" s="1"/>
  <c r="BC168" i="1"/>
  <c r="BP168" i="1" s="1"/>
  <c r="BE29" i="1"/>
  <c r="BR29" i="1" s="1"/>
  <c r="BC26" i="1"/>
  <c r="BP26" i="1" s="1"/>
  <c r="BE26" i="1"/>
  <c r="BR26" i="1" s="1"/>
  <c r="BC35" i="1"/>
  <c r="BP35" i="1" s="1"/>
  <c r="BE35" i="1"/>
  <c r="BR35" i="1" s="1"/>
  <c r="BE97" i="1"/>
  <c r="BR97" i="1" s="1"/>
  <c r="BC97" i="1"/>
  <c r="BP97" i="1" s="1"/>
  <c r="BE17" i="1"/>
  <c r="BR17" i="1" s="1"/>
  <c r="BC17" i="1"/>
  <c r="BP17" i="1" s="1"/>
  <c r="BC38" i="1"/>
  <c r="BP38" i="1" s="1"/>
  <c r="BE38" i="1"/>
  <c r="BR38" i="1" s="1"/>
  <c r="BC134" i="1"/>
  <c r="BP134" i="1" s="1"/>
  <c r="BE134" i="1"/>
  <c r="BR134" i="1" s="1"/>
  <c r="BC43" i="1"/>
  <c r="BP43" i="1" s="1"/>
  <c r="BE43" i="1"/>
  <c r="BR43" i="1" s="1"/>
  <c r="BC129" i="1"/>
  <c r="BP129" i="1" s="1"/>
  <c r="BE129" i="1"/>
  <c r="BR129" i="1" s="1"/>
  <c r="BE93" i="1"/>
  <c r="BR93" i="1" s="1"/>
  <c r="BC93" i="1"/>
  <c r="BP93" i="1" s="1"/>
  <c r="BE92" i="1"/>
  <c r="BR92" i="1" s="1"/>
  <c r="BC92" i="1"/>
  <c r="BP92" i="1" s="1"/>
  <c r="BC181" i="1"/>
  <c r="BP181" i="1" s="1"/>
  <c r="BE181" i="1"/>
  <c r="BR181" i="1" s="1"/>
  <c r="BC10" i="1"/>
  <c r="BP10" i="1" s="1"/>
  <c r="BE10" i="1"/>
  <c r="BR10" i="1" s="1"/>
  <c r="BC98" i="1"/>
  <c r="BP98" i="1" s="1"/>
  <c r="BE98" i="1"/>
  <c r="BR98" i="1" s="1"/>
  <c r="BE95" i="1"/>
  <c r="BR95" i="1" s="1"/>
  <c r="BC95" i="1"/>
  <c r="BP95" i="1" s="1"/>
  <c r="BC36" i="1"/>
  <c r="BP36" i="1" s="1"/>
  <c r="BE36" i="1"/>
  <c r="BR36" i="1" s="1"/>
  <c r="BC45" i="1"/>
  <c r="BP45" i="1" s="1"/>
  <c r="BE45" i="1"/>
  <c r="BR45" i="1" s="1"/>
  <c r="BC55" i="1"/>
  <c r="BP55" i="1" s="1"/>
  <c r="BE55" i="1"/>
  <c r="BR55" i="1" s="1"/>
  <c r="BE47" i="1"/>
  <c r="BR47" i="1" s="1"/>
  <c r="BC47" i="1"/>
  <c r="BP47" i="1" s="1"/>
  <c r="BC28" i="1"/>
  <c r="BP28" i="1" s="1"/>
  <c r="BE28" i="1"/>
  <c r="BR28" i="1" s="1"/>
  <c r="BC144" i="1"/>
  <c r="BP144" i="1" s="1"/>
  <c r="BE144" i="1"/>
  <c r="BR144" i="1" s="1"/>
  <c r="BC53" i="1"/>
  <c r="BP53" i="1" s="1"/>
  <c r="BE53" i="1"/>
  <c r="BR53" i="1" s="1"/>
  <c r="BC139" i="1"/>
  <c r="BP139" i="1" s="1"/>
  <c r="BE139" i="1"/>
  <c r="BR139" i="1" s="1"/>
  <c r="BC103" i="1"/>
  <c r="BP103" i="1" s="1"/>
  <c r="BE103" i="1"/>
  <c r="BR103" i="1" s="1"/>
  <c r="BE102" i="1"/>
  <c r="BR102" i="1" s="1"/>
  <c r="BC102" i="1"/>
  <c r="BP102" i="1" s="1"/>
  <c r="BE12" i="1"/>
  <c r="BR12" i="1" s="1"/>
  <c r="BC12" i="1"/>
  <c r="BP12" i="1" s="1"/>
  <c r="BC20" i="1"/>
  <c r="BP20" i="1" s="1"/>
  <c r="BE20" i="1"/>
  <c r="BR20" i="1" s="1"/>
  <c r="BC78" i="1"/>
  <c r="BP78" i="1" s="1"/>
  <c r="BE78" i="1"/>
  <c r="BR78" i="1" s="1"/>
  <c r="BC105" i="1"/>
  <c r="BP105" i="1" s="1"/>
  <c r="BE105" i="1"/>
  <c r="BR105" i="1" s="1"/>
  <c r="BC4" i="1"/>
  <c r="BP4" i="1" s="1"/>
  <c r="BE4" i="1"/>
  <c r="BR4" i="1" s="1"/>
  <c r="BC155" i="1"/>
  <c r="BP155" i="1" s="1"/>
  <c r="BE155" i="1"/>
  <c r="BR155" i="1" s="1"/>
  <c r="BE37" i="1"/>
  <c r="BR37" i="1" s="1"/>
  <c r="BC37" i="1"/>
  <c r="BP37" i="1" s="1"/>
  <c r="BE77" i="1"/>
  <c r="BR77" i="1" s="1"/>
  <c r="BC77" i="1"/>
  <c r="BP77" i="1" s="1"/>
  <c r="BC169" i="1"/>
  <c r="BP169" i="1" s="1"/>
  <c r="BE169" i="1"/>
  <c r="BR169" i="1" s="1"/>
  <c r="BC163" i="1"/>
  <c r="BP163" i="1" s="1"/>
  <c r="BE163" i="1"/>
  <c r="BR163" i="1" s="1"/>
  <c r="BC63" i="1"/>
  <c r="BP63" i="1" s="1"/>
  <c r="BE63" i="1"/>
  <c r="BR63" i="1" s="1"/>
  <c r="BC31" i="1"/>
  <c r="BP31" i="1" s="1"/>
  <c r="BE31" i="1"/>
  <c r="BR31" i="1" s="1"/>
  <c r="BC149" i="1"/>
  <c r="BP149" i="1" s="1"/>
  <c r="BE149" i="1"/>
  <c r="BR149" i="1" s="1"/>
  <c r="BE167" i="1"/>
  <c r="BR167" i="1" s="1"/>
  <c r="BC167" i="1"/>
  <c r="BP167" i="1" s="1"/>
  <c r="BE42" i="1"/>
  <c r="BR42" i="1" s="1"/>
  <c r="BC42" i="1"/>
  <c r="BP42" i="1" s="1"/>
  <c r="BC130" i="1"/>
  <c r="BP130" i="1" s="1"/>
  <c r="BE130" i="1"/>
  <c r="BR130" i="1" s="1"/>
  <c r="BC108" i="1"/>
  <c r="BP108" i="1" s="1"/>
  <c r="BE108" i="1"/>
  <c r="BR108" i="1" s="1"/>
  <c r="AH48" i="1"/>
  <c r="AK48" i="1" s="1"/>
  <c r="AM48" i="1" s="1"/>
  <c r="BF48" i="1"/>
  <c r="BS48" i="1" s="1"/>
  <c r="BC14" i="1"/>
  <c r="BP14" i="1" s="1"/>
  <c r="BE14" i="1"/>
  <c r="BR14" i="1" s="1"/>
  <c r="BC133" i="1"/>
  <c r="BP133" i="1" s="1"/>
  <c r="BE133" i="1"/>
  <c r="BR133" i="1" s="1"/>
  <c r="BE107" i="1"/>
  <c r="BR107" i="1" s="1"/>
  <c r="BC107" i="1"/>
  <c r="BP107" i="1" s="1"/>
  <c r="BC3" i="1"/>
  <c r="BP3" i="1" s="1"/>
  <c r="BE3" i="1"/>
  <c r="BR3" i="1" s="1"/>
  <c r="BC49" i="1"/>
  <c r="BP49" i="1" s="1"/>
  <c r="BE49" i="1"/>
  <c r="BR49" i="1" s="1"/>
  <c r="BC173" i="1"/>
  <c r="BP173" i="1" s="1"/>
  <c r="BE173" i="1"/>
  <c r="BR173" i="1" s="1"/>
  <c r="BC73" i="1"/>
  <c r="BP73" i="1" s="1"/>
  <c r="BE73" i="1"/>
  <c r="BR73" i="1" s="1"/>
  <c r="BC41" i="1"/>
  <c r="BP41" i="1" s="1"/>
  <c r="BE41" i="1"/>
  <c r="BR41" i="1" s="1"/>
  <c r="BC159" i="1"/>
  <c r="BP159" i="1" s="1"/>
  <c r="BE159" i="1"/>
  <c r="BR159" i="1" s="1"/>
  <c r="BE177" i="1"/>
  <c r="BR177" i="1" s="1"/>
  <c r="BC177" i="1"/>
  <c r="BP177" i="1" s="1"/>
  <c r="BC125" i="1"/>
  <c r="BP125" i="1" s="1"/>
  <c r="BE125" i="1"/>
  <c r="BR125" i="1" s="1"/>
  <c r="BC140" i="1"/>
  <c r="BP140" i="1" s="1"/>
  <c r="BE140" i="1"/>
  <c r="BR140" i="1" s="1"/>
  <c r="BC54" i="1"/>
  <c r="BP54" i="1" s="1"/>
  <c r="BE54" i="1"/>
  <c r="BR54" i="1" s="1"/>
  <c r="BE127" i="1"/>
  <c r="BR127" i="1" s="1"/>
  <c r="BC127" i="1"/>
  <c r="BP127" i="1" s="1"/>
  <c r="BC24" i="1"/>
  <c r="BP24" i="1" s="1"/>
  <c r="BE24" i="1"/>
  <c r="BR24" i="1" s="1"/>
  <c r="BE143" i="1"/>
  <c r="BR143" i="1" s="1"/>
  <c r="BC143" i="1"/>
  <c r="BP143" i="1" s="1"/>
  <c r="BE147" i="1"/>
  <c r="BR147" i="1" s="1"/>
  <c r="BC147" i="1"/>
  <c r="BP147" i="1" s="1"/>
  <c r="BC13" i="1"/>
  <c r="BP13" i="1" s="1"/>
  <c r="BE13" i="1"/>
  <c r="BR13" i="1" s="1"/>
  <c r="BC59" i="1"/>
  <c r="BP59" i="1" s="1"/>
  <c r="BE59" i="1"/>
  <c r="BR59" i="1" s="1"/>
  <c r="BC183" i="1"/>
  <c r="BP183" i="1" s="1"/>
  <c r="BE183" i="1"/>
  <c r="BR183" i="1" s="1"/>
  <c r="BC83" i="1"/>
  <c r="BP83" i="1" s="1"/>
  <c r="BE83" i="1"/>
  <c r="BR83" i="1" s="1"/>
  <c r="BC151" i="1"/>
  <c r="BP151" i="1" s="1"/>
  <c r="BE151" i="1"/>
  <c r="BR151" i="1" s="1"/>
  <c r="BC58" i="1"/>
  <c r="BP58" i="1" s="1"/>
  <c r="BE58" i="1"/>
  <c r="BR58" i="1" s="1"/>
  <c r="BC9" i="1"/>
  <c r="BP9" i="1" s="1"/>
  <c r="BE9" i="1"/>
  <c r="BR9" i="1" s="1"/>
  <c r="BC135" i="1"/>
  <c r="BP135" i="1" s="1"/>
  <c r="BE135" i="1"/>
  <c r="BR135" i="1" s="1"/>
  <c r="BC150" i="1"/>
  <c r="BP150" i="1" s="1"/>
  <c r="BE150" i="1"/>
  <c r="BR150" i="1" s="1"/>
  <c r="BC164" i="1"/>
  <c r="BP164" i="1" s="1"/>
  <c r="BE164" i="1"/>
  <c r="BR164" i="1" s="1"/>
  <c r="BE137" i="1"/>
  <c r="BR137" i="1" s="1"/>
  <c r="BC137" i="1"/>
  <c r="BP137" i="1" s="1"/>
  <c r="AH2" i="1"/>
  <c r="AK2" i="1" s="1"/>
  <c r="AM2" i="1" s="1"/>
  <c r="BF2" i="1"/>
  <c r="BS2" i="1" s="1"/>
  <c r="BC15" i="1"/>
  <c r="BP15" i="1" s="1"/>
  <c r="BE15" i="1"/>
  <c r="BR15" i="1" s="1"/>
  <c r="BC153" i="1"/>
  <c r="BP153" i="1" s="1"/>
  <c r="BE153" i="1"/>
  <c r="BR153" i="1" s="1"/>
  <c r="BC66" i="1"/>
  <c r="BP66" i="1" s="1"/>
  <c r="BE66" i="1"/>
  <c r="BR66" i="1" s="1"/>
  <c r="BC23" i="1"/>
  <c r="BP23" i="1" s="1"/>
  <c r="BE23" i="1"/>
  <c r="BR23" i="1" s="1"/>
  <c r="BC179" i="1"/>
  <c r="BP179" i="1" s="1"/>
  <c r="BE179" i="1"/>
  <c r="BR179" i="1" s="1"/>
  <c r="BC11" i="1"/>
  <c r="BP11" i="1" s="1"/>
  <c r="BE11" i="1"/>
  <c r="BR11" i="1" s="1"/>
  <c r="BC69" i="1"/>
  <c r="BP69" i="1" s="1"/>
  <c r="BE69" i="1"/>
  <c r="BR69" i="1" s="1"/>
  <c r="BE32" i="1"/>
  <c r="BR32" i="1" s="1"/>
  <c r="BC32" i="1"/>
  <c r="BP32" i="1" s="1"/>
  <c r="BC51" i="1"/>
  <c r="BP51" i="1" s="1"/>
  <c r="BE51" i="1"/>
  <c r="BR51" i="1" s="1"/>
  <c r="BC19" i="1"/>
  <c r="BP19" i="1" s="1"/>
  <c r="BE19" i="1"/>
  <c r="BR19" i="1" s="1"/>
  <c r="BE145" i="1"/>
  <c r="BR145" i="1" s="1"/>
  <c r="BC145" i="1"/>
  <c r="BP145" i="1" s="1"/>
  <c r="BC160" i="1"/>
  <c r="BP160" i="1" s="1"/>
  <c r="BE160" i="1"/>
  <c r="BR160" i="1" s="1"/>
  <c r="BC174" i="1"/>
  <c r="BP174" i="1" s="1"/>
  <c r="BE174" i="1"/>
  <c r="BR174" i="1" s="1"/>
  <c r="BE2" i="1"/>
  <c r="BR2" i="1" s="1"/>
  <c r="BC2" i="1"/>
  <c r="BP2" i="1" s="1"/>
  <c r="BC46" i="1"/>
  <c r="BP46" i="1" s="1"/>
  <c r="BE46" i="1"/>
  <c r="BR46" i="1" s="1"/>
  <c r="BC34" i="1"/>
  <c r="BP34" i="1" s="1"/>
  <c r="BE34" i="1"/>
  <c r="BR34" i="1" s="1"/>
  <c r="BC76" i="1"/>
  <c r="BP76" i="1" s="1"/>
  <c r="BE76" i="1"/>
  <c r="BR76" i="1" s="1"/>
  <c r="BE7" i="1"/>
  <c r="BR7" i="1" s="1"/>
  <c r="BC7" i="1"/>
  <c r="BP7" i="1" s="1"/>
  <c r="BE70" i="1"/>
  <c r="BR70" i="1" s="1"/>
  <c r="BC70" i="1"/>
  <c r="BP70" i="1" s="1"/>
  <c r="BC21" i="1"/>
  <c r="BP21" i="1" s="1"/>
  <c r="BE21" i="1"/>
  <c r="BR21" i="1" s="1"/>
  <c r="BC79" i="1"/>
  <c r="BP79" i="1" s="1"/>
  <c r="BE79" i="1"/>
  <c r="BR79" i="1" s="1"/>
  <c r="BE52" i="1"/>
  <c r="BR52" i="1" s="1"/>
  <c r="BC52" i="1"/>
  <c r="BP52" i="1" s="1"/>
  <c r="BC61" i="1"/>
  <c r="BP61" i="1" s="1"/>
  <c r="BE61" i="1"/>
  <c r="BR61" i="1" s="1"/>
  <c r="BC30" i="1"/>
  <c r="BP30" i="1" s="1"/>
  <c r="BE30" i="1"/>
  <c r="BR30" i="1" s="1"/>
  <c r="BC166" i="1"/>
  <c r="BP166" i="1" s="1"/>
  <c r="BE166" i="1"/>
  <c r="BR166" i="1" s="1"/>
  <c r="BE22" i="1"/>
  <c r="BR22" i="1" s="1"/>
  <c r="BC22" i="1"/>
  <c r="BP22" i="1" s="1"/>
  <c r="BC184" i="1"/>
  <c r="BP184" i="1" s="1"/>
  <c r="BE184" i="1"/>
  <c r="BR184" i="1" s="1"/>
  <c r="BC5" i="1"/>
  <c r="BP5" i="1" s="1"/>
  <c r="BE5" i="1"/>
  <c r="BR5" i="1" s="1"/>
  <c r="BC56" i="1"/>
  <c r="BP56" i="1" s="1"/>
  <c r="BE56" i="1"/>
  <c r="BR56" i="1" s="1"/>
  <c r="BC44" i="1"/>
  <c r="BP44" i="1" s="1"/>
  <c r="BE44" i="1"/>
  <c r="BR44" i="1" s="1"/>
  <c r="BC86" i="1"/>
  <c r="BP86" i="1" s="1"/>
  <c r="BE86" i="1"/>
  <c r="BR86" i="1" s="1"/>
  <c r="BE57" i="1"/>
  <c r="BR57" i="1" s="1"/>
  <c r="BC57" i="1"/>
  <c r="BP57" i="1" s="1"/>
  <c r="BC80" i="1"/>
  <c r="BP80" i="1" s="1"/>
  <c r="BE80" i="1"/>
  <c r="BR80" i="1" s="1"/>
  <c r="BC131" i="1"/>
  <c r="BP131" i="1" s="1"/>
  <c r="BE131" i="1"/>
  <c r="BR131" i="1" s="1"/>
  <c r="BC89" i="1"/>
  <c r="BP89" i="1" s="1"/>
  <c r="BE89" i="1"/>
  <c r="BR89" i="1" s="1"/>
  <c r="BE162" i="1"/>
  <c r="BR162" i="1" s="1"/>
  <c r="BC162" i="1"/>
  <c r="BP162" i="1" s="1"/>
  <c r="BE62" i="1"/>
  <c r="BR62" i="1" s="1"/>
  <c r="BC62" i="1"/>
  <c r="BP62" i="1" s="1"/>
  <c r="BC40" i="1"/>
  <c r="BP40" i="1" s="1"/>
  <c r="BE40" i="1"/>
  <c r="BR40" i="1" s="1"/>
  <c r="BC176" i="1"/>
  <c r="BP176" i="1" s="1"/>
  <c r="BE176" i="1"/>
  <c r="BR176" i="1" s="1"/>
  <c r="BE152" i="1"/>
  <c r="BR152" i="1" s="1"/>
  <c r="BC152" i="1"/>
  <c r="BP152" i="1" s="1"/>
  <c r="BC65" i="1"/>
  <c r="BP65" i="1" s="1"/>
  <c r="BE65" i="1"/>
  <c r="BR65" i="1" s="1"/>
  <c r="BC6" i="1"/>
  <c r="BP6" i="1" s="1"/>
  <c r="BE6" i="1"/>
  <c r="BR6" i="1" s="1"/>
  <c r="BC124" i="1"/>
  <c r="BP124" i="1" s="1"/>
  <c r="BE124" i="1"/>
  <c r="BR124" i="1" s="1"/>
  <c r="BE27" i="1"/>
  <c r="BR27" i="1" s="1"/>
  <c r="BC27" i="1"/>
  <c r="BP27" i="1" s="1"/>
  <c r="BC96" i="1"/>
  <c r="BP96" i="1" s="1"/>
  <c r="BE96" i="1"/>
  <c r="BR96" i="1" s="1"/>
  <c r="BE87" i="1"/>
  <c r="BR87" i="1" s="1"/>
  <c r="BC87" i="1"/>
  <c r="BP87" i="1" s="1"/>
  <c r="BC90" i="1"/>
  <c r="BP90" i="1" s="1"/>
  <c r="BE90" i="1"/>
  <c r="BR90" i="1" s="1"/>
  <c r="BC141" i="1"/>
  <c r="BP141" i="1" s="1"/>
  <c r="BE141" i="1"/>
  <c r="BR141" i="1" s="1"/>
  <c r="BC99" i="1"/>
  <c r="BP99" i="1" s="1"/>
  <c r="BE99" i="1"/>
  <c r="BR99" i="1" s="1"/>
  <c r="BE172" i="1"/>
  <c r="BR172" i="1" s="1"/>
  <c r="BC172" i="1"/>
  <c r="BP172" i="1" s="1"/>
  <c r="BE72" i="1"/>
  <c r="BR72" i="1" s="1"/>
  <c r="BC72" i="1"/>
  <c r="BP72" i="1" s="1"/>
  <c r="BC161" i="1"/>
  <c r="BP161" i="1" s="1"/>
  <c r="BE161" i="1"/>
  <c r="BR161" i="1" s="1"/>
  <c r="BE157" i="1"/>
  <c r="BR157" i="1" s="1"/>
  <c r="BC157" i="1"/>
  <c r="BP157" i="1" s="1"/>
  <c r="BE68" i="1"/>
  <c r="BR68" i="1" s="1"/>
  <c r="BC68" i="1"/>
  <c r="BP68" i="1" s="1"/>
  <c r="BC75" i="1"/>
  <c r="BP75" i="1" s="1"/>
  <c r="BE75" i="1"/>
  <c r="BR75" i="1" s="1"/>
  <c r="BC16" i="1"/>
  <c r="BP16" i="1" s="1"/>
  <c r="BE16" i="1"/>
  <c r="BR16" i="1" s="1"/>
  <c r="BC154" i="1"/>
  <c r="BP154" i="1" s="1"/>
  <c r="BE154" i="1"/>
  <c r="BR154" i="1" s="1"/>
  <c r="BE67" i="1"/>
  <c r="BR67" i="1" s="1"/>
  <c r="BC67" i="1"/>
  <c r="BP67" i="1" s="1"/>
  <c r="BC106" i="1"/>
  <c r="BP106" i="1" s="1"/>
  <c r="BE106" i="1"/>
  <c r="BR106" i="1" s="1"/>
  <c r="BC156" i="1"/>
  <c r="BP156" i="1" s="1"/>
  <c r="BE156" i="1"/>
  <c r="BR156" i="1" s="1"/>
  <c r="BC100" i="1"/>
  <c r="BP100" i="1" s="1"/>
  <c r="BE100" i="1"/>
  <c r="BR100" i="1" s="1"/>
  <c r="BC33" i="1"/>
  <c r="BP33" i="1" s="1"/>
  <c r="BE33" i="1"/>
  <c r="BR33" i="1" s="1"/>
  <c r="BC109" i="1"/>
  <c r="BP109" i="1" s="1"/>
  <c r="BE109" i="1"/>
  <c r="BR109" i="1" s="1"/>
  <c r="BE182" i="1"/>
  <c r="BR182" i="1" s="1"/>
  <c r="BC182" i="1"/>
  <c r="BP182" i="1" s="1"/>
  <c r="BE82" i="1"/>
  <c r="BR82" i="1" s="1"/>
  <c r="BC82" i="1"/>
  <c r="BP82" i="1" s="1"/>
  <c r="BC171" i="1"/>
  <c r="BP171" i="1" s="1"/>
  <c r="BE171" i="1"/>
  <c r="BR171" i="1" s="1"/>
  <c r="BC48" i="1"/>
  <c r="BP48" i="1" s="1"/>
  <c r="BE48" i="1"/>
  <c r="BR48" i="1" s="1"/>
  <c r="BC88" i="1"/>
  <c r="BP88" i="1" s="1"/>
  <c r="BE88" i="1"/>
  <c r="BR88" i="1" s="1"/>
  <c r="BC85" i="1"/>
  <c r="BP85" i="1" s="1"/>
  <c r="BE85" i="1"/>
  <c r="BR85" i="1" s="1"/>
  <c r="AH144" i="1"/>
  <c r="AK144" i="1" s="1"/>
  <c r="AM144" i="1" s="1"/>
  <c r="AH156" i="1"/>
  <c r="AK156" i="1" s="1"/>
  <c r="AM156" i="1" s="1"/>
  <c r="AH23" i="1"/>
  <c r="AK23" i="1" s="1"/>
  <c r="AM23" i="1" s="1"/>
  <c r="AH54" i="1"/>
  <c r="AK54" i="1" s="1"/>
  <c r="AM54" i="1" s="1"/>
  <c r="AH88" i="1"/>
  <c r="AK88" i="1" s="1"/>
  <c r="AM88" i="1" s="1"/>
  <c r="AH66" i="1"/>
  <c r="AK66" i="1" s="1"/>
  <c r="AM66" i="1" s="1"/>
  <c r="AH78" i="1"/>
  <c r="AK78" i="1" s="1"/>
  <c r="AM78" i="1" s="1"/>
  <c r="AH102" i="1"/>
  <c r="AK102" i="1" s="1"/>
  <c r="AM102" i="1" s="1"/>
  <c r="AH142" i="1"/>
  <c r="AK142" i="1" s="1"/>
  <c r="AM142" i="1" s="1"/>
  <c r="AH154" i="1"/>
  <c r="AK154" i="1" s="1"/>
  <c r="AM154" i="1" s="1"/>
  <c r="AH180" i="1"/>
  <c r="AK180" i="1" s="1"/>
  <c r="AM180" i="1" s="1"/>
  <c r="AH22" i="1"/>
  <c r="AK22" i="1" s="1"/>
  <c r="AM22" i="1" s="1"/>
  <c r="AM84" i="1"/>
  <c r="AM177" i="1"/>
  <c r="AM143" i="1"/>
  <c r="AM103" i="1"/>
  <c r="AM117" i="1"/>
  <c r="AM158" i="1"/>
  <c r="AM17" i="1"/>
  <c r="AM93" i="1"/>
  <c r="AM10" i="1"/>
  <c r="AM182" i="1"/>
  <c r="AM32" i="1"/>
  <c r="AM70" i="1"/>
  <c r="AM125" i="1"/>
  <c r="AM148" i="1"/>
  <c r="AM172" i="1"/>
  <c r="AM138" i="1"/>
  <c r="AM122" i="1"/>
  <c r="AM110" i="1"/>
  <c r="AM63" i="1"/>
  <c r="AM157" i="1"/>
  <c r="AM119" i="1"/>
  <c r="AM104" i="1"/>
  <c r="AM94" i="1"/>
  <c r="AM37" i="1"/>
  <c r="AM31" i="1"/>
  <c r="AM28" i="1"/>
  <c r="AM21" i="1"/>
  <c r="AM160" i="1"/>
  <c r="AM184" i="1"/>
  <c r="AM112" i="1"/>
  <c r="AM106" i="1"/>
  <c r="AM91" i="1"/>
  <c r="AM75" i="1"/>
  <c r="AM43" i="1"/>
  <c r="AH140" i="1"/>
  <c r="AK140" i="1" s="1"/>
  <c r="AM140" i="1" s="1"/>
  <c r="AH130" i="1"/>
  <c r="AK130" i="1" s="1"/>
  <c r="AM130" i="1" s="1"/>
  <c r="AH176" i="1"/>
  <c r="AK176" i="1" s="1"/>
  <c r="AM176" i="1" s="1"/>
  <c r="AH46" i="1"/>
  <c r="AK46" i="1" s="1"/>
  <c r="AM46" i="1" s="1"/>
  <c r="AH120" i="1"/>
  <c r="AK120" i="1" s="1"/>
  <c r="AM120" i="1" s="1"/>
  <c r="AH68" i="1"/>
  <c r="AK68" i="1" s="1"/>
  <c r="AM68" i="1" s="1"/>
  <c r="AH107" i="1"/>
  <c r="AK107" i="1" s="1"/>
  <c r="AM107" i="1" s="1"/>
  <c r="AH133" i="1"/>
  <c r="AK133" i="1" s="1"/>
  <c r="AM133" i="1" s="1"/>
  <c r="AH145" i="1"/>
  <c r="AK145" i="1" s="1"/>
  <c r="AM145" i="1" s="1"/>
  <c r="AH169" i="1"/>
  <c r="AK169" i="1" s="1"/>
  <c r="AM169" i="1" s="1"/>
  <c r="AH146" i="1"/>
  <c r="AK146" i="1" s="1"/>
  <c r="AM146" i="1" s="1"/>
  <c r="AH35" i="1"/>
  <c r="AK35" i="1" s="1"/>
  <c r="AM35" i="1" s="1"/>
  <c r="AH81" i="1"/>
  <c r="AK81" i="1" s="1"/>
  <c r="AM81" i="1" s="1"/>
  <c r="AH108" i="1"/>
  <c r="AK108" i="1" s="1"/>
  <c r="AM108" i="1" s="1"/>
  <c r="AH19" i="1"/>
  <c r="AK19" i="1" s="1"/>
  <c r="AM19" i="1" s="1"/>
  <c r="AH9" i="1"/>
  <c r="AK9" i="1" s="1"/>
  <c r="AM9" i="1" s="1"/>
  <c r="AH57" i="1"/>
  <c r="AK57" i="1" s="1"/>
  <c r="AM57" i="1" s="1"/>
  <c r="AH11" i="1"/>
  <c r="AK11" i="1" s="1"/>
  <c r="AM11" i="1" s="1"/>
  <c r="AH95" i="1"/>
  <c r="AK95" i="1" s="1"/>
  <c r="AM95" i="1" s="1"/>
  <c r="AH7" i="1"/>
  <c r="AK7" i="1" s="1"/>
  <c r="AM7" i="1" s="1"/>
  <c r="AH69" i="1"/>
  <c r="AK69" i="1" s="1"/>
  <c r="AM69" i="1" s="1"/>
  <c r="AH62" i="1"/>
  <c r="AK62" i="1" s="1"/>
  <c r="AM62" i="1" s="1"/>
  <c r="AH74" i="1"/>
  <c r="AK74" i="1" s="1"/>
  <c r="AM74" i="1" s="1"/>
  <c r="AH128" i="1"/>
  <c r="AK128" i="1" s="1"/>
  <c r="AM128" i="1" s="1"/>
  <c r="AH3" i="1"/>
  <c r="AK3" i="1" s="1"/>
  <c r="AM3" i="1" s="1"/>
  <c r="AH26" i="1"/>
  <c r="AK26" i="1" s="1"/>
  <c r="AM26" i="1" s="1"/>
  <c r="AH40" i="1"/>
  <c r="AK40" i="1" s="1"/>
  <c r="AM40" i="1" s="1"/>
  <c r="AH98" i="1"/>
  <c r="AK98" i="1" s="1"/>
  <c r="AM98" i="1" s="1"/>
  <c r="AH150" i="1"/>
  <c r="AK150" i="1" s="1"/>
  <c r="AM150" i="1" s="1"/>
  <c r="AH174" i="1"/>
  <c r="AK174" i="1" s="1"/>
  <c r="AM174" i="1" s="1"/>
  <c r="AH5" i="1"/>
  <c r="AK5" i="1" s="1"/>
  <c r="AM5" i="1" s="1"/>
  <c r="AH42" i="1"/>
  <c r="AK42" i="1" s="1"/>
  <c r="AM42" i="1" s="1"/>
  <c r="AH100" i="1"/>
  <c r="AK100" i="1" s="1"/>
  <c r="AM100" i="1" s="1"/>
  <c r="AH152" i="1"/>
  <c r="AK152" i="1" s="1"/>
  <c r="AM152" i="1" s="1"/>
  <c r="AH64" i="1"/>
  <c r="AK64" i="1" s="1"/>
  <c r="AM64" i="1" s="1"/>
  <c r="AH13" i="1"/>
  <c r="AK13" i="1" s="1"/>
  <c r="AM13" i="1" s="1"/>
  <c r="AH50" i="1"/>
  <c r="AK50" i="1" s="1"/>
  <c r="AM50" i="1" s="1"/>
  <c r="AH60" i="1"/>
  <c r="AK60" i="1" s="1"/>
  <c r="AM60" i="1" s="1"/>
  <c r="AH72" i="1"/>
  <c r="AK72" i="1" s="1"/>
  <c r="AM72" i="1" s="1"/>
  <c r="AH126" i="1"/>
  <c r="AK126" i="1" s="1"/>
  <c r="AM126" i="1" s="1"/>
  <c r="AH136" i="1"/>
  <c r="AK136" i="1" s="1"/>
  <c r="AM136" i="1" s="1"/>
  <c r="AH162" i="1"/>
  <c r="AK162" i="1" s="1"/>
  <c r="AM162" i="1" s="1"/>
  <c r="AH15" i="1"/>
  <c r="AK15" i="1" s="1"/>
  <c r="AM15" i="1" s="1"/>
  <c r="AH52" i="1"/>
  <c r="AK52" i="1" s="1"/>
  <c r="AM52" i="1" s="1"/>
  <c r="AH86" i="1"/>
  <c r="AK86" i="1" s="1"/>
  <c r="AM86" i="1" s="1"/>
  <c r="AH114" i="1"/>
  <c r="AK114" i="1" s="1"/>
  <c r="AM114" i="1" s="1"/>
  <c r="AH164" i="1"/>
  <c r="AK164" i="1" s="1"/>
  <c r="AM164" i="1" s="1"/>
  <c r="AH76" i="1"/>
  <c r="AK76" i="1" s="1"/>
  <c r="AM76" i="1" s="1"/>
  <c r="AH30" i="1"/>
  <c r="AK30" i="1" s="1"/>
  <c r="AM30" i="1" s="1"/>
  <c r="AH44" i="1"/>
  <c r="AK44" i="1" s="1"/>
  <c r="AM44" i="1" s="1"/>
  <c r="AH116" i="1"/>
  <c r="AK116" i="1" s="1"/>
  <c r="AM116" i="1" s="1"/>
  <c r="AH166" i="1"/>
  <c r="AK166" i="1" s="1"/>
  <c r="AM166" i="1" s="1"/>
  <c r="AH178" i="1"/>
  <c r="AK178" i="1" s="1"/>
  <c r="AM178" i="1" s="1"/>
  <c r="AH118" i="1"/>
  <c r="AK118" i="1" s="1"/>
  <c r="AM118" i="1" s="1"/>
  <c r="AH25" i="1"/>
  <c r="AK25" i="1" s="1"/>
  <c r="AM25" i="1" s="1"/>
  <c r="AH39" i="1"/>
  <c r="AK39" i="1" s="1"/>
  <c r="AM39" i="1" s="1"/>
  <c r="AH83" i="1"/>
  <c r="AK83" i="1" s="1"/>
  <c r="AM83" i="1" s="1"/>
  <c r="AH97" i="1"/>
  <c r="AK97" i="1" s="1"/>
  <c r="AM97" i="1" s="1"/>
  <c r="AH111" i="1"/>
  <c r="AK111" i="1" s="1"/>
  <c r="AM111" i="1" s="1"/>
  <c r="AH149" i="1"/>
  <c r="AK149" i="1" s="1"/>
  <c r="AM149" i="1" s="1"/>
  <c r="AH173" i="1"/>
  <c r="AK173" i="1" s="1"/>
  <c r="AM173" i="1" s="1"/>
  <c r="AH8" i="1"/>
  <c r="AK8" i="1" s="1"/>
  <c r="AM8" i="1" s="1"/>
  <c r="AH20" i="1"/>
  <c r="AK20" i="1" s="1"/>
  <c r="AM20" i="1" s="1"/>
  <c r="AH34" i="1"/>
  <c r="AK34" i="1" s="1"/>
  <c r="AM34" i="1" s="1"/>
  <c r="AH56" i="1"/>
  <c r="AK56" i="1" s="1"/>
  <c r="AM56" i="1" s="1"/>
  <c r="AH67" i="1"/>
  <c r="AK67" i="1" s="1"/>
  <c r="AM67" i="1" s="1"/>
  <c r="AH79" i="1"/>
  <c r="AK79" i="1" s="1"/>
  <c r="AM79" i="1" s="1"/>
  <c r="AH90" i="1"/>
  <c r="AK90" i="1" s="1"/>
  <c r="AM90" i="1" s="1"/>
  <c r="AH105" i="1"/>
  <c r="AK105" i="1" s="1"/>
  <c r="AM105" i="1" s="1"/>
  <c r="AH132" i="1"/>
  <c r="AK132" i="1" s="1"/>
  <c r="AM132" i="1" s="1"/>
  <c r="AH155" i="1"/>
  <c r="AK155" i="1" s="1"/>
  <c r="AM155" i="1" s="1"/>
  <c r="AH168" i="1"/>
  <c r="AK168" i="1" s="1"/>
  <c r="AM168" i="1" s="1"/>
  <c r="AH47" i="1"/>
  <c r="AK47" i="1" s="1"/>
  <c r="AM47" i="1" s="1"/>
  <c r="AH80" i="1"/>
  <c r="AK80" i="1" s="1"/>
  <c r="AM80" i="1" s="1"/>
  <c r="AH92" i="1"/>
  <c r="AK92" i="1" s="1"/>
  <c r="AM92" i="1" s="1"/>
  <c r="AH121" i="1"/>
  <c r="AK121" i="1" s="1"/>
  <c r="AM121" i="1" s="1"/>
  <c r="AH181" i="1"/>
  <c r="AK181" i="1" s="1"/>
  <c r="AM181" i="1" s="1"/>
  <c r="AH36" i="1"/>
  <c r="AK36" i="1" s="1"/>
  <c r="AM36" i="1" s="1"/>
  <c r="AH58" i="1"/>
  <c r="AK58" i="1" s="1"/>
  <c r="AM58" i="1" s="1"/>
  <c r="AH123" i="1"/>
  <c r="AK123" i="1" s="1"/>
  <c r="AM123" i="1" s="1"/>
  <c r="AH134" i="1"/>
  <c r="AK134" i="1" s="1"/>
  <c r="AM134" i="1" s="1"/>
  <c r="AH159" i="1"/>
  <c r="AK159" i="1" s="1"/>
  <c r="AM159" i="1" s="1"/>
  <c r="AH170" i="1"/>
  <c r="AK170" i="1" s="1"/>
  <c r="AM170" i="1" s="1"/>
  <c r="AH183" i="1"/>
  <c r="AK183" i="1" s="1"/>
  <c r="AM183" i="1" s="1"/>
  <c r="AH38" i="1"/>
  <c r="AK38" i="1" s="1"/>
  <c r="AM38" i="1" s="1"/>
  <c r="AH82" i="1"/>
  <c r="AK82" i="1" s="1"/>
  <c r="AM82" i="1" s="1"/>
  <c r="AH24" i="1"/>
  <c r="AK24" i="1" s="1"/>
  <c r="AM24" i="1" s="1"/>
  <c r="AH96" i="1"/>
  <c r="AK96" i="1" s="1"/>
  <c r="AM96" i="1" s="1"/>
  <c r="AH124" i="1"/>
  <c r="AK124" i="1" s="1"/>
  <c r="AM124" i="1" s="1"/>
  <c r="AH51" i="1"/>
  <c r="AK51" i="1" s="1"/>
  <c r="AM51" i="1" s="1"/>
  <c r="AH113" i="1"/>
  <c r="AK113" i="1" s="1"/>
  <c r="AM113" i="1" s="1"/>
  <c r="AH73" i="1"/>
  <c r="AK73" i="1" s="1"/>
  <c r="AM73" i="1" s="1"/>
  <c r="AH41" i="1"/>
  <c r="AK41" i="1" s="1"/>
  <c r="AM41" i="1" s="1"/>
  <c r="AH151" i="1"/>
  <c r="AK151" i="1" s="1"/>
  <c r="AM151" i="1" s="1"/>
  <c r="AH115" i="1"/>
  <c r="AK115" i="1" s="1"/>
  <c r="AM115" i="1" s="1"/>
  <c r="AH165" i="1"/>
  <c r="AK165" i="1" s="1"/>
  <c r="AM165" i="1" s="1"/>
  <c r="AH61" i="1"/>
  <c r="AK61" i="1" s="1"/>
  <c r="AM61" i="1" s="1"/>
  <c r="AH137" i="1"/>
  <c r="AK137" i="1" s="1"/>
  <c r="AM137" i="1" s="1"/>
  <c r="AH163" i="1"/>
  <c r="AK163" i="1" s="1"/>
  <c r="AM163" i="1" s="1"/>
  <c r="AH99" i="1"/>
  <c r="AK99" i="1" s="1"/>
  <c r="AM99" i="1" s="1"/>
  <c r="AH139" i="1"/>
  <c r="AK139" i="1" s="1"/>
  <c r="AM139" i="1" s="1"/>
  <c r="AH14" i="1"/>
  <c r="AK14" i="1" s="1"/>
  <c r="AM14" i="1" s="1"/>
  <c r="AH85" i="1"/>
  <c r="AK85" i="1" s="1"/>
  <c r="AM85" i="1" s="1"/>
  <c r="AH127" i="1"/>
  <c r="AK127" i="1" s="1"/>
  <c r="AM127" i="1" s="1"/>
  <c r="AH4" i="1"/>
  <c r="AK4" i="1" s="1"/>
  <c r="AM4" i="1" s="1"/>
  <c r="AH27" i="1"/>
  <c r="AK27" i="1" s="1"/>
  <c r="AM27" i="1" s="1"/>
  <c r="AH175" i="1"/>
  <c r="AK175" i="1" s="1"/>
  <c r="AM175" i="1" s="1"/>
  <c r="AH129" i="1"/>
  <c r="AK129" i="1" s="1"/>
  <c r="AM129" i="1" s="1"/>
  <c r="AH29" i="1"/>
  <c r="AK29" i="1" s="1"/>
  <c r="AM29" i="1" s="1"/>
  <c r="AH12" i="1"/>
  <c r="AK12" i="1" s="1"/>
  <c r="AM12" i="1" s="1"/>
  <c r="AH49" i="1"/>
  <c r="AK49" i="1" s="1"/>
  <c r="AM49" i="1" s="1"/>
  <c r="AH59" i="1"/>
  <c r="AK59" i="1" s="1"/>
  <c r="AM59" i="1" s="1"/>
  <c r="AH71" i="1"/>
  <c r="AK71" i="1" s="1"/>
  <c r="AM71" i="1" s="1"/>
  <c r="AH109" i="1"/>
  <c r="AK109" i="1" s="1"/>
  <c r="AM109" i="1" s="1"/>
  <c r="AH135" i="1"/>
  <c r="AK135" i="1" s="1"/>
  <c r="AM135" i="1" s="1"/>
  <c r="AH147" i="1"/>
  <c r="AK147" i="1" s="1"/>
  <c r="AM147" i="1" s="1"/>
  <c r="AH161" i="1"/>
  <c r="AK161" i="1" s="1"/>
  <c r="AM161" i="1" s="1"/>
  <c r="AH171" i="1"/>
  <c r="AK171" i="1" s="1"/>
  <c r="AM171" i="1" s="1"/>
  <c r="AH53" i="1"/>
  <c r="AK53" i="1" s="1"/>
  <c r="AM53" i="1" s="1"/>
  <c r="AH101" i="1"/>
  <c r="AK101" i="1" s="1"/>
  <c r="AM101" i="1" s="1"/>
  <c r="AH33" i="1"/>
  <c r="AK33" i="1" s="1"/>
  <c r="AM33" i="1" s="1"/>
  <c r="AH45" i="1"/>
  <c r="AK45" i="1" s="1"/>
  <c r="AM45" i="1" s="1"/>
  <c r="AH55" i="1"/>
  <c r="AK55" i="1" s="1"/>
  <c r="AM55" i="1" s="1"/>
  <c r="AH89" i="1"/>
  <c r="AK89" i="1" s="1"/>
  <c r="AM89" i="1" s="1"/>
  <c r="AH131" i="1"/>
  <c r="AK131" i="1" s="1"/>
  <c r="AM131" i="1" s="1"/>
  <c r="AH167" i="1"/>
  <c r="AK167" i="1" s="1"/>
  <c r="AM167" i="1" s="1"/>
  <c r="AH179" i="1"/>
  <c r="AK179" i="1" s="1"/>
  <c r="AM179" i="1" s="1"/>
  <c r="AH16" i="1"/>
  <c r="AK16" i="1" s="1"/>
  <c r="AM16" i="1" s="1"/>
  <c r="AH87" i="1"/>
  <c r="AK87" i="1" s="1"/>
  <c r="AM87" i="1" s="1"/>
  <c r="AH141" i="1"/>
  <c r="AK141" i="1" s="1"/>
  <c r="AM141" i="1" s="1"/>
  <c r="AH6" i="1"/>
  <c r="AK6" i="1" s="1"/>
  <c r="AM6" i="1" s="1"/>
  <c r="AH18" i="1"/>
  <c r="AK18" i="1" s="1"/>
  <c r="AM18" i="1" s="1"/>
  <c r="AH65" i="1"/>
  <c r="AK65" i="1" s="1"/>
  <c r="AM65" i="1" s="1"/>
  <c r="AH77" i="1"/>
  <c r="AK77" i="1" s="1"/>
  <c r="AM77" i="1" s="1"/>
  <c r="AH153" i="1"/>
  <c r="AK153" i="1" s="1"/>
  <c r="AM153" i="1" s="1"/>
</calcChain>
</file>

<file path=xl/sharedStrings.xml><?xml version="1.0" encoding="utf-8"?>
<sst xmlns="http://schemas.openxmlformats.org/spreadsheetml/2006/main" count="3305" uniqueCount="1172">
  <si>
    <t>cb</t>
  </si>
  <si>
    <t>id_sku</t>
  </si>
  <si>
    <t>desc</t>
  </si>
  <si>
    <t>lab</t>
  </si>
  <si>
    <t>acc_ter</t>
  </si>
  <si>
    <t>forma_farm</t>
  </si>
  <si>
    <t>dosis_farm</t>
  </si>
  <si>
    <t>ud_farm</t>
  </si>
  <si>
    <t>cant_env</t>
  </si>
  <si>
    <t>forma_env</t>
  </si>
  <si>
    <t>reg_san</t>
  </si>
  <si>
    <t>cond_venta</t>
  </si>
  <si>
    <t>cat_gen</t>
  </si>
  <si>
    <t>subcat</t>
  </si>
  <si>
    <t>pvp_lista</t>
  </si>
  <si>
    <t>id_wazo</t>
  </si>
  <si>
    <t>id_control</t>
  </si>
  <si>
    <t>P00301</t>
  </si>
  <si>
    <t>(CB) ALERGIOL FORTE SOL OFT 0,2% X 5 ML</t>
  </si>
  <si>
    <t>SMB FARMA</t>
  </si>
  <si>
    <t>OLOPATADINA</t>
  </si>
  <si>
    <t>ANTIHISTAMINICO</t>
  </si>
  <si>
    <t>SOL OFT</t>
  </si>
  <si>
    <t>ml.</t>
  </si>
  <si>
    <t>F-22948</t>
  </si>
  <si>
    <t>Simple</t>
  </si>
  <si>
    <t>Medicamentos</t>
  </si>
  <si>
    <t>Oftalmológicos</t>
  </si>
  <si>
    <t>P00098</t>
  </si>
  <si>
    <t>(CB) ARCOXIA COM REC 60 MG X 14</t>
  </si>
  <si>
    <t>ORGANON</t>
  </si>
  <si>
    <t>ETORICOXIB</t>
  </si>
  <si>
    <t>ANALGESICO/ANTIINFLAMATORIO/ANTIPIRETICO</t>
  </si>
  <si>
    <t>COM REC</t>
  </si>
  <si>
    <t>mg</t>
  </si>
  <si>
    <t>ud.</t>
  </si>
  <si>
    <t>F-22773</t>
  </si>
  <si>
    <t>Analgesia</t>
  </si>
  <si>
    <t>P00095</t>
  </si>
  <si>
    <t>(CB) ARTROTIN COM REC 20 MG X 30</t>
  </si>
  <si>
    <t>ABBOTT</t>
  </si>
  <si>
    <t>LEFLUNOMIDA</t>
  </si>
  <si>
    <t>ANTIRREUMATICO/ANTIARTROSICO</t>
  </si>
  <si>
    <t>F-12892</t>
  </si>
  <si>
    <t>Retenida SC</t>
  </si>
  <si>
    <t>Reumatológicos</t>
  </si>
  <si>
    <t>P00118</t>
  </si>
  <si>
    <t>(CB) CIBLEX COM REC 30 MG X 30</t>
  </si>
  <si>
    <t>MIRTAZAPINA</t>
  </si>
  <si>
    <t>ANTIDEPRESIVO</t>
  </si>
  <si>
    <t>F-9773</t>
  </si>
  <si>
    <t>Sistema Nervioso</t>
  </si>
  <si>
    <t>P00072</t>
  </si>
  <si>
    <t>(CB) DEPO-MEDROL SUS INY 40 MG/ML X 1</t>
  </si>
  <si>
    <t>PFIZER</t>
  </si>
  <si>
    <t>METILPREDNISOLONA</t>
  </si>
  <si>
    <t>CORTICOIDE</t>
  </si>
  <si>
    <t>SUS INY</t>
  </si>
  <si>
    <t>mg/ml</t>
  </si>
  <si>
    <t>F-20529</t>
  </si>
  <si>
    <t>Corticoides</t>
  </si>
  <si>
    <t>P00129</t>
  </si>
  <si>
    <t>(CB) DOSTINEX COM 0,5 MG X 2</t>
  </si>
  <si>
    <t>CABERGOLINA</t>
  </si>
  <si>
    <t>INHIBIDOR DE LA PROLACTINA</t>
  </si>
  <si>
    <t>COM</t>
  </si>
  <si>
    <t>F-10722</t>
  </si>
  <si>
    <t>Hormonales</t>
  </si>
  <si>
    <t>P00081</t>
  </si>
  <si>
    <t>(CB) FLIXONASE SUS NEB NAS 50 MCG X 120 DSS</t>
  </si>
  <si>
    <t>GSK</t>
  </si>
  <si>
    <t>SUS NEB NAS</t>
  </si>
  <si>
    <t>mcg</t>
  </si>
  <si>
    <t>dss.</t>
  </si>
  <si>
    <t>F-10656</t>
  </si>
  <si>
    <t>Respiratorio</t>
  </si>
  <si>
    <t>P00112</t>
  </si>
  <si>
    <t>(CB) GALVUS COM 50 MG X 56</t>
  </si>
  <si>
    <t>NOVARTIS</t>
  </si>
  <si>
    <t>VILDAGLIPTINA</t>
  </si>
  <si>
    <t>HIPOGLICEMIANTE</t>
  </si>
  <si>
    <t>F-21478</t>
  </si>
  <si>
    <t>Metabólicos</t>
  </si>
  <si>
    <t>P00082</t>
  </si>
  <si>
    <t>(CB) GALVUS MET COM REC 50/850 MG X 56</t>
  </si>
  <si>
    <t>VILDAGLIPTINA/METFORMINA</t>
  </si>
  <si>
    <t>50/850</t>
  </si>
  <si>
    <t>F-25264</t>
  </si>
  <si>
    <t>P00327</t>
  </si>
  <si>
    <t>EXELTIS</t>
  </si>
  <si>
    <t>PROGESTERONA</t>
  </si>
  <si>
    <t>PROGESTAGENOTERAPIA</t>
  </si>
  <si>
    <t>CAP BLA</t>
  </si>
  <si>
    <t>F-22580</t>
  </si>
  <si>
    <t>P00070</t>
  </si>
  <si>
    <t>(CB) IDENA COM REC 150 MG X 1</t>
  </si>
  <si>
    <t>TECNOFARMA</t>
  </si>
  <si>
    <t>ACIDO IBANDRONICO</t>
  </si>
  <si>
    <t>TTO OSTEOPOROSIS</t>
  </si>
  <si>
    <t>F-15993</t>
  </si>
  <si>
    <t>P00045</t>
  </si>
  <si>
    <t>(CB) IMPLANON IMP 68 MG X 1</t>
  </si>
  <si>
    <t>MSD</t>
  </si>
  <si>
    <t>ETONOGESTREL</t>
  </si>
  <si>
    <t>ANTICONCEPTIVO</t>
  </si>
  <si>
    <t>IMP</t>
  </si>
  <si>
    <t>F-18512</t>
  </si>
  <si>
    <t>P00044</t>
  </si>
  <si>
    <t>(CB) INSULATARD PENFILL SUS INY 100 UI/ML X 3 ML X 5</t>
  </si>
  <si>
    <t>NOVO NORDISK</t>
  </si>
  <si>
    <t>INSULINA HUMANA ISOFANA</t>
  </si>
  <si>
    <t>UI/ml</t>
  </si>
  <si>
    <t>B-2578</t>
  </si>
  <si>
    <t>P00146</t>
  </si>
  <si>
    <t>(CB) MEDROL COM 4 MG X 20</t>
  </si>
  <si>
    <t>F-17522</t>
  </si>
  <si>
    <t>P00105</t>
  </si>
  <si>
    <t>(CB) PRAYANOL CAP 100 MG X 30</t>
  </si>
  <si>
    <t>SANITAS</t>
  </si>
  <si>
    <t>AMANTADINA</t>
  </si>
  <si>
    <t>ANTIPARKINSONIANO</t>
  </si>
  <si>
    <t>CAP</t>
  </si>
  <si>
    <t>F-1263</t>
  </si>
  <si>
    <t>P00069</t>
  </si>
  <si>
    <t>(CB) PROLOPA COM 200/50 MG X 30</t>
  </si>
  <si>
    <t>ROCHE</t>
  </si>
  <si>
    <t>LEVODOPA/BENSERAZIDA</t>
  </si>
  <si>
    <t>200/50</t>
  </si>
  <si>
    <t>F-4169</t>
  </si>
  <si>
    <t>P00096</t>
  </si>
  <si>
    <t>(CB) PROMYRTIL COM REC 30 MG X 30</t>
  </si>
  <si>
    <t>F-25078</t>
  </si>
  <si>
    <t>P00307</t>
  </si>
  <si>
    <t>(CB) VICTOZA SOL INY 6MG X 3 ML X 1</t>
  </si>
  <si>
    <t>LIRAGLUTIDA</t>
  </si>
  <si>
    <t>SOL INY</t>
  </si>
  <si>
    <t>B-2249</t>
  </si>
  <si>
    <t>P00021</t>
  </si>
  <si>
    <t>(CB) PRADAXA CAP 150 MG X 60</t>
  </si>
  <si>
    <t>BOEHRINGER INGELHEIM</t>
  </si>
  <si>
    <t>ANTICOAGULANTE</t>
  </si>
  <si>
    <t>F-18648</t>
  </si>
  <si>
    <t>Cardiovascular</t>
  </si>
  <si>
    <t>P00022</t>
  </si>
  <si>
    <t>(CB) JOLIAN COM REC X 28</t>
  </si>
  <si>
    <t>GEDEON RICHTER</t>
  </si>
  <si>
    <t>DROSPIRENONA/ETINILESTRADIOL</t>
  </si>
  <si>
    <t>3,0/0,02</t>
  </si>
  <si>
    <t>F-22441</t>
  </si>
  <si>
    <t>P00024</t>
  </si>
  <si>
    <t>(CB) TEST RAPIDO ANTIG SARS-COV-2 X 1</t>
  </si>
  <si>
    <t>VIVADIAG</t>
  </si>
  <si>
    <t>Directa</t>
  </si>
  <si>
    <t>Dispositivos Médicos</t>
  </si>
  <si>
    <t>Test Covid</t>
  </si>
  <si>
    <t>P00025</t>
  </si>
  <si>
    <t>(CB) AZITROM FORTE POL SUS ORA 400 MG/5ML X 30 ML</t>
  </si>
  <si>
    <t>LAB CHILE</t>
  </si>
  <si>
    <t>AZITROMICINA</t>
  </si>
  <si>
    <t>ANTIBIOTICO</t>
  </si>
  <si>
    <t>POL SUS ORA</t>
  </si>
  <si>
    <t>mg/5ml</t>
  </si>
  <si>
    <t>F-15328</t>
  </si>
  <si>
    <t>Antiinfecciosos</t>
  </si>
  <si>
    <t>P00026</t>
  </si>
  <si>
    <t>(CB) CLARITROMICINA POL SUS ORA 250 MG/5ML X 60 ML</t>
  </si>
  <si>
    <t>NEOETHICALS</t>
  </si>
  <si>
    <t>CLARITROMICINA</t>
  </si>
  <si>
    <t>F-24761</t>
  </si>
  <si>
    <t>P00027</t>
  </si>
  <si>
    <t>(CB) KAPH SOL OFT 0,5% X 10 ML</t>
  </si>
  <si>
    <t>ETHON</t>
  </si>
  <si>
    <t>CLORANFENICOL</t>
  </si>
  <si>
    <t>F-22034</t>
  </si>
  <si>
    <t>P00028</t>
  </si>
  <si>
    <t>(CB) AZATIOPRINA COM 50 MG X 100</t>
  </si>
  <si>
    <t>ASCEND</t>
  </si>
  <si>
    <t>AZATIOPRINA</t>
  </si>
  <si>
    <t>INMUNOSUPRESOR</t>
  </si>
  <si>
    <t>F-22734</t>
  </si>
  <si>
    <t>Sistema Inmunológico</t>
  </si>
  <si>
    <t>P00007</t>
  </si>
  <si>
    <t>(CB) TERBINAFINA COM 250 MG X 28</t>
  </si>
  <si>
    <t>TERBINAFINA</t>
  </si>
  <si>
    <t>ANTIMICOTICO</t>
  </si>
  <si>
    <t>F-15330</t>
  </si>
  <si>
    <t>P00029</t>
  </si>
  <si>
    <t>(CB) TELLMI-D COM 80/12,5 MG X 30</t>
  </si>
  <si>
    <t>SAVAL</t>
  </si>
  <si>
    <t>TELMISARTAN/HIDROCLOROTIAZIDA</t>
  </si>
  <si>
    <t>ANTIHIPERTENSIVO/DIURETICO</t>
  </si>
  <si>
    <t>80/12,5</t>
  </si>
  <si>
    <t>F-23448</t>
  </si>
  <si>
    <t>P00030</t>
  </si>
  <si>
    <t>(CB) TRAYENTA COM REC 5 MG X 30</t>
  </si>
  <si>
    <t>LINAGLIPTINA</t>
  </si>
  <si>
    <t>F-18886</t>
  </si>
  <si>
    <t>P00031</t>
  </si>
  <si>
    <t>(CB) THYROZOL COM REC 10 MG X 50</t>
  </si>
  <si>
    <t>MERCK</t>
  </si>
  <si>
    <t>TIAMAZOL</t>
  </si>
  <si>
    <t>ANTITIROIDIO</t>
  </si>
  <si>
    <t>F-7023</t>
  </si>
  <si>
    <t>Tiroides</t>
  </si>
  <si>
    <t>P00032</t>
  </si>
  <si>
    <t>(CB) BLOX-D COM 16/12,5 MG X 30</t>
  </si>
  <si>
    <t>CANDESARTAN CILEXETILO/HIDROCLOROTIAZIDA</t>
  </si>
  <si>
    <t>16/12,5</t>
  </si>
  <si>
    <t>F-8662</t>
  </si>
  <si>
    <t>P00033</t>
  </si>
  <si>
    <t>(CB) TAMDEX CAP LP 0,5/0,4 MG X 30</t>
  </si>
  <si>
    <t>DUTASTERIDE/TAMSULOSINA</t>
  </si>
  <si>
    <t>TTO HIPERPLASIA PROSTATICA</t>
  </si>
  <si>
    <t>CAP LP</t>
  </si>
  <si>
    <t>0,5/0,4</t>
  </si>
  <si>
    <t>F-25968</t>
  </si>
  <si>
    <t>Urología</t>
  </si>
  <si>
    <t>P00034</t>
  </si>
  <si>
    <t>(CB) MONTELUKAST COM REC 10 MG X 30</t>
  </si>
  <si>
    <t>SEVEN PHARMA</t>
  </si>
  <si>
    <t>MONTELUKAST</t>
  </si>
  <si>
    <t>ANTIASMATICO</t>
  </si>
  <si>
    <t>F-23300</t>
  </si>
  <si>
    <t>P00035</t>
  </si>
  <si>
    <t>(CB) OTOC COM BUC 4 MG X 8</t>
  </si>
  <si>
    <t>ONDANSETRON</t>
  </si>
  <si>
    <t>ANTIEMETICO</t>
  </si>
  <si>
    <t>COM BUC</t>
  </si>
  <si>
    <t>F-25430</t>
  </si>
  <si>
    <t>Gastrointestinal</t>
  </si>
  <si>
    <t>P00036</t>
  </si>
  <si>
    <t>(CB) DOLOVERINA COM LP 200 MG X 20</t>
  </si>
  <si>
    <t>MEBEVERINA</t>
  </si>
  <si>
    <t>ANTIESPASMODICO</t>
  </si>
  <si>
    <t>COM LP</t>
  </si>
  <si>
    <t>F-7236</t>
  </si>
  <si>
    <t>P00037</t>
  </si>
  <si>
    <t>(CB) ONDANSETRON COM BUC 8 MG X 10</t>
  </si>
  <si>
    <t>REUTTER</t>
  </si>
  <si>
    <t>F-24967</t>
  </si>
  <si>
    <t>P00038</t>
  </si>
  <si>
    <t>(CB) GALVUS MET COM REC 50/1000 MG X 56</t>
  </si>
  <si>
    <t>50/1000</t>
  </si>
  <si>
    <t>F-25267</t>
  </si>
  <si>
    <t>P00039</t>
  </si>
  <si>
    <t>(CB) SULFASALAZINA COM REC 500 MG X 100</t>
  </si>
  <si>
    <t>PHARMAMERICA</t>
  </si>
  <si>
    <t>SULFASALAZINA</t>
  </si>
  <si>
    <t>ANTIRREUMATICO/ANTIINFLAMATORIO INTESTINAL</t>
  </si>
  <si>
    <t>F-24514</t>
  </si>
  <si>
    <t>P00041</t>
  </si>
  <si>
    <t>(CB) REDUCLIM COM 2,5 MG X 35</t>
  </si>
  <si>
    <t>DEUTSCHE PHARMA</t>
  </si>
  <si>
    <t>TIBOLONA</t>
  </si>
  <si>
    <t>TTO MENOPAUSIA</t>
  </si>
  <si>
    <t>F-24312</t>
  </si>
  <si>
    <t>P00042</t>
  </si>
  <si>
    <t>(CB) MACROSAN CAP 100 MG X 50</t>
  </si>
  <si>
    <t>NITROFURANTOINA</t>
  </si>
  <si>
    <t>F-3632</t>
  </si>
  <si>
    <t>P00043</t>
  </si>
  <si>
    <t>(CB) MACROSAN CAP 50 MG X 30</t>
  </si>
  <si>
    <t>F-3633</t>
  </si>
  <si>
    <t>P00046</t>
  </si>
  <si>
    <t>(CB) NEBIDO SOL INY 1000 MG/4ML X 1</t>
  </si>
  <si>
    <t>BAYER</t>
  </si>
  <si>
    <t>UNDECANOATO DE TESTOSTERONA</t>
  </si>
  <si>
    <t>TTO HORMONAL</t>
  </si>
  <si>
    <t>mg/4ml</t>
  </si>
  <si>
    <t>F-15205</t>
  </si>
  <si>
    <t>P00047</t>
  </si>
  <si>
    <t>(CB) VONILLE CD COM REC X 28</t>
  </si>
  <si>
    <t>LEVONORGESTREL/ETINILESTRADIOL</t>
  </si>
  <si>
    <t>0,15/0,03</t>
  </si>
  <si>
    <t>F-22781</t>
  </si>
  <si>
    <t>P00048</t>
  </si>
  <si>
    <t>(CB) EUTIROX COM 50 MCG X 100</t>
  </si>
  <si>
    <t>TTO HIPOTIROIDISMO</t>
  </si>
  <si>
    <t>F-20860</t>
  </si>
  <si>
    <t>P00049</t>
  </si>
  <si>
    <t>(CB) SAYANA PRESS SUS INY 104 MG/0,65ML X 1</t>
  </si>
  <si>
    <t>MEDROXIPROGESTERONA</t>
  </si>
  <si>
    <t>ANTICONCEPTIVO/TTO ENDOMETRIOSIS</t>
  </si>
  <si>
    <t>F-23721</t>
  </si>
  <si>
    <t>P00050</t>
  </si>
  <si>
    <t>(CB) JARDIANCE COM REC 10 MG X 30</t>
  </si>
  <si>
    <t>EMPAGLIFLOZINA</t>
  </si>
  <si>
    <t>F-26550</t>
  </si>
  <si>
    <t>P00051</t>
  </si>
  <si>
    <t>(CB) ZINCOVIT SOL ORA GOT 5 MG/ML X 30 ML</t>
  </si>
  <si>
    <t>ITF LABOMED</t>
  </si>
  <si>
    <t>ZINC</t>
  </si>
  <si>
    <t>SOL ORA GOT</t>
  </si>
  <si>
    <t>F-23950</t>
  </si>
  <si>
    <t>Vitaminas y Minerales</t>
  </si>
  <si>
    <t>P00053</t>
  </si>
  <si>
    <t>(CB) TENOPROX SOL OFT 0,004% X 2,5 ML</t>
  </si>
  <si>
    <t>OPKO</t>
  </si>
  <si>
    <t>TRAVOPROST</t>
  </si>
  <si>
    <t>ANTIGLAUCOMATOSO</t>
  </si>
  <si>
    <t>F-25612</t>
  </si>
  <si>
    <t>P00054</t>
  </si>
  <si>
    <t>(CB) LAMOTRIGINA COM 100 MG X 60</t>
  </si>
  <si>
    <t>INTERPHARMA</t>
  </si>
  <si>
    <t>LAMOTRIGINA</t>
  </si>
  <si>
    <t>ANTICONVULSIVANTE</t>
  </si>
  <si>
    <t>F-18447</t>
  </si>
  <si>
    <t>P00055</t>
  </si>
  <si>
    <t>(CB) ASERTIA SIS INT 20 MCG/24H X 1</t>
  </si>
  <si>
    <t>LEVONORGESTREL</t>
  </si>
  <si>
    <t>SIS INT</t>
  </si>
  <si>
    <t>mcg/24h</t>
  </si>
  <si>
    <t>F-23975</t>
  </si>
  <si>
    <t>P00056</t>
  </si>
  <si>
    <t>(CB) OSELTAMIVIR CAP 75 MG X 10</t>
  </si>
  <si>
    <t>INDOPHARMA</t>
  </si>
  <si>
    <t>OSELTAMIVIR</t>
  </si>
  <si>
    <t>ANTIVIRAL</t>
  </si>
  <si>
    <t>F-17934</t>
  </si>
  <si>
    <t>P00057</t>
  </si>
  <si>
    <t>(CB) ESPERCIL COM REC 500 MG X 20</t>
  </si>
  <si>
    <t>GRUNENTHAL</t>
  </si>
  <si>
    <t>ACIDO TRANEXAMICO</t>
  </si>
  <si>
    <t>HEMOSTATICO</t>
  </si>
  <si>
    <t>F-4458</t>
  </si>
  <si>
    <t>Sistema Circulatorio</t>
  </si>
  <si>
    <t>P00058</t>
  </si>
  <si>
    <t>(CB) EUTIROX COM 88 MCG X 50</t>
  </si>
  <si>
    <t>F-20857</t>
  </si>
  <si>
    <t>P00059</t>
  </si>
  <si>
    <t>(CB) DIPHERELINE LIO SUS INY 11,25 MG X 1</t>
  </si>
  <si>
    <t>TRIPTORELINA</t>
  </si>
  <si>
    <t>TTO CANCER PROSTATA/ENDOMETRIOSIS/PUBERTAD PRECOZ</t>
  </si>
  <si>
    <t>LIO SUS INY</t>
  </si>
  <si>
    <t>F-23737</t>
  </si>
  <si>
    <t>P00060</t>
  </si>
  <si>
    <t>(CB) FORXIGA COM REC 10 MG X 28</t>
  </si>
  <si>
    <t>ASTRAZENECA</t>
  </si>
  <si>
    <t>DAPAGLIFLOZINA</t>
  </si>
  <si>
    <t>F-23946</t>
  </si>
  <si>
    <t>P00061</t>
  </si>
  <si>
    <t>(CB) JARDIANCE COM REC 25 MG X 30</t>
  </si>
  <si>
    <t>F-21142</t>
  </si>
  <si>
    <t>P00062</t>
  </si>
  <si>
    <t>(CB) SPIRON SOL ORA GOT 1 MG/ML X 30 ML</t>
  </si>
  <si>
    <t>RISPERIDONA</t>
  </si>
  <si>
    <t>ANTIPSICOTICO</t>
  </si>
  <si>
    <t>F-25665</t>
  </si>
  <si>
    <t>P00063</t>
  </si>
  <si>
    <t>(CB) TILDIEM COM 60 MG X 60</t>
  </si>
  <si>
    <t>CHEMOPHARMA</t>
  </si>
  <si>
    <t>DILTIAZEM</t>
  </si>
  <si>
    <t>ANTIANGINOSO/ANTIARRITMICO/ANTIHIPERTENSIVO</t>
  </si>
  <si>
    <t>F-3407</t>
  </si>
  <si>
    <t>P00064</t>
  </si>
  <si>
    <t>(CB) AMOXICILINA POL SUS ORA 500 MG/5ML X 60 ML</t>
  </si>
  <si>
    <t>F-22251</t>
  </si>
  <si>
    <t>P00068</t>
  </si>
  <si>
    <t>(CB) TRIGILAB COM 200 MG X 30</t>
  </si>
  <si>
    <t>F-23222</t>
  </si>
  <si>
    <t>P00071</t>
  </si>
  <si>
    <t>(CB) ELIQUIS COM REC 5 MG X 60</t>
  </si>
  <si>
    <t>APIXABAN</t>
  </si>
  <si>
    <t>F-20140</t>
  </si>
  <si>
    <t>P00073</t>
  </si>
  <si>
    <t>(CB) ADAPALENO GEL TOP 0,1% X 30 GR</t>
  </si>
  <si>
    <t>GLOBAL PHARMA</t>
  </si>
  <si>
    <t>ADAPALENO</t>
  </si>
  <si>
    <t>ANTIACNEICO</t>
  </si>
  <si>
    <t>GEL TOP</t>
  </si>
  <si>
    <t>g.</t>
  </si>
  <si>
    <t>F-25537</t>
  </si>
  <si>
    <t>Antiacneicos</t>
  </si>
  <si>
    <t>P00074</t>
  </si>
  <si>
    <t>(CB) VANNAIR SUS INH ORA 80/4,5 MCG X 120 DSS</t>
  </si>
  <si>
    <t>BUDESONIDA/FORMOTEROL</t>
  </si>
  <si>
    <t>SUS INH ORA</t>
  </si>
  <si>
    <t>80/4,5</t>
  </si>
  <si>
    <t>F-17182</t>
  </si>
  <si>
    <t>P00075</t>
  </si>
  <si>
    <t>(CB) BREXOVENT LF AER INH 125 MCG X 120 DSS</t>
  </si>
  <si>
    <t>ETEX</t>
  </si>
  <si>
    <t>FLUTICASONA</t>
  </si>
  <si>
    <t>AER INH</t>
  </si>
  <si>
    <t>F-7161</t>
  </si>
  <si>
    <t>P00076</t>
  </si>
  <si>
    <t>(CB) DUTASVITAE CAP BLA 0,5 MG X 30</t>
  </si>
  <si>
    <t>GALENICUM</t>
  </si>
  <si>
    <t>DUTASTERIDE</t>
  </si>
  <si>
    <t>F-23154</t>
  </si>
  <si>
    <t>P00078</t>
  </si>
  <si>
    <t>(CB) OMNITROPE SOL INY 10 MG/1,5ML X 1</t>
  </si>
  <si>
    <t>SOMATROPINA</t>
  </si>
  <si>
    <t>TTO DEFICIT HORMONA CRECIMIENTO</t>
  </si>
  <si>
    <t>mg/1,5ml</t>
  </si>
  <si>
    <t>B-2322</t>
  </si>
  <si>
    <t>P00083</t>
  </si>
  <si>
    <t>(CB) ORALNE CAP BLA 20 MG X 30</t>
  </si>
  <si>
    <t>ISOTRETINOINA</t>
  </si>
  <si>
    <t>F-19579</t>
  </si>
  <si>
    <t>P00084</t>
  </si>
  <si>
    <t>(CB) FINASTERIDA COM REC 5 MG X 30</t>
  </si>
  <si>
    <t>FINASTERIDA</t>
  </si>
  <si>
    <t>F-23276</t>
  </si>
  <si>
    <t>P00086</t>
  </si>
  <si>
    <t>(CB) PREDNISONA COM REC 20 MG X 20</t>
  </si>
  <si>
    <t>PREDNISONA</t>
  </si>
  <si>
    <t>F-14411</t>
  </si>
  <si>
    <t>P00085</t>
  </si>
  <si>
    <t>(CB) VANNAIR SUS INH ORA 160/4,5 MG X 120 DSS</t>
  </si>
  <si>
    <t>160/4,5</t>
  </si>
  <si>
    <t>F-17183</t>
  </si>
  <si>
    <t>P00087</t>
  </si>
  <si>
    <t>(CB) LAMUCON COM REC 500 MG X 50</t>
  </si>
  <si>
    <t>SANDOZ</t>
  </si>
  <si>
    <t>F-19321</t>
  </si>
  <si>
    <t>P00116</t>
  </si>
  <si>
    <t>(CB) ACIDO URSODEOXICOLICO CAP 250 MG X 60</t>
  </si>
  <si>
    <t>DIFEM</t>
  </si>
  <si>
    <t>ACIDO URSODEOXICOLICO</t>
  </si>
  <si>
    <t>LITOLITICO</t>
  </si>
  <si>
    <t>F-23608</t>
  </si>
  <si>
    <t>P00088</t>
  </si>
  <si>
    <t>(CB) MACROSAN CAP 100 MG X 30</t>
  </si>
  <si>
    <t>P00089</t>
  </si>
  <si>
    <t>(CB) THYROFIX COM 25 MCG X 50</t>
  </si>
  <si>
    <t>F-22538</t>
  </si>
  <si>
    <t>P00090</t>
  </si>
  <si>
    <t>(CB) CIDOTEN RAPI-LENTO SUS INY 5 ML X 1</t>
  </si>
  <si>
    <t>BETAMETASONA ACETATO/BETAMETASONA FOSFATO SODICO</t>
  </si>
  <si>
    <t>3/3</t>
  </si>
  <si>
    <t>F-22865</t>
  </si>
  <si>
    <t>P00091</t>
  </si>
  <si>
    <t>(CB) METRONIDAZOL COM REC 500 MG X 20</t>
  </si>
  <si>
    <t>PINNACLE</t>
  </si>
  <si>
    <t>METRONIDAZOL</t>
  </si>
  <si>
    <t>F-26625</t>
  </si>
  <si>
    <t>P00092</t>
  </si>
  <si>
    <t>(CB) BIOPSOL COM 1 MG X 30</t>
  </si>
  <si>
    <t>PRAMIPEXOL</t>
  </si>
  <si>
    <t>F-15029</t>
  </si>
  <si>
    <t>P00093</t>
  </si>
  <si>
    <t>(CB) MODAVITAE COM 200 MG X 30</t>
  </si>
  <si>
    <t>MODAFINILO</t>
  </si>
  <si>
    <t>ESTIMULANTE DEL SNC</t>
  </si>
  <si>
    <t>F-25468</t>
  </si>
  <si>
    <t>P00097</t>
  </si>
  <si>
    <t>(CB) DACAM RAPI-LENTO SUS INY 3 ML X 1</t>
  </si>
  <si>
    <t>3,0/3,0</t>
  </si>
  <si>
    <t>F-8386</t>
  </si>
  <si>
    <t>P00099</t>
  </si>
  <si>
    <t>(CB) TELGARD COM 40 MG X 30</t>
  </si>
  <si>
    <t>TELMISARTAN</t>
  </si>
  <si>
    <t>ANTIHIPERTENSIVO</t>
  </si>
  <si>
    <t>F-24622</t>
  </si>
  <si>
    <t>P00100</t>
  </si>
  <si>
    <t>(CB) TELGARD COM 80 MG X 30</t>
  </si>
  <si>
    <t>F-24562</t>
  </si>
  <si>
    <t>P00101</t>
  </si>
  <si>
    <t>(CB) BIOPSOL COM 0,25 MG X 30</t>
  </si>
  <si>
    <t>F-15028</t>
  </si>
  <si>
    <t>P00103</t>
  </si>
  <si>
    <t>(CB) CEFUROXIMA COM REC 500 MG X 14</t>
  </si>
  <si>
    <t>CEFUROXIMA</t>
  </si>
  <si>
    <t>F-21410</t>
  </si>
  <si>
    <t>P00104</t>
  </si>
  <si>
    <t>(CB) FLUSACORT AER INH 25/125 MCG X 120 DSS</t>
  </si>
  <si>
    <t>SALMETEROL/FLUTICASONA</t>
  </si>
  <si>
    <t>BRONCODILATADOR/CORTICOIDE</t>
  </si>
  <si>
    <t>25/125</t>
  </si>
  <si>
    <t>F-23942</t>
  </si>
  <si>
    <t>P00110</t>
  </si>
  <si>
    <t>(CB) INSULATARD SUS INY 100 UI/ML X 10 ML X 1</t>
  </si>
  <si>
    <t>INSULINA HUMANA</t>
  </si>
  <si>
    <t>UI</t>
  </si>
  <si>
    <t>B-2338</t>
  </si>
  <si>
    <t>P00113</t>
  </si>
  <si>
    <t>(CB) SPIRIVA RESPIMAT SOL INH 2,5 MCG X 30</t>
  </si>
  <si>
    <t>TIOTROPIO</t>
  </si>
  <si>
    <t>BRONCODILATADOR</t>
  </si>
  <si>
    <t>SOL INH</t>
  </si>
  <si>
    <t>F-17708</t>
  </si>
  <si>
    <t>P00114</t>
  </si>
  <si>
    <t>(CB) EUTIROX COM 100 MCG X 100</t>
  </si>
  <si>
    <t>F-20858</t>
  </si>
  <si>
    <t>P00115</t>
  </si>
  <si>
    <t>(CB) VERTIUM COM 25 MG X 40</t>
  </si>
  <si>
    <t>DIFENIDOL</t>
  </si>
  <si>
    <t>ANTIVERTIGINOSO</t>
  </si>
  <si>
    <t>F-18712</t>
  </si>
  <si>
    <t>P00117</t>
  </si>
  <si>
    <t>(CB) FLUTAMIDA COM 250 MG X 30</t>
  </si>
  <si>
    <t>BLAU</t>
  </si>
  <si>
    <t>FLUTAMIDA</t>
  </si>
  <si>
    <t>ANTIANDROGENICO</t>
  </si>
  <si>
    <t>F-25280</t>
  </si>
  <si>
    <t>P00122</t>
  </si>
  <si>
    <t>(CB) CIDIMUS CAP 1 MG X 100</t>
  </si>
  <si>
    <t>TACROLIMUS</t>
  </si>
  <si>
    <t>F-19410</t>
  </si>
  <si>
    <t>P00123</t>
  </si>
  <si>
    <t>(CB) XIGDUO COM LP 10/1000 MG X 28</t>
  </si>
  <si>
    <t>DAPAGLIFLOZINA/METFORMINA</t>
  </si>
  <si>
    <t>10/1000</t>
  </si>
  <si>
    <t>F-24007</t>
  </si>
  <si>
    <t>P00128</t>
  </si>
  <si>
    <t>(CB) SPIRON COM REC 3 MG X 30</t>
  </si>
  <si>
    <t>ANDROMACO</t>
  </si>
  <si>
    <t>F-670</t>
  </si>
  <si>
    <t>P00130</t>
  </si>
  <si>
    <t>(CB) EZETIMIBA/SIMVASTATINA COM 10/20 MG X 28</t>
  </si>
  <si>
    <t>EZETIMIBA/SIMVASTATINA</t>
  </si>
  <si>
    <t>HIPOLIPEMIANTE</t>
  </si>
  <si>
    <t>10/20</t>
  </si>
  <si>
    <t>F-23302</t>
  </si>
  <si>
    <t>P00131</t>
  </si>
  <si>
    <t>(CB) VENARTEL COM REC 450/50 MG X 60</t>
  </si>
  <si>
    <t>DIOSMINA/HESPERIDINA</t>
  </si>
  <si>
    <t>ANTIVARICOSO FLEBOTONICO</t>
  </si>
  <si>
    <t>450/50</t>
  </si>
  <si>
    <t>F-7241</t>
  </si>
  <si>
    <t>P00132</t>
  </si>
  <si>
    <t>(CB) CALCITRIOL CAP BLA 0,5 MCG X 30</t>
  </si>
  <si>
    <t>CALCITRIOL</t>
  </si>
  <si>
    <t>TTO HIPOCALCEMIA</t>
  </si>
  <si>
    <t>F-25299</t>
  </si>
  <si>
    <t>P00142</t>
  </si>
  <si>
    <t>(CB) THYROFIX COM 75 MCG X 50</t>
  </si>
  <si>
    <t>F-22650</t>
  </si>
  <si>
    <t>P00143</t>
  </si>
  <si>
    <t>(CB) FLUTICORT AER INH 125 MCG X 120 DSS</t>
  </si>
  <si>
    <t>D&amp;M PHARMA</t>
  </si>
  <si>
    <t>F-18325</t>
  </si>
  <si>
    <t>P00144</t>
  </si>
  <si>
    <t>(CB) BRATESSE COM REC 800 MG X 180</t>
  </si>
  <si>
    <t>SYNTHON</t>
  </si>
  <si>
    <t>SEVELAMER</t>
  </si>
  <si>
    <t>NORMALIZADOR DE LA HIPERFOSFATEMIA</t>
  </si>
  <si>
    <t>F-25250</t>
  </si>
  <si>
    <t>P00145</t>
  </si>
  <si>
    <t>(CB) TRAZODONA CAP 100 MG X 28</t>
  </si>
  <si>
    <t>TRAZODONA</t>
  </si>
  <si>
    <t>F-27065</t>
  </si>
  <si>
    <t>P00147</t>
  </si>
  <si>
    <t>(CB) CROLIM CAP 0,5 MG X 50</t>
  </si>
  <si>
    <t>F-22506</t>
  </si>
  <si>
    <t>P00148</t>
  </si>
  <si>
    <t>(CB) ESCITALOPRAM COM REC 10 MG X 30</t>
  </si>
  <si>
    <t>ESCITALOPRAM</t>
  </si>
  <si>
    <t>F-24639</t>
  </si>
  <si>
    <t>P00149</t>
  </si>
  <si>
    <t>(CB) PRADAXA CAP 110 MG X 60</t>
  </si>
  <si>
    <t>F-17448</t>
  </si>
  <si>
    <t>P00150</t>
  </si>
  <si>
    <t>(CB) FENOTEROL/IPRATROPIO AER INH 50/20 MCG X 200</t>
  </si>
  <si>
    <t>INPAC PHARMA</t>
  </si>
  <si>
    <t>FENOTEROL/IPRATROPIO</t>
  </si>
  <si>
    <t>50/20</t>
  </si>
  <si>
    <t>F-26650</t>
  </si>
  <si>
    <t>P00151</t>
  </si>
  <si>
    <t>(CB) ABECIDIN SOL ORA GOT X 30 ML</t>
  </si>
  <si>
    <t>PASTEUR</t>
  </si>
  <si>
    <t>VITAMINA A/VITAMINA D3/VITAMINA C</t>
  </si>
  <si>
    <t>MULTIVITAMINICO</t>
  </si>
  <si>
    <t>2500/400/75</t>
  </si>
  <si>
    <t>UI/mg</t>
  </si>
  <si>
    <t>F-6415</t>
  </si>
  <si>
    <t>P00152</t>
  </si>
  <si>
    <t>(CB) RIVAXORED COM REC 20 MG X 28</t>
  </si>
  <si>
    <t>DR. REDDYS</t>
  </si>
  <si>
    <t>RIVAROXABAN</t>
  </si>
  <si>
    <t>F-25115</t>
  </si>
  <si>
    <t>P00153</t>
  </si>
  <si>
    <t>(CB) FLUSACORT AER INH 25/250 MCG X 120</t>
  </si>
  <si>
    <t>25/250</t>
  </si>
  <si>
    <t>F-23941</t>
  </si>
  <si>
    <t>P00154</t>
  </si>
  <si>
    <t>(CB) DICLOFENACO COM REC 50 MG X 10</t>
  </si>
  <si>
    <t>BADEN</t>
  </si>
  <si>
    <t>F-19286</t>
  </si>
  <si>
    <t>P00155</t>
  </si>
  <si>
    <t>(CB) MIRTAVITAE COM REC 15 MG X 30</t>
  </si>
  <si>
    <t>F-26958</t>
  </si>
  <si>
    <t>P00156</t>
  </si>
  <si>
    <t>(CB) NORTIUM XR COM LP 200 MG X 30</t>
  </si>
  <si>
    <t>QUETIAPINA</t>
  </si>
  <si>
    <t>F-24038</t>
  </si>
  <si>
    <t>P00157</t>
  </si>
  <si>
    <t>(CB) TRAZIDEX UNG OFT 0,3%/0,1% X 3,5 GR</t>
  </si>
  <si>
    <t>SOPHIA</t>
  </si>
  <si>
    <t>TOBRAMICINA/DEXAMETASONA</t>
  </si>
  <si>
    <t>ANTIBIOTICO/CORTICOIDE</t>
  </si>
  <si>
    <t>UNG OFT</t>
  </si>
  <si>
    <t>0,3%/0,1%</t>
  </si>
  <si>
    <t>B-2815</t>
  </si>
  <si>
    <t>P00158</t>
  </si>
  <si>
    <t>(CB) DISLEP COM 25 MG X 20</t>
  </si>
  <si>
    <t>FERRER</t>
  </si>
  <si>
    <t>LEVOSULPIRIDA</t>
  </si>
  <si>
    <t>PROCINETICO</t>
  </si>
  <si>
    <t>F-26300</t>
  </si>
  <si>
    <t>P00164</t>
  </si>
  <si>
    <t>(CB) GLAUSOLETS PLUS SOL OFT X 5 ML</t>
  </si>
  <si>
    <t>DORZOLAMIDA/TIMOLOL</t>
  </si>
  <si>
    <t>20/5</t>
  </si>
  <si>
    <t>P00165</t>
  </si>
  <si>
    <t>(CB) SOLIVO COM 20 MG X 60</t>
  </si>
  <si>
    <t>EMCURE</t>
  </si>
  <si>
    <t>F-26157</t>
  </si>
  <si>
    <t>P00167</t>
  </si>
  <si>
    <t>(CB) RADIGEN SOL ORA GOT 1 MG/ML X 30 ML</t>
  </si>
  <si>
    <t>EUROFARMA</t>
  </si>
  <si>
    <t>F-24690</t>
  </si>
  <si>
    <t>P00194</t>
  </si>
  <si>
    <t>(CB) VILDAGLIPTINA COM 50 MG X 30</t>
  </si>
  <si>
    <t>F-26647</t>
  </si>
  <si>
    <t>P00168</t>
  </si>
  <si>
    <t>(CB) COLEKAL POL SOL ORA 50.000 UI X 2</t>
  </si>
  <si>
    <t>TERVIS PHARMA</t>
  </si>
  <si>
    <t>VITAMINA D3</t>
  </si>
  <si>
    <t>POL SOL ORA</t>
  </si>
  <si>
    <t>F-24736</t>
  </si>
  <si>
    <t>P00169</t>
  </si>
  <si>
    <t>(CB) XIGDUO COM LP 5/1000 MG X 56</t>
  </si>
  <si>
    <t>5/1000</t>
  </si>
  <si>
    <t>F-24009</t>
  </si>
  <si>
    <t>P00170</t>
  </si>
  <si>
    <t>(CB) MONTELUKAST COM MAS 4 MG X 30</t>
  </si>
  <si>
    <t>COM MAS</t>
  </si>
  <si>
    <t>F-22602</t>
  </si>
  <si>
    <t>P00171</t>
  </si>
  <si>
    <t>(CB) NEFEX DUO CAP LP 0,5/0,4 MG X 30</t>
  </si>
  <si>
    <t>F-23476</t>
  </si>
  <si>
    <t>P00172</t>
  </si>
  <si>
    <t>(CB) ROSUVASTATINA COM REC 20 MG X 30</t>
  </si>
  <si>
    <t>ROSUVASTATINA</t>
  </si>
  <si>
    <t>F-22590</t>
  </si>
  <si>
    <t>P00173</t>
  </si>
  <si>
    <t>(CB) SAXENDA SOL INY 6 MG/ML X 3 ML X 3</t>
  </si>
  <si>
    <t>B-2921</t>
  </si>
  <si>
    <t>P00175</t>
  </si>
  <si>
    <t>(CB) TRELEGY ELLIPTA POL INH ORA 92/55/22 MCG X 30</t>
  </si>
  <si>
    <t>FLUTICASONA/UMECLIDINIO/VILANTEROL</t>
  </si>
  <si>
    <t>POL INH ORA</t>
  </si>
  <si>
    <t>92/55/22</t>
  </si>
  <si>
    <t>F-23862</t>
  </si>
  <si>
    <t>P00176</t>
  </si>
  <si>
    <t>(CB) MEMANVITAE COM REC 20 MG X 56</t>
  </si>
  <si>
    <t>MEMANTINA</t>
  </si>
  <si>
    <t>TTO ALZHEIMER</t>
  </si>
  <si>
    <t>F-25456</t>
  </si>
  <si>
    <t>P00177</t>
  </si>
  <si>
    <t>(CB) ZEPIKEN SOL OFT 0,2% X 5 ML</t>
  </si>
  <si>
    <t>F-23073</t>
  </si>
  <si>
    <t>P00178</t>
  </si>
  <si>
    <t>50/500</t>
  </si>
  <si>
    <t>F-26534</t>
  </si>
  <si>
    <t>P00181</t>
  </si>
  <si>
    <t>(CB) OTOC COM BUC 8 MG X 10</t>
  </si>
  <si>
    <t>F-25428</t>
  </si>
  <si>
    <t>P00182</t>
  </si>
  <si>
    <t>(CB) GABAPENTINA CAP 300 MG X 30</t>
  </si>
  <si>
    <t>GABAPENTINA</t>
  </si>
  <si>
    <t>ANTICONVULSIVANTE/ANALGESICO</t>
  </si>
  <si>
    <t>F-23007</t>
  </si>
  <si>
    <t>P00183</t>
  </si>
  <si>
    <t>(CB) NORMIX COM REC 200 MG X 24</t>
  </si>
  <si>
    <t>RIFAXIMINA</t>
  </si>
  <si>
    <t>F-18586</t>
  </si>
  <si>
    <t>P00184</t>
  </si>
  <si>
    <t>(CB) ACUODE POL SOL ORA 50.000 UI X 2</t>
  </si>
  <si>
    <t>F-22241</t>
  </si>
  <si>
    <t>P00188</t>
  </si>
  <si>
    <t>(CB) ALERTEX COM 200 MG X 30</t>
  </si>
  <si>
    <t>F-15507</t>
  </si>
  <si>
    <t>P00189</t>
  </si>
  <si>
    <t>F-22744</t>
  </si>
  <si>
    <t>P00190</t>
  </si>
  <si>
    <t>(CB) ALDROX COM REC 70 MG X 10</t>
  </si>
  <si>
    <t>ACIDO ALENDRONICO</t>
  </si>
  <si>
    <t>F-13581</t>
  </si>
  <si>
    <t>P00191</t>
  </si>
  <si>
    <t>(CB) TRATOBEN COM 2,5 MG X 50</t>
  </si>
  <si>
    <t>PISA</t>
  </si>
  <si>
    <t>METOTREXATO</t>
  </si>
  <si>
    <t>INMUNOSUPRESOR/INMUNOMODULADOR/ANTINEOPLASICO/ANTIMETABOLITO/ANTIRREUMATICO</t>
  </si>
  <si>
    <t>F-23675</t>
  </si>
  <si>
    <t>Oncológicos</t>
  </si>
  <si>
    <t>P00192</t>
  </si>
  <si>
    <t>(CB) TRANSCEPT COM REC 500 MG X 50</t>
  </si>
  <si>
    <t>F-26386</t>
  </si>
  <si>
    <t>P00127</t>
  </si>
  <si>
    <t>(CB) QURAX XR COM LP 150 MG X 30</t>
  </si>
  <si>
    <t>MEGALABS</t>
  </si>
  <si>
    <t>F-24278</t>
  </si>
  <si>
    <t>P00193</t>
  </si>
  <si>
    <t>(CB) DISFLAX COM 30 MG X 10</t>
  </si>
  <si>
    <t>FAES FARMA</t>
  </si>
  <si>
    <t>DEFLAZACORT</t>
  </si>
  <si>
    <t>F-19172</t>
  </si>
  <si>
    <t>(CB) TINOX COM 2,5 MG X 30</t>
  </si>
  <si>
    <t>F-1838</t>
  </si>
  <si>
    <t>P00195</t>
  </si>
  <si>
    <t>(CB) GLUAMET COM REC 50/850 MG X 60</t>
  </si>
  <si>
    <t>F-26100</t>
  </si>
  <si>
    <t>P00197</t>
  </si>
  <si>
    <t>(CB) ONDANSETRON COM BUC 4 MG X 8</t>
  </si>
  <si>
    <t>VITAFARMA</t>
  </si>
  <si>
    <t>F-24992</t>
  </si>
  <si>
    <t>P00198</t>
  </si>
  <si>
    <t>F-19577</t>
  </si>
  <si>
    <t>P00199</t>
  </si>
  <si>
    <t>(CB) CIPROFIBRATO CAP 100 MG X 30</t>
  </si>
  <si>
    <t>ALPES CHEMIE</t>
  </si>
  <si>
    <t>CIPROFIBRATO</t>
  </si>
  <si>
    <t>F-28052</t>
  </si>
  <si>
    <t>P00201</t>
  </si>
  <si>
    <t>(CB) PARACETAMOL COM 500 MG X 16</t>
  </si>
  <si>
    <t>PARACETAMOL</t>
  </si>
  <si>
    <t>ANALGESICO/ANTIPIRETICO</t>
  </si>
  <si>
    <t>F-26571</t>
  </si>
  <si>
    <t>P00202</t>
  </si>
  <si>
    <t>(CB) ANORO ELLIPTA POL INH ORA 55/22 MCG X 30</t>
  </si>
  <si>
    <t>UMECLIDINIO/VILANTEROL</t>
  </si>
  <si>
    <t>55/22</t>
  </si>
  <si>
    <t>F-23707</t>
  </si>
  <si>
    <t>P00203</t>
  </si>
  <si>
    <t>F-27951</t>
  </si>
  <si>
    <t>P00204</t>
  </si>
  <si>
    <t>(CB) KALITIUM COM LP 450 MG X 30</t>
  </si>
  <si>
    <t>CARBONATO DE LITIO</t>
  </si>
  <si>
    <t>TTO BIPOLARIDAD</t>
  </si>
  <si>
    <t>F-26737</t>
  </si>
  <si>
    <t>P00205</t>
  </si>
  <si>
    <t>(CB) ALENYS SUS NAS 27,5 MCG X 120 DSS</t>
  </si>
  <si>
    <t>DESCONGESTIONANTE NASAL</t>
  </si>
  <si>
    <t>SUS NAS</t>
  </si>
  <si>
    <t>F-16784</t>
  </si>
  <si>
    <t>P00206</t>
  </si>
  <si>
    <t>(CB) EURODERM CRE TOP 0,1% X 15 GR</t>
  </si>
  <si>
    <t>MOMETASONA</t>
  </si>
  <si>
    <t>CRE TOP</t>
  </si>
  <si>
    <t>F-26382</t>
  </si>
  <si>
    <t>P00207</t>
  </si>
  <si>
    <t>(CB) TENSUREN AM COM 80/5 MG X 30</t>
  </si>
  <si>
    <t>TELMISARTAN/AMLODIPINO</t>
  </si>
  <si>
    <t>80/5</t>
  </si>
  <si>
    <t>F-26851</t>
  </si>
  <si>
    <t>P00208</t>
  </si>
  <si>
    <t>(CB) SULIX CAP LP 0,4 MG X 60</t>
  </si>
  <si>
    <t>TAMSULOSINA</t>
  </si>
  <si>
    <t>F-23357</t>
  </si>
  <si>
    <t>P00209</t>
  </si>
  <si>
    <t>(CB) TIMOLOL SOL OFT 0,5% X 10 ML</t>
  </si>
  <si>
    <t>TIMOLOL</t>
  </si>
  <si>
    <t>F-22975</t>
  </si>
  <si>
    <t>P00302</t>
  </si>
  <si>
    <t>(CB) AMLODIPINO COM REC 5 MG X 30</t>
  </si>
  <si>
    <t>AMLODIPINO</t>
  </si>
  <si>
    <t>ANTIHIPERTENSIVO/ANTIANGINOSO</t>
  </si>
  <si>
    <t>F-16872</t>
  </si>
  <si>
    <t>P00303</t>
  </si>
  <si>
    <t>(CB) ONDANVITAE COM REC 8 MG X 10</t>
  </si>
  <si>
    <t>F-22377</t>
  </si>
  <si>
    <t>P00304</t>
  </si>
  <si>
    <t>(CB) FLIXOTIDE LF AER INH 250 MCG X 120 DSS</t>
  </si>
  <si>
    <t>F-7165</t>
  </si>
  <si>
    <t>P00305</t>
  </si>
  <si>
    <t>(CB) BETAHISTINA COM 16 MG X 28</t>
  </si>
  <si>
    <t>BETAHISTINA</t>
  </si>
  <si>
    <t>F-26684</t>
  </si>
  <si>
    <t>P00308</t>
  </si>
  <si>
    <t>(CB) TREX FORTE POL SUS ORA 400 MG/5ML X 30 ML</t>
  </si>
  <si>
    <t>F-12844</t>
  </si>
  <si>
    <t>P00309</t>
  </si>
  <si>
    <t>(CB) GRIFODILZEM COM 60 MG X 60</t>
  </si>
  <si>
    <t>F-3958</t>
  </si>
  <si>
    <t>P00310</t>
  </si>
  <si>
    <t>(CB) DIENOGEST/ETINILESTRADIOL COM REC 2/0,03 MG X 28</t>
  </si>
  <si>
    <t>DIENOGEST/ETINILESTRADIOL</t>
  </si>
  <si>
    <t>2/0,03</t>
  </si>
  <si>
    <t>F-26745</t>
  </si>
  <si>
    <t>P00311</t>
  </si>
  <si>
    <t>(CB) DORZOLAMIDA/TIMOLOL SOL OFT 20/5 MG X 5 ML</t>
  </si>
  <si>
    <t>2%/0,5%</t>
  </si>
  <si>
    <t>F-27653</t>
  </si>
  <si>
    <t>P00312</t>
  </si>
  <si>
    <t>(CB) LEVOTIROXINA COM 88 MCG X 50</t>
  </si>
  <si>
    <t>ALEMBIC</t>
  </si>
  <si>
    <t>LEVOTIROXINA</t>
  </si>
  <si>
    <t>F-27974</t>
  </si>
  <si>
    <t>P00313</t>
  </si>
  <si>
    <t>(CB) DUOTRAV SOL OFT 0,004%/0,5% X 2,5 ML</t>
  </si>
  <si>
    <t>TRAVOPROST/TIMOLOL</t>
  </si>
  <si>
    <t>0,004%/0,5%</t>
  </si>
  <si>
    <t>F-15433</t>
  </si>
  <si>
    <t>P00314</t>
  </si>
  <si>
    <t>(CB) MEDROL COM 16 MG X 14</t>
  </si>
  <si>
    <t>F-17523</t>
  </si>
  <si>
    <t>P00315</t>
  </si>
  <si>
    <t>(CB) TELMISARTAN COM 80 MG X 30</t>
  </si>
  <si>
    <t>F-28135</t>
  </si>
  <si>
    <t>P00317</t>
  </si>
  <si>
    <t>(CB) LEVOTIROXINA COM 100 MCG X 100</t>
  </si>
  <si>
    <t>F-27975</t>
  </si>
  <si>
    <t>P00318</t>
  </si>
  <si>
    <t>(CB) ROSUVASTATINA COM REC 10 MG X 60</t>
  </si>
  <si>
    <t>F-26599</t>
  </si>
  <si>
    <t>P00319</t>
  </si>
  <si>
    <t>(CB) TELMISARTAN COM 40 MG X 30</t>
  </si>
  <si>
    <t>F-28134</t>
  </si>
  <si>
    <t>P00320</t>
  </si>
  <si>
    <t>(CB) MIRTAVITAE COM REC 30 MG X 30</t>
  </si>
  <si>
    <t>F-26908</t>
  </si>
  <si>
    <t>P00321</t>
  </si>
  <si>
    <t>(CB) PIRFENIDONA CAP 267 MG X 100</t>
  </si>
  <si>
    <t>SIRON PHARMA</t>
  </si>
  <si>
    <t>PIRFENIDONA</t>
  </si>
  <si>
    <t>F-28056</t>
  </si>
  <si>
    <t>P00322</t>
  </si>
  <si>
    <t>(CB) EZTIM COM 10 MG X 28</t>
  </si>
  <si>
    <t>EZETIMIBA</t>
  </si>
  <si>
    <t>F-24326</t>
  </si>
  <si>
    <t>P00323</t>
  </si>
  <si>
    <t>(CB) ACIDO VALPROICO COM REC 200 MG X 30</t>
  </si>
  <si>
    <t>ACIDO VALPROICO</t>
  </si>
  <si>
    <t>F-14446</t>
  </si>
  <si>
    <t>P00324</t>
  </si>
  <si>
    <t>(CB) RIVAROXABAN COM REC 20 MG X 56</t>
  </si>
  <si>
    <t>F-27716</t>
  </si>
  <si>
    <t>P00326</t>
  </si>
  <si>
    <t>(CB) ALFEXA COM REC 180 MG X 30</t>
  </si>
  <si>
    <t>FEXOFENADINA</t>
  </si>
  <si>
    <t>F-25129</t>
  </si>
  <si>
    <t>Alergias</t>
  </si>
  <si>
    <t>P00328</t>
  </si>
  <si>
    <t>(CB) VILDAVITAE PLUS COM REC 50/1000 X 60</t>
  </si>
  <si>
    <t>F-27328</t>
  </si>
  <si>
    <t>P00329</t>
  </si>
  <si>
    <t>(CB) CLOTRIMAZOL OVU 500 MG X 1</t>
  </si>
  <si>
    <t>CLOTRIMAZOL</t>
  </si>
  <si>
    <t>OVU</t>
  </si>
  <si>
    <t>F-11610</t>
  </si>
  <si>
    <t>P00330</t>
  </si>
  <si>
    <t>(CB) NORTIUM XR COM LP 150 MG X 30</t>
  </si>
  <si>
    <t>P00331</t>
  </si>
  <si>
    <t>(CB) CABERTRIX COM 0,5 MG X 4</t>
  </si>
  <si>
    <t>F-16929</t>
  </si>
  <si>
    <t>P00334</t>
  </si>
  <si>
    <t>(CB) FLUSONA AER INH 125 MCG X 120 DSS</t>
  </si>
  <si>
    <t>F-24526</t>
  </si>
  <si>
    <t>P00335</t>
  </si>
  <si>
    <t>(CB) SPIOLTO RESPIMAT SOL INH 2,5/2,5 MCG X 30 DSS</t>
  </si>
  <si>
    <t>TIOTROPIO/OLODATEROL</t>
  </si>
  <si>
    <t>2,5/2,5</t>
  </si>
  <si>
    <t>F-22053</t>
  </si>
  <si>
    <t>P00336</t>
  </si>
  <si>
    <t>(CB) DABIFIB CAP 150 MG X 60</t>
  </si>
  <si>
    <t>MSN</t>
  </si>
  <si>
    <t>DABIGATRAN</t>
  </si>
  <si>
    <t>F-25992</t>
  </si>
  <si>
    <t>P00337</t>
  </si>
  <si>
    <t>(CB) FIBROLOW LIDOSE CAP 200 MG X 30</t>
  </si>
  <si>
    <t>FENOFIBRATO</t>
  </si>
  <si>
    <t>F-22665</t>
  </si>
  <si>
    <t>P00338</t>
  </si>
  <si>
    <t>(CB) ACTRAPID SOL INY 100 UI/ML X 10 ML X 1 (rapida)</t>
  </si>
  <si>
    <t>INSULINA CRISTALINA</t>
  </si>
  <si>
    <t>B-2340</t>
  </si>
  <si>
    <t>P00340</t>
  </si>
  <si>
    <t>(CB) DULOXETINA CAP GRA 60 MG X 30</t>
  </si>
  <si>
    <t>DULOXETINA</t>
  </si>
  <si>
    <t>F-27629</t>
  </si>
  <si>
    <t>P00341</t>
  </si>
  <si>
    <t>(CB) AURITUSS AER INH 25/250 MCG X 120 DSS</t>
  </si>
  <si>
    <t>F-23518</t>
  </si>
  <si>
    <t>P00342</t>
  </si>
  <si>
    <t>(CB) HEMOVAL COM MAS 100 MG X 40</t>
  </si>
  <si>
    <t>COMPLEJO DE HIERRO III</t>
  </si>
  <si>
    <t>ANTIANEMICO</t>
  </si>
  <si>
    <t>F-17453</t>
  </si>
  <si>
    <t>P00343</t>
  </si>
  <si>
    <t>(CB) VILDAGLIPTINA/METFORMINA COM REC 50/850 X 60</t>
  </si>
  <si>
    <t>F-28365</t>
  </si>
  <si>
    <t>METFORMINA</t>
  </si>
  <si>
    <t>LEVODOPA</t>
  </si>
  <si>
    <t>BENSERAZIDA</t>
  </si>
  <si>
    <t>DROSPIRENONA</t>
  </si>
  <si>
    <t>ETINILISTRADIOL</t>
  </si>
  <si>
    <t>HIDROCLOROTIAZIDA</t>
  </si>
  <si>
    <t>CANDESARTAN</t>
  </si>
  <si>
    <t>BUDESONIDA</t>
  </si>
  <si>
    <t>FORMOTEROL</t>
  </si>
  <si>
    <t>BETAMETASONA ACETATO</t>
  </si>
  <si>
    <t>BETAMETASONA FOSFATO SODICO</t>
  </si>
  <si>
    <t>SALMETEROL</t>
  </si>
  <si>
    <t>SIMVASTATINA</t>
  </si>
  <si>
    <t>DIOSMINA</t>
  </si>
  <si>
    <t>HESPERIDINA</t>
  </si>
  <si>
    <t>FENOTEROL</t>
  </si>
  <si>
    <t>IPRATROPIO</t>
  </si>
  <si>
    <t>VITAMINA A</t>
  </si>
  <si>
    <t>VITAMINA C</t>
  </si>
  <si>
    <t>TOBRAMICINA</t>
  </si>
  <si>
    <t>DEXAMETASONA</t>
  </si>
  <si>
    <t>DORZOLAMIDA</t>
  </si>
  <si>
    <t>UMECLIDINIO</t>
  </si>
  <si>
    <t>VILANTEROL</t>
  </si>
  <si>
    <t>DIENOGEST</t>
  </si>
  <si>
    <t>OLODATEROL</t>
  </si>
  <si>
    <t>50 MG</t>
  </si>
  <si>
    <t>850 MG</t>
  </si>
  <si>
    <t>200 MG</t>
  </si>
  <si>
    <t>3 MG</t>
  </si>
  <si>
    <t>0,02 MG</t>
  </si>
  <si>
    <t>80 MG</t>
  </si>
  <si>
    <t>12,5 MG</t>
  </si>
  <si>
    <t>16 MG</t>
  </si>
  <si>
    <t>1000 MG</t>
  </si>
  <si>
    <t>0,15 MG</t>
  </si>
  <si>
    <t>0,03 MG</t>
  </si>
  <si>
    <t>0,5 MG</t>
  </si>
  <si>
    <t>0,4 MG</t>
  </si>
  <si>
    <t>80 MCG</t>
  </si>
  <si>
    <t>4,5 MCG</t>
  </si>
  <si>
    <t>160 MCG</t>
  </si>
  <si>
    <t>25 MCG</t>
  </si>
  <si>
    <t>125 MCG</t>
  </si>
  <si>
    <t>10 MG</t>
  </si>
  <si>
    <t>20 MG</t>
  </si>
  <si>
    <t>450 MG</t>
  </si>
  <si>
    <t>2500 UI</t>
  </si>
  <si>
    <t>400 UI</t>
  </si>
  <si>
    <t>75 MG</t>
  </si>
  <si>
    <t>250 MCG</t>
  </si>
  <si>
    <t>5 MG</t>
  </si>
  <si>
    <t>92 MCG</t>
  </si>
  <si>
    <t>55 MCG</t>
  </si>
  <si>
    <t>22 MCG</t>
  </si>
  <si>
    <t>500 MG</t>
  </si>
  <si>
    <t>2 MG</t>
  </si>
  <si>
    <t>2,5 MCG</t>
  </si>
  <si>
    <t>pa_global</t>
  </si>
  <si>
    <t>pa_1</t>
  </si>
  <si>
    <t>pa_2</t>
  </si>
  <si>
    <t>pa_3</t>
  </si>
  <si>
    <t>dosis_1</t>
  </si>
  <si>
    <t>dosis_2</t>
  </si>
  <si>
    <t>dosis_3</t>
  </si>
  <si>
    <t>busq-1</t>
  </si>
  <si>
    <t>busq-2</t>
  </si>
  <si>
    <t>busq-3</t>
  </si>
  <si>
    <t>busq-4</t>
  </si>
  <si>
    <t>busq-5</t>
  </si>
  <si>
    <t>busq-6</t>
  </si>
  <si>
    <t>solución oftálmica</t>
  </si>
  <si>
    <t>comprimido recubierto</t>
  </si>
  <si>
    <t>suspensión inyectable</t>
  </si>
  <si>
    <t>comprimido</t>
  </si>
  <si>
    <t>suspensión para nebulización nasal</t>
  </si>
  <si>
    <t>cápsula blanda</t>
  </si>
  <si>
    <t>implante</t>
  </si>
  <si>
    <t>cápsula</t>
  </si>
  <si>
    <t>solución inyectable</t>
  </si>
  <si>
    <t>polvo para suspensión oral</t>
  </si>
  <si>
    <t>cápsula de liberación prolongada</t>
  </si>
  <si>
    <t>comprimido bucodispersable</t>
  </si>
  <si>
    <t>comprimido de liberación prolongada</t>
  </si>
  <si>
    <t>solución oral para gotas</t>
  </si>
  <si>
    <t>sistema intrauterino</t>
  </si>
  <si>
    <t>liofilizado para suspensión inyectable</t>
  </si>
  <si>
    <t>gel tópico</t>
  </si>
  <si>
    <t>suspensión para inhalación oral</t>
  </si>
  <si>
    <t>aerosol para inhalación</t>
  </si>
  <si>
    <t>solución para inhalación</t>
  </si>
  <si>
    <t>ingüento oftálmico</t>
  </si>
  <si>
    <t>polvo para solución oral</t>
  </si>
  <si>
    <t>comprimido masticable</t>
  </si>
  <si>
    <t>polvo para inhalación oral</t>
  </si>
  <si>
    <t>suspensión nasal</t>
  </si>
  <si>
    <t>crema tópica</t>
  </si>
  <si>
    <t>óvulo</t>
  </si>
  <si>
    <t>concat_f</t>
  </si>
  <si>
    <t>busq-7</t>
  </si>
  <si>
    <t>0,2%</t>
  </si>
  <si>
    <t>0,5%</t>
  </si>
  <si>
    <t>0,004%</t>
  </si>
  <si>
    <t>0,1%</t>
  </si>
  <si>
    <t>0,3%</t>
  </si>
  <si>
    <t>2%</t>
  </si>
  <si>
    <t>descr_final</t>
  </si>
  <si>
    <t>marca</t>
  </si>
  <si>
    <t>(CB) GESTEL CAP BLA 200 MG X 30</t>
  </si>
  <si>
    <t>presentación</t>
  </si>
  <si>
    <t>dosis</t>
  </si>
  <si>
    <t>titulo</t>
  </si>
  <si>
    <t>lab_fix</t>
  </si>
  <si>
    <t>singular</t>
  </si>
  <si>
    <t>plural</t>
  </si>
  <si>
    <t>comprimidos recubiertos</t>
  </si>
  <si>
    <t>comprimidos</t>
  </si>
  <si>
    <t>cápsulas blandas</t>
  </si>
  <si>
    <t>cápsulas de liberación prolongada</t>
  </si>
  <si>
    <t>comprimidos bucodispersables</t>
  </si>
  <si>
    <t>comprimidos de liberación prolongada</t>
  </si>
  <si>
    <t>cápsulas</t>
  </si>
  <si>
    <t>comprimidos masticables</t>
  </si>
  <si>
    <t>óvulos</t>
  </si>
  <si>
    <t>g</t>
  </si>
  <si>
    <t>ml</t>
  </si>
  <si>
    <t>n + forma</t>
  </si>
  <si>
    <t>unidad</t>
  </si>
  <si>
    <t>CAP REC</t>
  </si>
  <si>
    <t>COM DIS</t>
  </si>
  <si>
    <t>cantidad-forma</t>
  </si>
  <si>
    <t>id</t>
  </si>
  <si>
    <t>name</t>
  </si>
  <si>
    <t>price</t>
  </si>
  <si>
    <t>brand</t>
  </si>
  <si>
    <t>actives</t>
  </si>
  <si>
    <t>form</t>
  </si>
  <si>
    <t>strength</t>
  </si>
  <si>
    <t>pack_size</t>
  </si>
  <si>
    <t>pack_unit</t>
  </si>
  <si>
    <t>aliases</t>
  </si>
  <si>
    <t>Pradaxa 150</t>
  </si>
  <si>
    <t>(CB) VILZERMET COM REC 50/500 MG X 60</t>
  </si>
  <si>
    <t>(CB) IMPLANON</t>
  </si>
  <si>
    <t>P00111</t>
  </si>
  <si>
    <t>(CB) GALVUS MET COM REC 50/500 MG X 56</t>
  </si>
  <si>
    <t>F-25263</t>
  </si>
  <si>
    <t>P00344</t>
  </si>
  <si>
    <t>(CB) LEVETIRACETAM COM REC 1000 MG X 30</t>
  </si>
  <si>
    <t>LEVETIRACETAM</t>
  </si>
  <si>
    <t>F-22677</t>
  </si>
  <si>
    <t>P00345</t>
  </si>
  <si>
    <t>stock</t>
  </si>
  <si>
    <t>galvus;galvusmet;galvus met</t>
  </si>
  <si>
    <t>SI(BUSCARV(BO2;'/Users/carlosyanez/Downloads/[Informe articulo stock venta 12-10-2025 20_45_43.xls]Informe articulo stock venta'!$B$1:$J$65536;9;0)&gt;0;1;0)</t>
  </si>
  <si>
    <t>P00346</t>
  </si>
  <si>
    <t>(CB) DUSPATALIN CAP LP 200 MG X 30</t>
  </si>
  <si>
    <t>F-20249</t>
  </si>
  <si>
    <t>is_alt</t>
  </si>
  <si>
    <t>alts</t>
  </si>
  <si>
    <t>ALERGIOL FORTE SOL OFT 0,2% X 5 ML</t>
  </si>
  <si>
    <t>TREXXIA COM REC 60 MG X 14</t>
  </si>
  <si>
    <t>alt_cb</t>
  </si>
  <si>
    <t>829051;972974</t>
  </si>
  <si>
    <t>828968;972974</t>
  </si>
  <si>
    <t>828968;829051</t>
  </si>
  <si>
    <t>833871;1238784;1317363</t>
  </si>
  <si>
    <t>VILDAVITAE COM 50 MG X 56</t>
  </si>
  <si>
    <t>VILDAGLIPTINA COM 50 MG X 30</t>
  </si>
  <si>
    <t>OBENTIS</t>
  </si>
  <si>
    <t>829008;1621570</t>
  </si>
  <si>
    <t>829006;1621570</t>
  </si>
  <si>
    <t>829006;829008</t>
  </si>
  <si>
    <t>JOLIAN COM REC X 28</t>
  </si>
  <si>
    <t xml:space="preserve">CLARITROMICINA POL SUS ORA 250 MG/5ML X 60 ML
</t>
  </si>
  <si>
    <t>KAPH SOL OFT 0,5% X 10 ML</t>
  </si>
  <si>
    <t>TERBINAFINA COM 250 MG X 30</t>
  </si>
  <si>
    <t>TERBINAFINA COM 250 MG X 28</t>
  </si>
  <si>
    <t>MDC</t>
  </si>
  <si>
    <t>833516;833515</t>
  </si>
  <si>
    <t>BLOX-D COM 16/12,5 MG X 30</t>
  </si>
  <si>
    <t>DUTASVITAE CAP BLA 0,5 MG X 30</t>
  </si>
  <si>
    <t>NEFEX DUO CAP LP 0,5/0,4 MG X 30</t>
  </si>
  <si>
    <t>MOMENTA</t>
  </si>
  <si>
    <t>MONTELUKAST COM 10 MG X 30</t>
  </si>
  <si>
    <t>MONTELUKAST COM REC 10 MG X 30</t>
  </si>
  <si>
    <t>1057696;832045;832046</t>
  </si>
  <si>
    <t>OTOC COM BUC 4 MG X 8</t>
  </si>
  <si>
    <t>MOVIDOL CAP LP 200 MG X 30</t>
  </si>
  <si>
    <t>TOBE COM REC 2,5 MG X 30</t>
  </si>
  <si>
    <t>MACROSAN CAP 100 MG X 30</t>
  </si>
  <si>
    <t>NITROFURANTOINA MACRO CAP 100 MG X 10 MINTLAB</t>
  </si>
  <si>
    <t>MINTLAB</t>
  </si>
  <si>
    <t>831823;832264</t>
  </si>
  <si>
    <t>MACROSAN CAP 50 MG X 20</t>
  </si>
  <si>
    <t>VONILLE CD COM REC X 28</t>
  </si>
  <si>
    <t>EUTIROX COM 88 MCG X 50</t>
  </si>
  <si>
    <t>EUTIROX COM 25 MCG X 50</t>
  </si>
  <si>
    <t>EUTIROX COM 100 MCG X 100</t>
  </si>
  <si>
    <t>EUTIROX COM 100 MCG X 50</t>
  </si>
  <si>
    <t>LEVOTIROXINA COM 100 MCG X 84</t>
  </si>
  <si>
    <t>830808;830809;831730</t>
  </si>
  <si>
    <t>LEVOTIROXINA COM 75 MCG X 56</t>
  </si>
  <si>
    <t>EUTIROX COM 75 MCG X 50</t>
  </si>
  <si>
    <t>831732;830817</t>
  </si>
  <si>
    <t>JARDIANCE COM REC 25 MG X 30</t>
  </si>
  <si>
    <t>ENCLYNA COM REC 10 MG X 30</t>
  </si>
  <si>
    <t>BAGO</t>
  </si>
  <si>
    <t>TRAVOF SP SOL OFT 0,004% X 2,5 ML</t>
  </si>
  <si>
    <t>LAMOTRIGINA COM 100 MG X 30</t>
  </si>
  <si>
    <t>RISPYL COM REC 3 MG X 20</t>
  </si>
  <si>
    <t>AXON</t>
  </si>
  <si>
    <t>AMOXICILINA</t>
  </si>
  <si>
    <t>AMOXICILINA POL SUS ORA 500 MG/5ML X 60 ML</t>
  </si>
  <si>
    <t>FLAMIR GEL DER 0,1% X 30 GR</t>
  </si>
  <si>
    <t>GEL DER</t>
  </si>
  <si>
    <t>gel dérmico</t>
  </si>
  <si>
    <t>BREXOVENT LF AER INH 125 MCG X 120 DSS</t>
  </si>
  <si>
    <t>FLUTICORT AER INH 125 MCG X 120 DSS</t>
  </si>
  <si>
    <t>FLUSONA AER INH 125 MCG X 120 DSS</t>
  </si>
  <si>
    <t>829704;830979;895385</t>
  </si>
  <si>
    <t>FREMAVAL SUS NAS 27,5 MCG X 120</t>
  </si>
  <si>
    <t>ISOTRETINOINA CAP BLA 20 MG X 30</t>
  </si>
  <si>
    <t>ORALNE CAP BLA 20 MG X 30</t>
  </si>
  <si>
    <t>831476;832494</t>
  </si>
  <si>
    <t>ISOTRETINOINA CAP BLA 10 MG X 30</t>
  </si>
  <si>
    <t>(CB) ORALNE CAP BLA 10 MG X 30</t>
  </si>
  <si>
    <t>PREDNISONA COM REC 20 MG X 20 LAB CHILE</t>
  </si>
  <si>
    <t>PREDNISONA COM REC 20 MG X 20 HOSPIFARMA</t>
  </si>
  <si>
    <t>HOSPIFARMA</t>
  </si>
  <si>
    <t>832817;832816</t>
  </si>
  <si>
    <t>NEUMOCORT PLUS AER INH 160/4,5 MCG X 150 DSS</t>
  </si>
  <si>
    <t>MICOFENOLATO</t>
  </si>
  <si>
    <t>DACAM RAPI-LENTO SUS INY 3 ML X 1</t>
  </si>
  <si>
    <t>MODAVITAE COM 200 MG X 30</t>
  </si>
  <si>
    <t>VESNIDAN COM REC 450/50 MG X 30</t>
  </si>
  <si>
    <t>VESNIDAN COM REC 450/50 MG X 60</t>
  </si>
  <si>
    <t>833849;833850</t>
  </si>
  <si>
    <t>TRONSALAN COM REC 100 MG X 30</t>
  </si>
  <si>
    <t>TRITTICO COM REC 100 MG X 20</t>
  </si>
  <si>
    <t>833742;833736</t>
  </si>
  <si>
    <t>VITAMINAS ACD SOL ORA GOT X 30 ML</t>
  </si>
  <si>
    <t>DICLOFENACO</t>
  </si>
  <si>
    <t>DICLOFENACO COM REC 50 MG X 10</t>
  </si>
  <si>
    <t>XOLOF-D UNG OFT X 3,5 GR</t>
  </si>
  <si>
    <t>LEVOGASTROL COM 25 MG X 30</t>
  </si>
  <si>
    <t>VIDYN CAP BLA 50.000 UI X 4</t>
  </si>
  <si>
    <t>ROSUVASTATINA COM REC 20 MG X 30</t>
  </si>
  <si>
    <t>ROSUVASTATINA COM 10 MG X 30</t>
  </si>
  <si>
    <t>MEMANTINA COM REC 20 MG X 30</t>
  </si>
  <si>
    <t>PHARMATECH</t>
  </si>
  <si>
    <t>GABAPENTINA CAP 300 MG X 30</t>
  </si>
  <si>
    <t>RIBOLAC COM REC 200 MG X 10</t>
  </si>
  <si>
    <t>METOTREXATO COM 2,5 MG X 100</t>
  </si>
  <si>
    <t>DISFLAX COM 30 MG X 10</t>
  </si>
  <si>
    <t>CIPROFIBRATO CAP 100 MG X 30</t>
  </si>
  <si>
    <t>PARACETAMOL COM 500 MG X 16</t>
  </si>
  <si>
    <t>KALITIUM COM LP 450 MG X 30</t>
  </si>
  <si>
    <t>MOMETASONA CRE 0,1% X 15 GR</t>
  </si>
  <si>
    <t>CRE</t>
  </si>
  <si>
    <t>crema</t>
  </si>
  <si>
    <t>TENSUREN AM COM 80/5 MG X 30</t>
  </si>
  <si>
    <t>TAMSULOSINA COM LP 0,4 MG X 30</t>
  </si>
  <si>
    <t>SULIX CAP LP 0,4 MG X 60</t>
  </si>
  <si>
    <t>833478;833407</t>
  </si>
  <si>
    <t>TIMOLOL SOL OFT 0,5% X 10 ML</t>
  </si>
  <si>
    <t>AMLODIPINO COM 5 MG X 30</t>
  </si>
  <si>
    <t>829277;829278</t>
  </si>
  <si>
    <t>BETINA COM 24 MG X 30</t>
  </si>
  <si>
    <t>DANIELE COM REC X 28</t>
  </si>
  <si>
    <t>TRAVOF-T SP SOL OFT X 2,5 ML</t>
  </si>
  <si>
    <t>ACIDO VALPROICO COM REC 200 MG X 30</t>
  </si>
  <si>
    <t>CLOTRIMAZOL OVU 500 MG X 1</t>
  </si>
  <si>
    <t>FERBEX CAP 200 MG X 30</t>
  </si>
  <si>
    <t>DULOXETINA CAP GRA 60 MG X 30</t>
  </si>
  <si>
    <t>DULOXETINA CAP 60 MG X 30</t>
  </si>
  <si>
    <t>830567;830565</t>
  </si>
  <si>
    <t>MALTOFER COM MAS 100 MG X 30</t>
  </si>
  <si>
    <t>LEVEVITAE COM REC 1000 MG X 30</t>
  </si>
  <si>
    <t>(CB) HIDRORONOL-T COM X 60</t>
  </si>
  <si>
    <t>HIDROCLOROTIAZIDA/TRIAMTERENO</t>
  </si>
  <si>
    <t>TRIAMTERENO</t>
  </si>
  <si>
    <t>P00347</t>
  </si>
  <si>
    <t>DIURETICO</t>
  </si>
  <si>
    <t>25/50</t>
  </si>
  <si>
    <t>25 MG</t>
  </si>
  <si>
    <t>F-1492</t>
  </si>
  <si>
    <t>HIDRORONOL-T COM X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</si>
</sst>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/>
    <xf numFmtId="0" fontId="4" fillId="2" borderId="0" xfId="0" applyFont="1" applyFill="1"/>
    <xf numFmtId="164" fontId="0" fillId="0" borderId="0" xfId="0" applyNumberFormat="1"/>
    <xf numFmtId="3" fontId="5" fillId="4" borderId="0" xfId="0" applyNumberFormat="1" applyFont="1" applyFill="1" applyAlignment="1">
      <alignment horizontal="center"/>
    </xf>
    <xf numFmtId="0" fontId="4" fillId="0" borderId="0" xfId="0" quotePrefix="1" applyFont="1"/>
    <xf numFmtId="0" fontId="6" fillId="0" borderId="0" xfId="0" applyFont="1"/>
    <xf numFmtId="10" fontId="0" fillId="0" borderId="0" xfId="0" applyNumberFormat="1"/>
    <xf numFmtId="0" fontId="0" fillId="2" borderId="0" xfId="0" applyFill="1"/>
    <xf numFmtId="16" fontId="4" fillId="0" borderId="0" xfId="0" quotePrefix="1" applyNumberFormat="1" applyFont="1"/>
    <xf numFmtId="3" fontId="0" fillId="0" borderId="0" xfId="0" applyNumberFormat="1"/>
    <xf numFmtId="0" fontId="0" fillId="0" borderId="0" xfId="0" quotePrefix="1"/>
    <xf numFmtId="10" fontId="4" fillId="0" borderId="0" xfId="0" applyNumberFormat="1" applyFont="1"/>
    <xf numFmtId="0" fontId="2" fillId="0" borderId="1" xfId="0" applyFont="1" applyBorder="1"/>
    <xf numFmtId="9" fontId="4" fillId="0" borderId="0" xfId="0" applyNumberFormat="1" applyFont="1"/>
    <xf numFmtId="0" fontId="2" fillId="0" borderId="0" xfId="0" applyFont="1"/>
    <xf numFmtId="164" fontId="4" fillId="0" borderId="0" xfId="0" applyNumberFormat="1" applyFont="1"/>
    <xf numFmtId="165" fontId="0" fillId="0" borderId="0" xfId="0" applyNumberFormat="1"/>
    <xf numFmtId="164" fontId="4" fillId="0" borderId="0" xfId="0" quotePrefix="1" applyNumberFormat="1" applyFont="1"/>
    <xf numFmtId="10" fontId="4" fillId="0" borderId="0" xfId="0" quotePrefix="1" applyNumberFormat="1" applyFont="1"/>
    <xf numFmtId="9" fontId="4" fillId="0" borderId="0" xfId="0" quotePrefix="1" applyNumberFormat="1" applyFont="1"/>
    <xf numFmtId="0" fontId="2" fillId="3" borderId="1" xfId="0" applyFont="1" applyFill="1" applyBorder="1"/>
    <xf numFmtId="0" fontId="1" fillId="0" borderId="0" xfId="0" applyFont="1"/>
    <xf numFmtId="0" fontId="2" fillId="5" borderId="1" xfId="0" applyFont="1" applyFill="1" applyBorder="1"/>
    <xf numFmtId="0" fontId="3" fillId="5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10029-7A77-F34A-8A28-8CDA7E85138F}">
  <dimension ref="A1:CC274"/>
  <sheetViews>
    <sheetView tabSelected="1" topLeftCell="BI1" zoomScaleNormal="100" workbookViewId="0">
      <pane ySplit="1" topLeftCell="A2" activePane="bottomLeft" state="frozen"/>
      <selection pane="bottomLeft" activeCell="BO1" sqref="BO1"/>
    </sheetView>
  </sheetViews>
  <sheetFormatPr baseColWidth="10" defaultRowHeight="16" x14ac:dyDescent="0.2"/>
  <cols>
    <col min="5" max="5" width="49.5" bestFit="1" customWidth="1"/>
    <col min="6" max="6" width="18.1640625" bestFit="1" customWidth="1"/>
    <col min="7" max="9" width="18.1640625" customWidth="1"/>
    <col min="25" max="25" width="24.33203125" bestFit="1" customWidth="1"/>
    <col min="26" max="26" width="20.6640625" bestFit="1" customWidth="1"/>
    <col min="34" max="34" width="44.1640625" bestFit="1" customWidth="1"/>
    <col min="35" max="35" width="36" bestFit="1" customWidth="1"/>
    <col min="36" max="36" width="18.6640625" bestFit="1" customWidth="1"/>
    <col min="37" max="37" width="64.6640625" bestFit="1" customWidth="1"/>
    <col min="38" max="38" width="32.33203125" bestFit="1" customWidth="1"/>
    <col min="54" max="65" width="10.1640625" customWidth="1"/>
    <col min="68" max="68" width="10.83203125" customWidth="1"/>
    <col min="71" max="71" width="12.1640625" bestFit="1" customWidth="1"/>
  </cols>
  <sheetData>
    <row r="1" spans="1:81" x14ac:dyDescent="0.2">
      <c r="A1" s="23" t="s">
        <v>0</v>
      </c>
      <c r="B1" s="23" t="s">
        <v>1</v>
      </c>
      <c r="C1" s="24" t="s">
        <v>15</v>
      </c>
      <c r="D1" s="24" t="s">
        <v>16</v>
      </c>
      <c r="E1" s="23" t="s">
        <v>2</v>
      </c>
      <c r="F1" s="13" t="s">
        <v>991</v>
      </c>
      <c r="G1" s="13" t="s">
        <v>994</v>
      </c>
      <c r="H1" s="21" t="s">
        <v>995</v>
      </c>
      <c r="I1" s="21" t="s">
        <v>993</v>
      </c>
      <c r="J1" s="23" t="s">
        <v>3</v>
      </c>
      <c r="K1" s="21" t="s">
        <v>996</v>
      </c>
      <c r="L1" s="23" t="s">
        <v>942</v>
      </c>
      <c r="M1" s="13" t="s">
        <v>943</v>
      </c>
      <c r="N1" s="13" t="s">
        <v>944</v>
      </c>
      <c r="O1" s="13" t="s">
        <v>945</v>
      </c>
      <c r="P1" s="23" t="s">
        <v>4</v>
      </c>
      <c r="Q1" s="23" t="s">
        <v>5</v>
      </c>
      <c r="R1" s="23" t="s">
        <v>6</v>
      </c>
      <c r="S1" s="23" t="s">
        <v>7</v>
      </c>
      <c r="T1" s="13" t="s">
        <v>946</v>
      </c>
      <c r="U1" s="13" t="s">
        <v>947</v>
      </c>
      <c r="V1" s="13" t="s">
        <v>948</v>
      </c>
      <c r="W1" s="23" t="s">
        <v>8</v>
      </c>
      <c r="X1" s="23" t="s">
        <v>9</v>
      </c>
      <c r="Y1" s="21" t="s">
        <v>1014</v>
      </c>
      <c r="Z1" s="13"/>
      <c r="AA1" s="23" t="s">
        <v>10</v>
      </c>
      <c r="AB1" s="23" t="s">
        <v>11</v>
      </c>
      <c r="AC1" s="23" t="s">
        <v>12</v>
      </c>
      <c r="AD1" s="23" t="s">
        <v>13</v>
      </c>
      <c r="AE1" s="24" t="s">
        <v>14</v>
      </c>
      <c r="AF1" s="15" t="s">
        <v>949</v>
      </c>
      <c r="AG1" s="15" t="s">
        <v>950</v>
      </c>
      <c r="AH1" s="15" t="s">
        <v>951</v>
      </c>
      <c r="AI1" s="15" t="s">
        <v>952</v>
      </c>
      <c r="AJ1" s="15" t="s">
        <v>953</v>
      </c>
      <c r="AK1" s="15" t="s">
        <v>954</v>
      </c>
      <c r="AL1" s="15" t="s">
        <v>983</v>
      </c>
      <c r="AM1" s="15" t="s">
        <v>982</v>
      </c>
      <c r="AN1" s="15" t="s">
        <v>990</v>
      </c>
      <c r="BB1" s="22" t="s">
        <v>1015</v>
      </c>
      <c r="BC1" s="22" t="s">
        <v>1016</v>
      </c>
      <c r="BD1" s="22" t="s">
        <v>1017</v>
      </c>
      <c r="BE1" s="22" t="s">
        <v>1018</v>
      </c>
      <c r="BF1" s="25" t="s">
        <v>1019</v>
      </c>
      <c r="BG1" s="25"/>
      <c r="BH1" s="25"/>
      <c r="BI1" s="22" t="s">
        <v>1020</v>
      </c>
      <c r="BJ1" s="22" t="s">
        <v>1021</v>
      </c>
      <c r="BK1" s="22" t="s">
        <v>1022</v>
      </c>
      <c r="BL1" s="22" t="s">
        <v>1023</v>
      </c>
      <c r="BM1" s="22" t="s">
        <v>1024</v>
      </c>
      <c r="BO1" s="22" t="s">
        <v>1015</v>
      </c>
      <c r="BP1" s="22" t="s">
        <v>1016</v>
      </c>
      <c r="BQ1" s="22" t="s">
        <v>1017</v>
      </c>
      <c r="BR1" s="22" t="s">
        <v>1018</v>
      </c>
      <c r="BS1" s="22" t="s">
        <v>1019</v>
      </c>
      <c r="BT1" s="22" t="s">
        <v>1020</v>
      </c>
      <c r="BU1" s="22" t="s">
        <v>1021</v>
      </c>
      <c r="BV1" s="22" t="s">
        <v>1022</v>
      </c>
      <c r="BW1" s="22" t="s">
        <v>1023</v>
      </c>
      <c r="BX1" s="22" t="s">
        <v>1024</v>
      </c>
      <c r="BY1" s="22" t="s">
        <v>1036</v>
      </c>
      <c r="BZ1" s="22" t="s">
        <v>3</v>
      </c>
      <c r="CA1" s="22" t="s">
        <v>1043</v>
      </c>
      <c r="CB1" s="22" t="s">
        <v>1042</v>
      </c>
      <c r="CC1" s="22" t="s">
        <v>1046</v>
      </c>
    </row>
    <row r="2" spans="1:81" x14ac:dyDescent="0.2">
      <c r="A2" s="1" t="s">
        <v>17</v>
      </c>
      <c r="B2" s="2">
        <v>269</v>
      </c>
      <c r="C2">
        <v>6502</v>
      </c>
      <c r="D2">
        <v>828950</v>
      </c>
      <c r="E2" s="1" t="s">
        <v>18</v>
      </c>
      <c r="F2" s="1" t="str">
        <f t="shared" ref="F2:F12" si="0">+MID(E2,1,FIND(Q2,E2,1)-2)</f>
        <v>(CB) ALERGIOL FORTE</v>
      </c>
      <c r="G2" s="18" t="str">
        <f>+T2</f>
        <v>0,2%</v>
      </c>
      <c r="H2" s="16" t="str">
        <f t="shared" ref="H2:H65" si="1">+IF(LEFT(F2,4)="(CB)",PROPER(RIGHT(F2,LEN(F2)-5))&amp;" "&amp;G2,PROPER(RIGHT(F2,LEN(F2)))&amp;" "&amp;G2)</f>
        <v>Alergiol Forte 0,2%</v>
      </c>
      <c r="I2" s="1" t="str">
        <f>+VLOOKUP(Q2,Hoja2!A:B,2,0)</f>
        <v>solución oftálmica</v>
      </c>
      <c r="J2" s="1" t="s">
        <v>19</v>
      </c>
      <c r="K2" s="1" t="str">
        <f>PROPER(J2)</f>
        <v>Smb Farma</v>
      </c>
      <c r="L2" s="1" t="s">
        <v>20</v>
      </c>
      <c r="M2" s="1" t="str">
        <f>+L2</f>
        <v>OLOPATADINA</v>
      </c>
      <c r="N2" s="1"/>
      <c r="O2" s="1"/>
      <c r="P2" s="1" t="s">
        <v>21</v>
      </c>
      <c r="Q2" s="1" t="s">
        <v>22</v>
      </c>
      <c r="R2" s="3">
        <v>2E-3</v>
      </c>
      <c r="T2" s="18" t="s">
        <v>984</v>
      </c>
      <c r="U2" s="1"/>
      <c r="V2" s="1"/>
      <c r="W2">
        <v>5</v>
      </c>
      <c r="X2" t="s">
        <v>23</v>
      </c>
      <c r="Y2" t="str">
        <f>+IF(AND(X2="ud.",COUNTIF(Hoja2!$I$3:$I$11,Hoja1!Q2)&gt;0),Hoja1!W2&amp;" "&amp;IF(Hoja1!W2=1,VLOOKUP(Hoja1!Q2,Hoja2!$A:$D,3,0),VLOOKUP(Hoja1!Q2,Hoja2!$A:$D,4,0)),IF(AND(X2="ud.",COUNTIF(Hoja2!$I$3:$I$11,Hoja1!Q2)&lt;0),Hoja1!W2&amp;" "&amp;"unidad, "&amp;VLOOKUP(Hoja1!Q2,Hoja2!$A:$B,2,0),Hoja1!W2&amp;" "&amp;Hoja1!X2&amp;" "&amp;VLOOKUP(Hoja1!Q2,Hoja2!$A:$B,2,0)))</f>
        <v>5 ml. solución oftálmica</v>
      </c>
      <c r="Z2" t="str">
        <f>+IF(X2="ud.",IF(W2&lt;&gt;1,W2&amp;" "&amp;VLOOKUP(Q2,Hoja2!A:D,4,0),Hoja1!W2&amp;" "&amp;VLOOKUP(Hoja1!Q2,Hoja2!A:D,3,0)),Hoja1!W2&amp;" "&amp;Hoja1!X2&amp;" "&amp;VLOOKUP(Hoja1!Q2,Hoja2!A:B,2,0))</f>
        <v>5 ml. solución oftálmica</v>
      </c>
      <c r="AA2" t="s">
        <v>24</v>
      </c>
      <c r="AB2" t="s">
        <v>25</v>
      </c>
      <c r="AC2" t="s">
        <v>26</v>
      </c>
      <c r="AD2" t="s">
        <v>27</v>
      </c>
      <c r="AE2" s="4">
        <v>14360</v>
      </c>
      <c r="AF2" t="str">
        <f t="shared" ref="AF2:AF33" si="2">+E2</f>
        <v>(CB) ALERGIOL FORTE SOL OFT 0,2% X 5 ML</v>
      </c>
      <c r="AG2" t="str">
        <f>+J2</f>
        <v>SMB FARMA</v>
      </c>
      <c r="AH2" t="str">
        <f>+M2&amp;" "&amp;T2</f>
        <v>OLOPATADINA 0,2%</v>
      </c>
      <c r="AI2" t="str">
        <f t="shared" ref="AI2:AI33" si="3">+IF(N2="","",N2&amp;" "&amp;U2)</f>
        <v/>
      </c>
      <c r="AJ2" t="str">
        <f t="shared" ref="AJ2:AJ33" si="4">+IF(O2="","",O2&amp;" "&amp;V2)</f>
        <v/>
      </c>
      <c r="AK2" t="str">
        <f>+IF(AND(AI2="",AJ2=""),AH2,IF(AND(AJ2="",AI2&lt;&gt;""),AH2&amp;" "&amp;AI2,AH2&amp;" "&amp;AI2&amp;" "&amp;AJ2))</f>
        <v>OLOPATADINA 0,2%</v>
      </c>
      <c r="AL2" t="str">
        <f>+VLOOKUP($Q2,Hoja2!$A:$B,2,0)</f>
        <v>solución oftálmica</v>
      </c>
      <c r="AM2" t="str">
        <f>+AF2&amp;" "&amp;AG2&amp;" "&amp;AK2&amp;" "&amp;AL2</f>
        <v>(CB) ALERGIOL FORTE SOL OFT 0,2% X 5 ML SMB FARMA OLOPATADINA 0,2% solución oftálmica</v>
      </c>
      <c r="BB2">
        <f>+D2</f>
        <v>828950</v>
      </c>
      <c r="BC2" t="str">
        <f>+H2&amp;" "&amp;IF(S2="","x ",S2&amp;" x ")&amp;Y2</f>
        <v>Alergiol Forte 0,2% x 5 ml. solución oftálmica</v>
      </c>
      <c r="BD2" s="10">
        <f>+AE2</f>
        <v>14360</v>
      </c>
      <c r="BE2" s="3" t="str">
        <f>+H2</f>
        <v>Alergiol Forte 0,2%</v>
      </c>
      <c r="BF2" t="str">
        <f>+PROPER(M2)</f>
        <v>Olopatadina</v>
      </c>
      <c r="BG2" t="str">
        <f>+PROPER(N2)</f>
        <v/>
      </c>
      <c r="BH2" t="str">
        <f>+PROPER(O2)</f>
        <v/>
      </c>
      <c r="BI2" t="str">
        <f>+IF(AND(X2="ud.",COUNTIF(Hoja2!$I$3:$I$11,Hoja1!Q2)&gt;0),IF(Hoja1!W2=1,VLOOKUP(Hoja1!Q2,Hoja2!$A:$D,3,0),VLOOKUP(Hoja1!Q2,Hoja2!$A:$D,4,0)),IF(AND(X2="ud.",COUNTIF(Hoja2!$I$3:$I$11,Hoja1!Q2)&lt;0),VLOOKUP(Hoja1!Q2,Hoja2!$A:$B,2,0),VLOOKUP(Hoja1!Q2,Hoja2!$A:$B,2,0)))</f>
        <v>solución oftálmica</v>
      </c>
      <c r="BJ2" t="str">
        <f>+G2&amp;" "&amp;S2</f>
        <v xml:space="preserve">0,2% </v>
      </c>
      <c r="BK2">
        <f>+W2</f>
        <v>5</v>
      </c>
      <c r="BL2" t="str">
        <f>+X2</f>
        <v>ml.</v>
      </c>
      <c r="BO2">
        <f>+BB2</f>
        <v>828950</v>
      </c>
      <c r="BP2" t="str">
        <f>+BC2</f>
        <v>Alergiol Forte 0,2% x 5 ml. solución oftálmica</v>
      </c>
      <c r="BQ2" s="10">
        <f>+BD2</f>
        <v>14360</v>
      </c>
      <c r="BR2" s="3" t="str">
        <f>+BE2</f>
        <v>Alergiol Forte 0,2%</v>
      </c>
      <c r="BS2" t="str">
        <f>+IF(AND(BG2="",BH2=""),BF2,IF(AND(BG2&lt;&gt;"",BH2=""),BF2&amp;";"&amp;BG2,BF2&amp;";"&amp;BG2&amp;";"&amp;BH2))</f>
        <v>Olopatadina</v>
      </c>
      <c r="BT2" t="str">
        <f>+BI2</f>
        <v>solución oftálmica</v>
      </c>
      <c r="BU2" t="str">
        <f>+BJ2</f>
        <v xml:space="preserve">0,2% </v>
      </c>
      <c r="BV2">
        <f>+BK2</f>
        <v>5</v>
      </c>
      <c r="BW2" t="str">
        <f>+BL2</f>
        <v>ml.</v>
      </c>
      <c r="BY2" s="11" t="s">
        <v>1038</v>
      </c>
      <c r="BZ2" t="str">
        <f>+K2</f>
        <v>Smb Farma</v>
      </c>
      <c r="CA2">
        <v>971726</v>
      </c>
      <c r="CB2">
        <v>0</v>
      </c>
    </row>
    <row r="3" spans="1:81" x14ac:dyDescent="0.2">
      <c r="A3" s="1" t="s">
        <v>28</v>
      </c>
      <c r="B3" s="2">
        <v>539</v>
      </c>
      <c r="C3">
        <v>4956</v>
      </c>
      <c r="D3">
        <v>828955</v>
      </c>
      <c r="E3" s="1" t="s">
        <v>29</v>
      </c>
      <c r="F3" s="1" t="str">
        <f t="shared" si="0"/>
        <v>(CB) ARCOXIA</v>
      </c>
      <c r="G3" s="1">
        <f t="shared" ref="G3:G24" si="5">+R3</f>
        <v>60</v>
      </c>
      <c r="H3" s="16" t="str">
        <f t="shared" si="1"/>
        <v>Arcoxia 60</v>
      </c>
      <c r="I3" s="1" t="str">
        <f>+VLOOKUP(Q3,Hoja2!A:B,2,0)</f>
        <v>comprimido recubierto</v>
      </c>
      <c r="J3" s="1" t="s">
        <v>30</v>
      </c>
      <c r="K3" s="1" t="str">
        <f t="shared" ref="K3:K66" si="6">PROPER(J3)</f>
        <v>Organon</v>
      </c>
      <c r="L3" s="1" t="s">
        <v>31</v>
      </c>
      <c r="M3" s="1" t="str">
        <f t="shared" ref="M3:M9" si="7">+L3</f>
        <v>ETORICOXIB</v>
      </c>
      <c r="N3" s="1"/>
      <c r="O3" s="1"/>
      <c r="P3" s="1" t="s">
        <v>32</v>
      </c>
      <c r="Q3" s="1" t="s">
        <v>33</v>
      </c>
      <c r="R3">
        <v>60</v>
      </c>
      <c r="S3" t="s">
        <v>34</v>
      </c>
      <c r="T3" s="1" t="str">
        <f t="shared" ref="T3:T9" si="8">+UPPER(R3&amp;" "&amp;S3)</f>
        <v>60 MG</v>
      </c>
      <c r="U3" s="1"/>
      <c r="V3" s="1"/>
      <c r="W3">
        <v>14</v>
      </c>
      <c r="X3" t="s">
        <v>35</v>
      </c>
      <c r="Y3" t="str">
        <f>+IF(AND(X3="ud.",COUNTIF(Hoja2!$I$3:$I$11,Hoja1!Q3)&gt;0),Hoja1!W3&amp;" "&amp;IF(Hoja1!W3=1,VLOOKUP(Hoja1!Q3,Hoja2!$A:$D,3,0),VLOOKUP(Hoja1!Q3,Hoja2!$A:$D,4,0)),IF(AND(X3="ud.",COUNTIF(Hoja2!$I$3:$I$11,Hoja1!Q3)&lt;0),Hoja1!W3&amp;" "&amp;"unidad, "&amp;VLOOKUP(Hoja1!Q3,Hoja2!$A:$B,2,0),Hoja1!W3&amp;" "&amp;Hoja1!X3&amp;" "&amp;VLOOKUP(Hoja1!Q3,Hoja2!$A:$B,2,0)))</f>
        <v>14 comprimidos recubiertos</v>
      </c>
      <c r="Z3" t="str">
        <f>+IF(X3="ud.",IF(W3&lt;&gt;1,W3&amp;" "&amp;VLOOKUP(Q3,Hoja2!A:D,4,0),Hoja1!W3&amp;" "&amp;VLOOKUP(Hoja1!Q3,Hoja2!A:D,3,0)),Hoja1!W3&amp;" "&amp;Hoja1!X3&amp;" "&amp;VLOOKUP(Hoja1!Q3,Hoja2!A:B,2,0))</f>
        <v>14 comprimidos recubiertos</v>
      </c>
      <c r="AA3" t="s">
        <v>36</v>
      </c>
      <c r="AB3" t="s">
        <v>25</v>
      </c>
      <c r="AC3" t="s">
        <v>26</v>
      </c>
      <c r="AD3" t="s">
        <v>37</v>
      </c>
      <c r="AE3" s="4">
        <v>7070</v>
      </c>
      <c r="AF3" t="str">
        <f t="shared" si="2"/>
        <v>(CB) ARCOXIA COM REC 60 MG X 14</v>
      </c>
      <c r="AG3" t="str">
        <f t="shared" ref="AG3:AG66" si="9">+J3</f>
        <v>ORGANON</v>
      </c>
      <c r="AH3" t="str">
        <f t="shared" ref="AH3:AH66" si="10">+M3&amp;" "&amp;T3</f>
        <v>ETORICOXIB 60 MG</v>
      </c>
      <c r="AI3" t="str">
        <f t="shared" si="3"/>
        <v/>
      </c>
      <c r="AJ3" t="str">
        <f t="shared" si="4"/>
        <v/>
      </c>
      <c r="AK3" t="str">
        <f t="shared" ref="AK3:AK66" si="11">+IF(AND(AI3="",AJ3=""),AH3,IF(AND(AJ3="",AI3&lt;&gt;""),AH3&amp;" "&amp;AI3,AH3&amp;" "&amp;AI3&amp;" "&amp;AJ3))</f>
        <v>ETORICOXIB 60 MG</v>
      </c>
      <c r="AL3" t="str">
        <f>+VLOOKUP($Q3,Hoja2!$A:$B,2,0)</f>
        <v>comprimido recubierto</v>
      </c>
      <c r="AM3" t="str">
        <f t="shared" ref="AM3:AM66" si="12">+AF3&amp;" "&amp;AG3&amp;" "&amp;AK3&amp;" "&amp;AL3</f>
        <v>(CB) ARCOXIA COM REC 60 MG X 14 ORGANON ETORICOXIB 60 MG comprimido recubierto</v>
      </c>
      <c r="BB3">
        <f t="shared" ref="BB3:BB66" si="13">+D3</f>
        <v>828955</v>
      </c>
      <c r="BC3" t="str">
        <f t="shared" ref="BC3:BC66" si="14">+H3&amp;" "&amp;IF(S3="","x ",S3&amp;" x ")&amp;Y3</f>
        <v>Arcoxia 60 mg x 14 comprimidos recubiertos</v>
      </c>
      <c r="BD3" s="10">
        <f t="shared" ref="BD3:BD66" si="15">+AE3</f>
        <v>7070</v>
      </c>
      <c r="BE3" s="3" t="str">
        <f t="shared" ref="BE3:BE66" si="16">+H3</f>
        <v>Arcoxia 60</v>
      </c>
      <c r="BF3" t="str">
        <f t="shared" ref="BF3:BF66" si="17">+PROPER(M3)</f>
        <v>Etoricoxib</v>
      </c>
      <c r="BG3" t="str">
        <f t="shared" ref="BG3:BG66" si="18">+PROPER(N3)</f>
        <v/>
      </c>
      <c r="BH3" t="str">
        <f t="shared" ref="BH3:BH66" si="19">+PROPER(O3)</f>
        <v/>
      </c>
      <c r="BI3" t="str">
        <f>+IF(AND(X3="ud.",COUNTIF(Hoja2!$I$3:$I$11,Hoja1!Q3)&gt;0),IF(Hoja1!W3=1,VLOOKUP(Hoja1!Q3,Hoja2!$A:$D,3,0),VLOOKUP(Hoja1!Q3,Hoja2!$A:$D,4,0)),IF(AND(X3="ud.",COUNTIF(Hoja2!$I$3:$I$11,Hoja1!Q3)&lt;0),VLOOKUP(Hoja1!Q3,Hoja2!$A:$B,2,0),VLOOKUP(Hoja1!Q3,Hoja2!$A:$B,2,0)))</f>
        <v>comprimidos recubiertos</v>
      </c>
      <c r="BJ3" t="str">
        <f t="shared" ref="BJ3:BJ66" si="20">+G3&amp;" "&amp;S3</f>
        <v>60 mg</v>
      </c>
      <c r="BK3">
        <f t="shared" ref="BK3:BK66" si="21">+W3</f>
        <v>14</v>
      </c>
      <c r="BL3" t="str">
        <f t="shared" ref="BL3:BL66" si="22">+X3</f>
        <v>ud.</v>
      </c>
      <c r="BO3">
        <f t="shared" ref="BO3:BO66" si="23">+BB3</f>
        <v>828955</v>
      </c>
      <c r="BP3" t="str">
        <f t="shared" ref="BP3:BP66" si="24">+BC3</f>
        <v>Arcoxia 60 mg x 14 comprimidos recubiertos</v>
      </c>
      <c r="BQ3" s="10">
        <f t="shared" ref="BQ3:BQ66" si="25">+BD3</f>
        <v>7070</v>
      </c>
      <c r="BR3" s="3" t="str">
        <f t="shared" ref="BR3:BR66" si="26">+BE3</f>
        <v>Arcoxia 60</v>
      </c>
      <c r="BS3" t="str">
        <f t="shared" ref="BS3:BS66" si="27">+IF(AND(BG3="",BH3=""),BF3,IF(AND(BG3&lt;&gt;"",BH3=""),BF3&amp;";"&amp;BG3,BF3&amp;";"&amp;BG3&amp;";"&amp;BH3))</f>
        <v>Etoricoxib</v>
      </c>
      <c r="BT3" t="str">
        <f t="shared" ref="BT3:BT66" si="28">+BI3</f>
        <v>comprimidos recubiertos</v>
      </c>
      <c r="BU3" t="str">
        <f t="shared" ref="BU3:BU66" si="29">+BJ3</f>
        <v>60 mg</v>
      </c>
      <c r="BV3">
        <f t="shared" ref="BV3:BV66" si="30">+BK3</f>
        <v>14</v>
      </c>
      <c r="BW3" t="str">
        <f t="shared" ref="BW3:BW66" si="31">+BL3</f>
        <v>ud.</v>
      </c>
      <c r="BZ3" t="str">
        <f t="shared" ref="BZ3:BZ66" si="32">+K3</f>
        <v>Organon</v>
      </c>
      <c r="CA3">
        <v>833699</v>
      </c>
      <c r="CB3">
        <v>0</v>
      </c>
    </row>
    <row r="4" spans="1:81" x14ac:dyDescent="0.2">
      <c r="A4" s="1" t="s">
        <v>38</v>
      </c>
      <c r="B4" s="2">
        <v>582</v>
      </c>
      <c r="C4">
        <v>4875</v>
      </c>
      <c r="D4">
        <v>828956</v>
      </c>
      <c r="E4" s="1" t="s">
        <v>39</v>
      </c>
      <c r="F4" s="1" t="str">
        <f t="shared" si="0"/>
        <v>(CB) ARTROTIN</v>
      </c>
      <c r="G4" s="1">
        <f t="shared" si="5"/>
        <v>20</v>
      </c>
      <c r="H4" s="16" t="str">
        <f t="shared" si="1"/>
        <v>Artrotin 20</v>
      </c>
      <c r="I4" s="1" t="str">
        <f>+VLOOKUP(Q4,Hoja2!A:B,2,0)</f>
        <v>comprimido recubierto</v>
      </c>
      <c r="J4" s="1" t="s">
        <v>40</v>
      </c>
      <c r="K4" s="1" t="str">
        <f t="shared" si="6"/>
        <v>Abbott</v>
      </c>
      <c r="L4" s="1" t="s">
        <v>41</v>
      </c>
      <c r="M4" s="1" t="str">
        <f t="shared" si="7"/>
        <v>LEFLUNOMIDA</v>
      </c>
      <c r="N4" s="1"/>
      <c r="O4" s="1"/>
      <c r="P4" s="1" t="s">
        <v>42</v>
      </c>
      <c r="Q4" s="1" t="s">
        <v>33</v>
      </c>
      <c r="R4">
        <v>20</v>
      </c>
      <c r="S4" t="s">
        <v>34</v>
      </c>
      <c r="T4" s="1" t="str">
        <f t="shared" si="8"/>
        <v>20 MG</v>
      </c>
      <c r="U4" s="1"/>
      <c r="V4" s="1"/>
      <c r="W4">
        <v>30</v>
      </c>
      <c r="X4" t="s">
        <v>35</v>
      </c>
      <c r="Y4" t="str">
        <f>+IF(AND(X4="ud.",COUNTIF(Hoja2!$I$3:$I$11,Hoja1!Q4)&gt;0),Hoja1!W4&amp;" "&amp;IF(Hoja1!W4=1,VLOOKUP(Hoja1!Q4,Hoja2!$A:$D,3,0),VLOOKUP(Hoja1!Q4,Hoja2!$A:$D,4,0)),IF(AND(X4="ud.",COUNTIF(Hoja2!$I$3:$I$11,Hoja1!Q4)&lt;0),Hoja1!W4&amp;" "&amp;"unidad, "&amp;VLOOKUP(Hoja1!Q4,Hoja2!$A:$B,2,0),Hoja1!W4&amp;" "&amp;Hoja1!X4&amp;" "&amp;VLOOKUP(Hoja1!Q4,Hoja2!$A:$B,2,0)))</f>
        <v>30 comprimidos recubiertos</v>
      </c>
      <c r="Z4" t="str">
        <f>+IF(X4="ud.",IF(W4&lt;&gt;1,W4&amp;" "&amp;VLOOKUP(Q4,Hoja2!A:D,4,0),Hoja1!W4&amp;" "&amp;VLOOKUP(Hoja1!Q4,Hoja2!A:D,3,0)),Hoja1!W4&amp;" "&amp;Hoja1!X4&amp;" "&amp;VLOOKUP(Hoja1!Q4,Hoja2!A:B,2,0))</f>
        <v>30 comprimidos recubiertos</v>
      </c>
      <c r="AA4" t="s">
        <v>43</v>
      </c>
      <c r="AB4" t="s">
        <v>44</v>
      </c>
      <c r="AC4" t="s">
        <v>26</v>
      </c>
      <c r="AD4" t="s">
        <v>45</v>
      </c>
      <c r="AE4" s="4">
        <v>22230</v>
      </c>
      <c r="AF4" t="str">
        <f t="shared" si="2"/>
        <v>(CB) ARTROTIN COM REC 20 MG X 30</v>
      </c>
      <c r="AG4" t="str">
        <f t="shared" si="9"/>
        <v>ABBOTT</v>
      </c>
      <c r="AH4" t="str">
        <f t="shared" si="10"/>
        <v>LEFLUNOMIDA 20 MG</v>
      </c>
      <c r="AI4" t="str">
        <f t="shared" si="3"/>
        <v/>
      </c>
      <c r="AJ4" t="str">
        <f t="shared" si="4"/>
        <v/>
      </c>
      <c r="AK4" t="str">
        <f t="shared" si="11"/>
        <v>LEFLUNOMIDA 20 MG</v>
      </c>
      <c r="AL4" t="str">
        <f>+VLOOKUP($Q4,Hoja2!$A:$B,2,0)</f>
        <v>comprimido recubierto</v>
      </c>
      <c r="AM4" t="str">
        <f t="shared" si="12"/>
        <v>(CB) ARTROTIN COM REC 20 MG X 30 ABBOTT LEFLUNOMIDA 20 MG comprimido recubierto</v>
      </c>
      <c r="BB4">
        <f t="shared" si="13"/>
        <v>828956</v>
      </c>
      <c r="BC4" t="str">
        <f t="shared" si="14"/>
        <v>Artrotin 20 mg x 30 comprimidos recubiertos</v>
      </c>
      <c r="BD4" s="10">
        <f t="shared" si="15"/>
        <v>22230</v>
      </c>
      <c r="BE4" s="3" t="str">
        <f t="shared" si="16"/>
        <v>Artrotin 20</v>
      </c>
      <c r="BF4" t="str">
        <f t="shared" si="17"/>
        <v>Leflunomida</v>
      </c>
      <c r="BG4" t="str">
        <f t="shared" si="18"/>
        <v/>
      </c>
      <c r="BH4" t="str">
        <f t="shared" si="19"/>
        <v/>
      </c>
      <c r="BI4" t="str">
        <f>+IF(AND(X4="ud.",COUNTIF(Hoja2!$I$3:$I$11,Hoja1!Q4)&gt;0),IF(Hoja1!W4=1,VLOOKUP(Hoja1!Q4,Hoja2!$A:$D,3,0),VLOOKUP(Hoja1!Q4,Hoja2!$A:$D,4,0)),IF(AND(X4="ud.",COUNTIF(Hoja2!$I$3:$I$11,Hoja1!Q4)&lt;0),VLOOKUP(Hoja1!Q4,Hoja2!$A:$B,2,0),VLOOKUP(Hoja1!Q4,Hoja2!$A:$B,2,0)))</f>
        <v>comprimidos recubiertos</v>
      </c>
      <c r="BJ4" t="str">
        <f t="shared" si="20"/>
        <v>20 mg</v>
      </c>
      <c r="BK4">
        <f t="shared" si="21"/>
        <v>30</v>
      </c>
      <c r="BL4" t="str">
        <f t="shared" si="22"/>
        <v>ud.</v>
      </c>
      <c r="BO4">
        <f t="shared" si="23"/>
        <v>828956</v>
      </c>
      <c r="BP4" t="str">
        <f t="shared" si="24"/>
        <v>Artrotin 20 mg x 30 comprimidos recubiertos</v>
      </c>
      <c r="BQ4" s="10">
        <f t="shared" si="25"/>
        <v>22230</v>
      </c>
      <c r="BR4" s="3" t="str">
        <f t="shared" si="26"/>
        <v>Artrotin 20</v>
      </c>
      <c r="BS4" t="str">
        <f t="shared" si="27"/>
        <v>Leflunomida</v>
      </c>
      <c r="BT4" t="str">
        <f t="shared" si="28"/>
        <v>comprimidos recubiertos</v>
      </c>
      <c r="BU4" t="str">
        <f t="shared" si="29"/>
        <v>20 mg</v>
      </c>
      <c r="BV4">
        <f t="shared" si="30"/>
        <v>30</v>
      </c>
      <c r="BW4" t="str">
        <f t="shared" si="31"/>
        <v>ud.</v>
      </c>
      <c r="BZ4" t="str">
        <f t="shared" si="32"/>
        <v>Abbott</v>
      </c>
      <c r="CB4">
        <v>0</v>
      </c>
      <c r="CC4">
        <v>829059</v>
      </c>
    </row>
    <row r="5" spans="1:81" x14ac:dyDescent="0.2">
      <c r="A5" s="1" t="s">
        <v>46</v>
      </c>
      <c r="B5" s="2">
        <v>1766</v>
      </c>
      <c r="C5">
        <v>5210</v>
      </c>
      <c r="D5">
        <v>828968</v>
      </c>
      <c r="E5" s="1" t="s">
        <v>47</v>
      </c>
      <c r="F5" s="1" t="str">
        <f t="shared" si="0"/>
        <v>(CB) CIBLEX</v>
      </c>
      <c r="G5" s="1">
        <f t="shared" si="5"/>
        <v>30</v>
      </c>
      <c r="H5" s="16" t="str">
        <f t="shared" si="1"/>
        <v>Ciblex 30</v>
      </c>
      <c r="I5" s="1" t="str">
        <f>+VLOOKUP(Q5,Hoja2!A:B,2,0)</f>
        <v>comprimido recubierto</v>
      </c>
      <c r="J5" s="1" t="s">
        <v>40</v>
      </c>
      <c r="K5" s="1" t="str">
        <f t="shared" si="6"/>
        <v>Abbott</v>
      </c>
      <c r="L5" s="1" t="s">
        <v>48</v>
      </c>
      <c r="M5" s="1" t="str">
        <f t="shared" si="7"/>
        <v>MIRTAZAPINA</v>
      </c>
      <c r="N5" s="1"/>
      <c r="O5" s="1"/>
      <c r="P5" s="1" t="s">
        <v>49</v>
      </c>
      <c r="Q5" s="1" t="s">
        <v>33</v>
      </c>
      <c r="R5" s="1">
        <v>30</v>
      </c>
      <c r="S5" s="1" t="s">
        <v>34</v>
      </c>
      <c r="T5" s="1" t="str">
        <f t="shared" si="8"/>
        <v>30 MG</v>
      </c>
      <c r="U5" s="1"/>
      <c r="V5" s="1"/>
      <c r="W5" s="1">
        <v>30</v>
      </c>
      <c r="X5" s="1" t="s">
        <v>35</v>
      </c>
      <c r="Y5" t="str">
        <f>+IF(AND(X5="ud.",COUNTIF(Hoja2!$I$3:$I$11,Hoja1!Q5)&gt;0),Hoja1!W5&amp;" "&amp;IF(Hoja1!W5=1,VLOOKUP(Hoja1!Q5,Hoja2!$A:$D,3,0),VLOOKUP(Hoja1!Q5,Hoja2!$A:$D,4,0)),IF(AND(X5="ud.",COUNTIF(Hoja2!$I$3:$I$11,Hoja1!Q5)&lt;0),Hoja1!W5&amp;" "&amp;"unidad, "&amp;VLOOKUP(Hoja1!Q5,Hoja2!$A:$B,2,0),Hoja1!W5&amp;" "&amp;Hoja1!X5&amp;" "&amp;VLOOKUP(Hoja1!Q5,Hoja2!$A:$B,2,0)))</f>
        <v>30 comprimidos recubiertos</v>
      </c>
      <c r="Z5" t="str">
        <f>+IF(X5="ud.",IF(W5&lt;&gt;1,W5&amp;" "&amp;VLOOKUP(Q5,Hoja2!A:D,4,0),Hoja1!W5&amp;" "&amp;VLOOKUP(Hoja1!Q5,Hoja2!A:D,3,0)),Hoja1!W5&amp;" "&amp;Hoja1!X5&amp;" "&amp;VLOOKUP(Hoja1!Q5,Hoja2!A:B,2,0))</f>
        <v>30 comprimidos recubiertos</v>
      </c>
      <c r="AA5" s="1" t="s">
        <v>50</v>
      </c>
      <c r="AB5" t="s">
        <v>25</v>
      </c>
      <c r="AC5" t="s">
        <v>26</v>
      </c>
      <c r="AD5" t="s">
        <v>51</v>
      </c>
      <c r="AE5" s="4">
        <v>14250</v>
      </c>
      <c r="AF5" t="str">
        <f t="shared" si="2"/>
        <v>(CB) CIBLEX COM REC 30 MG X 30</v>
      </c>
      <c r="AG5" t="str">
        <f t="shared" si="9"/>
        <v>ABBOTT</v>
      </c>
      <c r="AH5" t="str">
        <f t="shared" si="10"/>
        <v>MIRTAZAPINA 30 MG</v>
      </c>
      <c r="AI5" t="str">
        <f t="shared" si="3"/>
        <v/>
      </c>
      <c r="AJ5" t="str">
        <f t="shared" si="4"/>
        <v/>
      </c>
      <c r="AK5" t="str">
        <f t="shared" si="11"/>
        <v>MIRTAZAPINA 30 MG</v>
      </c>
      <c r="AL5" t="str">
        <f>+VLOOKUP($Q5,Hoja2!$A:$B,2,0)</f>
        <v>comprimido recubierto</v>
      </c>
      <c r="AM5" t="str">
        <f t="shared" si="12"/>
        <v>(CB) CIBLEX COM REC 30 MG X 30 ABBOTT MIRTAZAPINA 30 MG comprimido recubierto</v>
      </c>
      <c r="BB5">
        <f t="shared" si="13"/>
        <v>828968</v>
      </c>
      <c r="BC5" t="str">
        <f t="shared" si="14"/>
        <v>Ciblex 30 mg x 30 comprimidos recubiertos</v>
      </c>
      <c r="BD5" s="10">
        <f t="shared" si="15"/>
        <v>14250</v>
      </c>
      <c r="BE5" s="3" t="str">
        <f t="shared" si="16"/>
        <v>Ciblex 30</v>
      </c>
      <c r="BF5" t="str">
        <f t="shared" si="17"/>
        <v>Mirtazapina</v>
      </c>
      <c r="BG5" t="str">
        <f t="shared" si="18"/>
        <v/>
      </c>
      <c r="BH5" t="str">
        <f t="shared" si="19"/>
        <v/>
      </c>
      <c r="BI5" t="str">
        <f>+IF(AND(X5="ud.",COUNTIF(Hoja2!$I$3:$I$11,Hoja1!Q5)&gt;0),IF(Hoja1!W5=1,VLOOKUP(Hoja1!Q5,Hoja2!$A:$D,3,0),VLOOKUP(Hoja1!Q5,Hoja2!$A:$D,4,0)),IF(AND(X5="ud.",COUNTIF(Hoja2!$I$3:$I$11,Hoja1!Q5)&lt;0),VLOOKUP(Hoja1!Q5,Hoja2!$A:$B,2,0),VLOOKUP(Hoja1!Q5,Hoja2!$A:$B,2,0)))</f>
        <v>comprimidos recubiertos</v>
      </c>
      <c r="BJ5" t="str">
        <f t="shared" si="20"/>
        <v>30 mg</v>
      </c>
      <c r="BK5">
        <f t="shared" si="21"/>
        <v>30</v>
      </c>
      <c r="BL5" t="str">
        <f t="shared" si="22"/>
        <v>ud.</v>
      </c>
      <c r="BO5">
        <f t="shared" si="23"/>
        <v>828968</v>
      </c>
      <c r="BP5" t="str">
        <f t="shared" si="24"/>
        <v>Ciblex 30 mg x 30 comprimidos recubiertos</v>
      </c>
      <c r="BQ5" s="10">
        <f t="shared" si="25"/>
        <v>14250</v>
      </c>
      <c r="BR5" s="3" t="str">
        <f t="shared" si="26"/>
        <v>Ciblex 30</v>
      </c>
      <c r="BS5" t="str">
        <f t="shared" si="27"/>
        <v>Mirtazapina</v>
      </c>
      <c r="BT5" t="str">
        <f t="shared" si="28"/>
        <v>comprimidos recubiertos</v>
      </c>
      <c r="BU5" t="str">
        <f t="shared" si="29"/>
        <v>30 mg</v>
      </c>
      <c r="BV5">
        <f t="shared" si="30"/>
        <v>30</v>
      </c>
      <c r="BW5" t="str">
        <f t="shared" si="31"/>
        <v>ud.</v>
      </c>
      <c r="BZ5" t="str">
        <f t="shared" si="32"/>
        <v>Abbott</v>
      </c>
      <c r="CB5">
        <v>0</v>
      </c>
      <c r="CC5" t="s">
        <v>1047</v>
      </c>
    </row>
    <row r="6" spans="1:81" x14ac:dyDescent="0.2">
      <c r="A6" s="1" t="s">
        <v>52</v>
      </c>
      <c r="B6" s="2">
        <v>2532</v>
      </c>
      <c r="C6">
        <v>4192</v>
      </c>
      <c r="D6">
        <v>828976</v>
      </c>
      <c r="E6" s="1" t="s">
        <v>53</v>
      </c>
      <c r="F6" s="1" t="str">
        <f t="shared" si="0"/>
        <v>(CB) DEPO-MEDROL</v>
      </c>
      <c r="G6" s="1">
        <f t="shared" si="5"/>
        <v>40</v>
      </c>
      <c r="H6" s="16" t="str">
        <f t="shared" si="1"/>
        <v>Depo-Medrol 40</v>
      </c>
      <c r="I6" s="1" t="str">
        <f>+VLOOKUP(Q6,Hoja2!A:B,2,0)</f>
        <v>suspensión inyectable</v>
      </c>
      <c r="J6" s="1" t="s">
        <v>54</v>
      </c>
      <c r="K6" s="1" t="str">
        <f t="shared" si="6"/>
        <v>Pfizer</v>
      </c>
      <c r="L6" s="1" t="s">
        <v>55</v>
      </c>
      <c r="M6" s="1" t="str">
        <f t="shared" si="7"/>
        <v>METILPREDNISOLONA</v>
      </c>
      <c r="N6" s="1"/>
      <c r="O6" s="1"/>
      <c r="P6" s="1" t="s">
        <v>56</v>
      </c>
      <c r="Q6" s="1" t="s">
        <v>57</v>
      </c>
      <c r="R6" s="1">
        <v>40</v>
      </c>
      <c r="S6" s="1" t="s">
        <v>58</v>
      </c>
      <c r="T6" s="1" t="str">
        <f t="shared" si="8"/>
        <v>40 MG/ML</v>
      </c>
      <c r="U6" s="1"/>
      <c r="V6" s="1"/>
      <c r="W6" s="1">
        <v>1</v>
      </c>
      <c r="X6" s="1" t="s">
        <v>35</v>
      </c>
      <c r="Y6" t="str">
        <f>+IF(AND(X6="ud.",COUNTIF(Hoja2!$I$3:$I$11,Hoja1!Q6)&gt;0),Hoja1!W6&amp;" "&amp;IF(Hoja1!W6=1,VLOOKUP(Hoja1!Q6,Hoja2!$A:$D,3,0),VLOOKUP(Hoja1!Q6,Hoja2!$A:$D,4,0)),IF(AND(X6="ud.",COUNTIF(Hoja2!$I$3:$I$11,Hoja1!Q6)&lt;0),Hoja1!W6&amp;" "&amp;"unidad, "&amp;VLOOKUP(Hoja1!Q6,Hoja2!$A:$B,2,0),Hoja1!W6&amp;" "&amp;Hoja1!X6&amp;" "&amp;VLOOKUP(Hoja1!Q6,Hoja2!$A:$B,2,0)))</f>
        <v>1 ud. suspensión inyectable</v>
      </c>
      <c r="Z6" t="str">
        <f>+IF(X6="ud.",IF(W6&lt;&gt;1,W6&amp;" "&amp;VLOOKUP(Q6,Hoja2!A:D,4,0),Hoja1!W6&amp;" "&amp;VLOOKUP(Hoja1!Q6,Hoja2!A:D,3,0)),Hoja1!W6&amp;" "&amp;Hoja1!X6&amp;" "&amp;VLOOKUP(Hoja1!Q6,Hoja2!A:B,2,0))</f>
        <v xml:space="preserve">1 </v>
      </c>
      <c r="AA6" s="1" t="s">
        <v>59</v>
      </c>
      <c r="AB6" s="1" t="s">
        <v>44</v>
      </c>
      <c r="AC6" s="1" t="s">
        <v>26</v>
      </c>
      <c r="AD6" s="1" t="s">
        <v>60</v>
      </c>
      <c r="AE6" s="4">
        <v>24710</v>
      </c>
      <c r="AF6" t="str">
        <f t="shared" si="2"/>
        <v>(CB) DEPO-MEDROL SUS INY 40 MG/ML X 1</v>
      </c>
      <c r="AG6" t="str">
        <f t="shared" si="9"/>
        <v>PFIZER</v>
      </c>
      <c r="AH6" t="str">
        <f t="shared" si="10"/>
        <v>METILPREDNISOLONA 40 MG/ML</v>
      </c>
      <c r="AI6" t="str">
        <f t="shared" si="3"/>
        <v/>
      </c>
      <c r="AJ6" t="str">
        <f t="shared" si="4"/>
        <v/>
      </c>
      <c r="AK6" t="str">
        <f t="shared" si="11"/>
        <v>METILPREDNISOLONA 40 MG/ML</v>
      </c>
      <c r="AL6" t="str">
        <f>+VLOOKUP($Q6,Hoja2!$A:$B,2,0)</f>
        <v>suspensión inyectable</v>
      </c>
      <c r="AM6" t="str">
        <f t="shared" si="12"/>
        <v>(CB) DEPO-MEDROL SUS INY 40 MG/ML X 1 PFIZER METILPREDNISOLONA 40 MG/ML suspensión inyectable</v>
      </c>
      <c r="BB6">
        <f t="shared" si="13"/>
        <v>828976</v>
      </c>
      <c r="BC6" t="str">
        <f t="shared" si="14"/>
        <v>Depo-Medrol 40 mg/ml x 1 ud. suspensión inyectable</v>
      </c>
      <c r="BD6" s="10">
        <f t="shared" si="15"/>
        <v>24710</v>
      </c>
      <c r="BE6" s="3" t="str">
        <f t="shared" si="16"/>
        <v>Depo-Medrol 40</v>
      </c>
      <c r="BF6" t="str">
        <f t="shared" si="17"/>
        <v>Metilprednisolona</v>
      </c>
      <c r="BG6" t="str">
        <f t="shared" si="18"/>
        <v/>
      </c>
      <c r="BH6" t="str">
        <f t="shared" si="19"/>
        <v/>
      </c>
      <c r="BI6" t="str">
        <f>+IF(AND(X6="ud.",COUNTIF(Hoja2!$I$3:$I$11,Hoja1!Q6)&gt;0),IF(Hoja1!W6=1,VLOOKUP(Hoja1!Q6,Hoja2!$A:$D,3,0),VLOOKUP(Hoja1!Q6,Hoja2!$A:$D,4,0)),IF(AND(X6="ud.",COUNTIF(Hoja2!$I$3:$I$11,Hoja1!Q6)&lt;0),VLOOKUP(Hoja1!Q6,Hoja2!$A:$B,2,0),VLOOKUP(Hoja1!Q6,Hoja2!$A:$B,2,0)))</f>
        <v>suspensión inyectable</v>
      </c>
      <c r="BJ6" t="str">
        <f t="shared" si="20"/>
        <v>40 mg/ml</v>
      </c>
      <c r="BK6">
        <f t="shared" si="21"/>
        <v>1</v>
      </c>
      <c r="BL6" t="str">
        <f t="shared" si="22"/>
        <v>ud.</v>
      </c>
      <c r="BO6">
        <f t="shared" si="23"/>
        <v>828976</v>
      </c>
      <c r="BP6" t="str">
        <f t="shared" si="24"/>
        <v>Depo-Medrol 40 mg/ml x 1 ud. suspensión inyectable</v>
      </c>
      <c r="BQ6" s="10">
        <f t="shared" si="25"/>
        <v>24710</v>
      </c>
      <c r="BR6" s="3" t="str">
        <f t="shared" si="26"/>
        <v>Depo-Medrol 40</v>
      </c>
      <c r="BS6" t="str">
        <f t="shared" si="27"/>
        <v>Metilprednisolona</v>
      </c>
      <c r="BT6" t="str">
        <f t="shared" si="28"/>
        <v>suspensión inyectable</v>
      </c>
      <c r="BU6" t="str">
        <f t="shared" si="29"/>
        <v>40 mg/ml</v>
      </c>
      <c r="BV6">
        <f t="shared" si="30"/>
        <v>1</v>
      </c>
      <c r="BW6" t="str">
        <f t="shared" si="31"/>
        <v>ud.</v>
      </c>
      <c r="BZ6" t="str">
        <f t="shared" si="32"/>
        <v>Pfizer</v>
      </c>
      <c r="CB6">
        <v>0</v>
      </c>
    </row>
    <row r="7" spans="1:81" x14ac:dyDescent="0.2">
      <c r="A7" s="1" t="s">
        <v>61</v>
      </c>
      <c r="B7" s="2">
        <v>2763</v>
      </c>
      <c r="C7">
        <v>5372</v>
      </c>
      <c r="D7">
        <v>828982</v>
      </c>
      <c r="E7" s="1" t="s">
        <v>62</v>
      </c>
      <c r="F7" s="1" t="str">
        <f t="shared" si="0"/>
        <v>(CB) DOSTINEX</v>
      </c>
      <c r="G7" s="1">
        <f t="shared" si="5"/>
        <v>0.5</v>
      </c>
      <c r="H7" s="16" t="str">
        <f t="shared" si="1"/>
        <v>Dostinex 0,5</v>
      </c>
      <c r="I7" s="1" t="str">
        <f>+VLOOKUP(Q7,Hoja2!A:B,2,0)</f>
        <v>comprimido</v>
      </c>
      <c r="J7" s="1" t="s">
        <v>54</v>
      </c>
      <c r="K7" s="1" t="str">
        <f t="shared" si="6"/>
        <v>Pfizer</v>
      </c>
      <c r="L7" s="1" t="s">
        <v>63</v>
      </c>
      <c r="M7" s="1" t="str">
        <f t="shared" si="7"/>
        <v>CABERGOLINA</v>
      </c>
      <c r="N7" s="1"/>
      <c r="O7" s="1"/>
      <c r="P7" s="1" t="s">
        <v>64</v>
      </c>
      <c r="Q7" s="1" t="s">
        <v>65</v>
      </c>
      <c r="R7" s="1">
        <v>0.5</v>
      </c>
      <c r="S7" s="1" t="s">
        <v>34</v>
      </c>
      <c r="T7" s="1" t="str">
        <f t="shared" si="8"/>
        <v>0,5 MG</v>
      </c>
      <c r="U7" s="1"/>
      <c r="V7" s="1"/>
      <c r="W7" s="1">
        <v>2</v>
      </c>
      <c r="X7" s="1" t="s">
        <v>35</v>
      </c>
      <c r="Y7" t="str">
        <f>+IF(AND(X7="ud.",COUNTIF(Hoja2!$I$3:$I$11,Hoja1!Q7)&gt;0),Hoja1!W7&amp;" "&amp;IF(Hoja1!W7=1,VLOOKUP(Hoja1!Q7,Hoja2!$A:$D,3,0),VLOOKUP(Hoja1!Q7,Hoja2!$A:$D,4,0)),IF(AND(X7="ud.",COUNTIF(Hoja2!$I$3:$I$11,Hoja1!Q7)&lt;0),Hoja1!W7&amp;" "&amp;"unidad, "&amp;VLOOKUP(Hoja1!Q7,Hoja2!$A:$B,2,0),Hoja1!W7&amp;" "&amp;Hoja1!X7&amp;" "&amp;VLOOKUP(Hoja1!Q7,Hoja2!$A:$B,2,0)))</f>
        <v>2 comprimidos</v>
      </c>
      <c r="Z7" t="str">
        <f>+IF(X7="ud.",IF(W7&lt;&gt;1,W7&amp;" "&amp;VLOOKUP(Q7,Hoja2!A:D,4,0),Hoja1!W7&amp;" "&amp;VLOOKUP(Hoja1!Q7,Hoja2!A:D,3,0)),Hoja1!W7&amp;" "&amp;Hoja1!X7&amp;" "&amp;VLOOKUP(Hoja1!Q7,Hoja2!A:B,2,0))</f>
        <v>2 comprimidos</v>
      </c>
      <c r="AA7" s="1" t="s">
        <v>66</v>
      </c>
      <c r="AB7" s="1" t="s">
        <v>25</v>
      </c>
      <c r="AC7" s="1" t="s">
        <v>26</v>
      </c>
      <c r="AD7" t="s">
        <v>67</v>
      </c>
      <c r="AE7" s="4">
        <v>14140</v>
      </c>
      <c r="AF7" t="str">
        <f t="shared" si="2"/>
        <v>(CB) DOSTINEX COM 0,5 MG X 2</v>
      </c>
      <c r="AG7" t="str">
        <f t="shared" si="9"/>
        <v>PFIZER</v>
      </c>
      <c r="AH7" t="str">
        <f t="shared" si="10"/>
        <v>CABERGOLINA 0,5 MG</v>
      </c>
      <c r="AI7" t="str">
        <f t="shared" si="3"/>
        <v/>
      </c>
      <c r="AJ7" t="str">
        <f t="shared" si="4"/>
        <v/>
      </c>
      <c r="AK7" t="str">
        <f t="shared" si="11"/>
        <v>CABERGOLINA 0,5 MG</v>
      </c>
      <c r="AL7" t="str">
        <f>+VLOOKUP($Q7,Hoja2!$A:$B,2,0)</f>
        <v>comprimido</v>
      </c>
      <c r="AM7" t="str">
        <f t="shared" si="12"/>
        <v>(CB) DOSTINEX COM 0,5 MG X 2 PFIZER CABERGOLINA 0,5 MG comprimido</v>
      </c>
      <c r="BB7">
        <f t="shared" si="13"/>
        <v>828982</v>
      </c>
      <c r="BC7" t="str">
        <f t="shared" si="14"/>
        <v>Dostinex 0,5 mg x 2 comprimidos</v>
      </c>
      <c r="BD7" s="10">
        <f t="shared" si="15"/>
        <v>14140</v>
      </c>
      <c r="BE7" s="3" t="str">
        <f t="shared" si="16"/>
        <v>Dostinex 0,5</v>
      </c>
      <c r="BF7" t="str">
        <f t="shared" si="17"/>
        <v>Cabergolina</v>
      </c>
      <c r="BG7" t="str">
        <f t="shared" si="18"/>
        <v/>
      </c>
      <c r="BH7" t="str">
        <f t="shared" si="19"/>
        <v/>
      </c>
      <c r="BI7" t="str">
        <f>+IF(AND(X7="ud.",COUNTIF(Hoja2!$I$3:$I$11,Hoja1!Q7)&gt;0),IF(Hoja1!W7=1,VLOOKUP(Hoja1!Q7,Hoja2!$A:$D,3,0),VLOOKUP(Hoja1!Q7,Hoja2!$A:$D,4,0)),IF(AND(X7="ud.",COUNTIF(Hoja2!$I$3:$I$11,Hoja1!Q7)&lt;0),VLOOKUP(Hoja1!Q7,Hoja2!$A:$B,2,0),VLOOKUP(Hoja1!Q7,Hoja2!$A:$B,2,0)))</f>
        <v>comprimidos</v>
      </c>
      <c r="BJ7" t="str">
        <f t="shared" si="20"/>
        <v>0,5 mg</v>
      </c>
      <c r="BK7">
        <f t="shared" si="21"/>
        <v>2</v>
      </c>
      <c r="BL7" t="str">
        <f t="shared" si="22"/>
        <v>ud.</v>
      </c>
      <c r="BO7">
        <f t="shared" si="23"/>
        <v>828982</v>
      </c>
      <c r="BP7" t="str">
        <f t="shared" si="24"/>
        <v>Dostinex 0,5 mg x 2 comprimidos</v>
      </c>
      <c r="BQ7" s="10">
        <f t="shared" si="25"/>
        <v>14140</v>
      </c>
      <c r="BR7" s="3" t="str">
        <f t="shared" si="26"/>
        <v>Dostinex 0,5</v>
      </c>
      <c r="BS7" t="str">
        <f t="shared" si="27"/>
        <v>Cabergolina</v>
      </c>
      <c r="BT7" t="str">
        <f t="shared" si="28"/>
        <v>comprimidos</v>
      </c>
      <c r="BU7" t="str">
        <f t="shared" si="29"/>
        <v>0,5 mg</v>
      </c>
      <c r="BV7">
        <f t="shared" si="30"/>
        <v>2</v>
      </c>
      <c r="BW7" t="str">
        <f t="shared" si="31"/>
        <v>ud.</v>
      </c>
      <c r="BZ7" t="str">
        <f t="shared" si="32"/>
        <v>Pfizer</v>
      </c>
      <c r="CB7">
        <v>0</v>
      </c>
      <c r="CC7">
        <v>1363515</v>
      </c>
    </row>
    <row r="8" spans="1:81" x14ac:dyDescent="0.2">
      <c r="A8" s="1" t="s">
        <v>68</v>
      </c>
      <c r="B8" s="2">
        <v>3606</v>
      </c>
      <c r="C8">
        <v>4353</v>
      </c>
      <c r="D8">
        <v>828995</v>
      </c>
      <c r="E8" s="1" t="s">
        <v>69</v>
      </c>
      <c r="F8" s="1" t="str">
        <f t="shared" si="0"/>
        <v>(CB) FLIXONASE</v>
      </c>
      <c r="G8" s="1">
        <f t="shared" si="5"/>
        <v>50</v>
      </c>
      <c r="H8" s="16" t="str">
        <f t="shared" si="1"/>
        <v>Flixonase 50</v>
      </c>
      <c r="I8" s="1" t="str">
        <f>+VLOOKUP(Q8,Hoja2!A:B,2,0)</f>
        <v>suspensión para nebulización nasal</v>
      </c>
      <c r="J8" s="1" t="s">
        <v>70</v>
      </c>
      <c r="K8" s="1" t="str">
        <f t="shared" si="6"/>
        <v>Gsk</v>
      </c>
      <c r="L8" s="1" t="s">
        <v>382</v>
      </c>
      <c r="M8" s="1" t="str">
        <f t="shared" si="7"/>
        <v>FLUTICASONA</v>
      </c>
      <c r="N8" s="1"/>
      <c r="O8" s="1"/>
      <c r="P8" s="1" t="s">
        <v>56</v>
      </c>
      <c r="Q8" s="1" t="s">
        <v>71</v>
      </c>
      <c r="R8">
        <v>50</v>
      </c>
      <c r="S8" s="1" t="s">
        <v>72</v>
      </c>
      <c r="T8" s="1" t="str">
        <f t="shared" si="8"/>
        <v>50 MCG</v>
      </c>
      <c r="U8" s="1"/>
      <c r="V8" s="1"/>
      <c r="W8">
        <v>120</v>
      </c>
      <c r="X8" t="s">
        <v>73</v>
      </c>
      <c r="Y8" t="str">
        <f>+IF(AND(X8="ud.",COUNTIF(Hoja2!$I$3:$I$11,Hoja1!Q8)&gt;0),Hoja1!W8&amp;" "&amp;IF(Hoja1!W8=1,VLOOKUP(Hoja1!Q8,Hoja2!$A:$D,3,0),VLOOKUP(Hoja1!Q8,Hoja2!$A:$D,4,0)),IF(AND(X8="ud.",COUNTIF(Hoja2!$I$3:$I$11,Hoja1!Q8)&lt;0),Hoja1!W8&amp;" "&amp;"unidad, "&amp;VLOOKUP(Hoja1!Q8,Hoja2!$A:$B,2,0),Hoja1!W8&amp;" "&amp;Hoja1!X8&amp;" "&amp;VLOOKUP(Hoja1!Q8,Hoja2!$A:$B,2,0)))</f>
        <v>120 dss. suspensión para nebulización nasal</v>
      </c>
      <c r="Z8" t="str">
        <f>+IF(X8="ud.",IF(W8&lt;&gt;1,W8&amp;" "&amp;VLOOKUP(Q8,Hoja2!A:D,4,0),Hoja1!W8&amp;" "&amp;VLOOKUP(Hoja1!Q8,Hoja2!A:D,3,0)),Hoja1!W8&amp;" "&amp;Hoja1!X8&amp;" "&amp;VLOOKUP(Hoja1!Q8,Hoja2!A:B,2,0))</f>
        <v>120 dss. suspensión para nebulización nasal</v>
      </c>
      <c r="AA8" s="1" t="s">
        <v>74</v>
      </c>
      <c r="AB8" t="s">
        <v>44</v>
      </c>
      <c r="AC8" s="1" t="s">
        <v>26</v>
      </c>
      <c r="AD8" s="1" t="s">
        <v>75</v>
      </c>
      <c r="AE8" s="4">
        <v>8420</v>
      </c>
      <c r="AF8" t="str">
        <f t="shared" si="2"/>
        <v>(CB) FLIXONASE SUS NEB NAS 50 MCG X 120 DSS</v>
      </c>
      <c r="AG8" t="str">
        <f t="shared" si="9"/>
        <v>GSK</v>
      </c>
      <c r="AH8" t="str">
        <f t="shared" si="10"/>
        <v>FLUTICASONA 50 MCG</v>
      </c>
      <c r="AI8" t="str">
        <f t="shared" si="3"/>
        <v/>
      </c>
      <c r="AJ8" t="str">
        <f t="shared" si="4"/>
        <v/>
      </c>
      <c r="AK8" t="str">
        <f t="shared" si="11"/>
        <v>FLUTICASONA 50 MCG</v>
      </c>
      <c r="AL8" t="str">
        <f>+VLOOKUP($Q8,Hoja2!$A:$B,2,0)</f>
        <v>suspensión para nebulización nasal</v>
      </c>
      <c r="AM8" t="str">
        <f t="shared" si="12"/>
        <v>(CB) FLIXONASE SUS NEB NAS 50 MCG X 120 DSS GSK FLUTICASONA 50 MCG suspensión para nebulización nasal</v>
      </c>
      <c r="BB8">
        <f t="shared" si="13"/>
        <v>828995</v>
      </c>
      <c r="BC8" t="str">
        <f t="shared" si="14"/>
        <v>Flixonase 50 mcg x 120 dss. suspensión para nebulización nasal</v>
      </c>
      <c r="BD8" s="10">
        <f t="shared" si="15"/>
        <v>8420</v>
      </c>
      <c r="BE8" s="3" t="str">
        <f t="shared" si="16"/>
        <v>Flixonase 50</v>
      </c>
      <c r="BF8" t="str">
        <f t="shared" si="17"/>
        <v>Fluticasona</v>
      </c>
      <c r="BG8" t="str">
        <f t="shared" si="18"/>
        <v/>
      </c>
      <c r="BH8" t="str">
        <f t="shared" si="19"/>
        <v/>
      </c>
      <c r="BI8" t="str">
        <f>+IF(AND(X8="ud.",COUNTIF(Hoja2!$I$3:$I$11,Hoja1!Q8)&gt;0),IF(Hoja1!W8=1,VLOOKUP(Hoja1!Q8,Hoja2!$A:$D,3,0),VLOOKUP(Hoja1!Q8,Hoja2!$A:$D,4,0)),IF(AND(X8="ud.",COUNTIF(Hoja2!$I$3:$I$11,Hoja1!Q8)&lt;0),VLOOKUP(Hoja1!Q8,Hoja2!$A:$B,2,0),VLOOKUP(Hoja1!Q8,Hoja2!$A:$B,2,0)))</f>
        <v>suspensión para nebulización nasal</v>
      </c>
      <c r="BJ8" t="str">
        <f t="shared" si="20"/>
        <v>50 mcg</v>
      </c>
      <c r="BK8">
        <f t="shared" si="21"/>
        <v>120</v>
      </c>
      <c r="BL8" t="str">
        <f t="shared" si="22"/>
        <v>dss.</v>
      </c>
      <c r="BO8">
        <f t="shared" si="23"/>
        <v>828995</v>
      </c>
      <c r="BP8" t="str">
        <f t="shared" si="24"/>
        <v>Flixonase 50 mcg x 120 dss. suspensión para nebulización nasal</v>
      </c>
      <c r="BQ8" s="10">
        <f t="shared" si="25"/>
        <v>8420</v>
      </c>
      <c r="BR8" s="3" t="str">
        <f t="shared" si="26"/>
        <v>Flixonase 50</v>
      </c>
      <c r="BS8" t="str">
        <f t="shared" si="27"/>
        <v>Fluticasona</v>
      </c>
      <c r="BT8" t="str">
        <f t="shared" si="28"/>
        <v>suspensión para nebulización nasal</v>
      </c>
      <c r="BU8" t="str">
        <f t="shared" si="29"/>
        <v>50 mcg</v>
      </c>
      <c r="BV8">
        <f t="shared" si="30"/>
        <v>120</v>
      </c>
      <c r="BW8" t="str">
        <f t="shared" si="31"/>
        <v>dss.</v>
      </c>
      <c r="BZ8" t="str">
        <f t="shared" si="32"/>
        <v>Gsk</v>
      </c>
      <c r="CB8">
        <v>0</v>
      </c>
    </row>
    <row r="9" spans="1:81" x14ac:dyDescent="0.2">
      <c r="A9" s="1" t="s">
        <v>76</v>
      </c>
      <c r="B9" s="2">
        <v>3774</v>
      </c>
      <c r="C9">
        <v>5133</v>
      </c>
      <c r="D9">
        <v>829003</v>
      </c>
      <c r="E9" s="1" t="s">
        <v>77</v>
      </c>
      <c r="F9" s="1" t="str">
        <f t="shared" si="0"/>
        <v>(CB) GALVUS</v>
      </c>
      <c r="G9" s="1">
        <f t="shared" si="5"/>
        <v>50</v>
      </c>
      <c r="H9" s="16" t="str">
        <f t="shared" si="1"/>
        <v>Galvus 50</v>
      </c>
      <c r="I9" s="1" t="str">
        <f>+VLOOKUP(Q9,Hoja2!A:B,2,0)</f>
        <v>comprimido</v>
      </c>
      <c r="J9" s="1" t="s">
        <v>78</v>
      </c>
      <c r="K9" s="1" t="str">
        <f t="shared" si="6"/>
        <v>Novartis</v>
      </c>
      <c r="L9" s="1" t="s">
        <v>79</v>
      </c>
      <c r="M9" s="1" t="str">
        <f t="shared" si="7"/>
        <v>VILDAGLIPTINA</v>
      </c>
      <c r="N9" s="1"/>
      <c r="O9" s="1"/>
      <c r="P9" t="s">
        <v>80</v>
      </c>
      <c r="Q9" t="s">
        <v>65</v>
      </c>
      <c r="R9">
        <v>50</v>
      </c>
      <c r="S9" t="s">
        <v>34</v>
      </c>
      <c r="T9" s="1" t="str">
        <f t="shared" si="8"/>
        <v>50 MG</v>
      </c>
      <c r="W9">
        <v>56</v>
      </c>
      <c r="X9" t="s">
        <v>35</v>
      </c>
      <c r="Y9" t="str">
        <f>+IF(AND(X9="ud.",COUNTIF(Hoja2!$I$3:$I$11,Hoja1!Q9)&gt;0),Hoja1!W9&amp;" "&amp;IF(Hoja1!W9=1,VLOOKUP(Hoja1!Q9,Hoja2!$A:$D,3,0),VLOOKUP(Hoja1!Q9,Hoja2!$A:$D,4,0)),IF(AND(X9="ud.",COUNTIF(Hoja2!$I$3:$I$11,Hoja1!Q9)&lt;0),Hoja1!W9&amp;" "&amp;"unidad, "&amp;VLOOKUP(Hoja1!Q9,Hoja2!$A:$B,2,0),Hoja1!W9&amp;" "&amp;Hoja1!X9&amp;" "&amp;VLOOKUP(Hoja1!Q9,Hoja2!$A:$B,2,0)))</f>
        <v>56 comprimidos</v>
      </c>
      <c r="Z9" t="str">
        <f>+IF(X9="ud.",IF(W9&lt;&gt;1,W9&amp;" "&amp;VLOOKUP(Q9,Hoja2!A:D,4,0),Hoja1!W9&amp;" "&amp;VLOOKUP(Hoja1!Q9,Hoja2!A:D,3,0)),Hoja1!W9&amp;" "&amp;Hoja1!X9&amp;" "&amp;VLOOKUP(Hoja1!Q9,Hoja2!A:B,2,0))</f>
        <v>56 comprimidos</v>
      </c>
      <c r="AA9" t="s">
        <v>81</v>
      </c>
      <c r="AB9" t="s">
        <v>25</v>
      </c>
      <c r="AC9" t="s">
        <v>26</v>
      </c>
      <c r="AD9" t="s">
        <v>82</v>
      </c>
      <c r="AE9" s="4">
        <v>9930</v>
      </c>
      <c r="AF9" t="str">
        <f t="shared" si="2"/>
        <v>(CB) GALVUS COM 50 MG X 56</v>
      </c>
      <c r="AG9" t="str">
        <f t="shared" si="9"/>
        <v>NOVARTIS</v>
      </c>
      <c r="AH9" t="str">
        <f t="shared" si="10"/>
        <v>VILDAGLIPTINA 50 MG</v>
      </c>
      <c r="AI9" t="str">
        <f t="shared" si="3"/>
        <v/>
      </c>
      <c r="AJ9" t="str">
        <f t="shared" si="4"/>
        <v/>
      </c>
      <c r="AK9" t="str">
        <f t="shared" si="11"/>
        <v>VILDAGLIPTINA 50 MG</v>
      </c>
      <c r="AL9" t="str">
        <f>+VLOOKUP($Q9,Hoja2!$A:$B,2,0)</f>
        <v>comprimido</v>
      </c>
      <c r="AM9" t="str">
        <f t="shared" si="12"/>
        <v>(CB) GALVUS COM 50 MG X 56 NOVARTIS VILDAGLIPTINA 50 MG comprimido</v>
      </c>
      <c r="BB9">
        <f t="shared" si="13"/>
        <v>829003</v>
      </c>
      <c r="BC9" t="str">
        <f t="shared" si="14"/>
        <v>Galvus 50 mg x 56 comprimidos</v>
      </c>
      <c r="BD9" s="10">
        <f t="shared" si="15"/>
        <v>9930</v>
      </c>
      <c r="BE9" s="3" t="str">
        <f t="shared" si="16"/>
        <v>Galvus 50</v>
      </c>
      <c r="BF9" t="str">
        <f t="shared" si="17"/>
        <v>Vildagliptina</v>
      </c>
      <c r="BG9" t="str">
        <f t="shared" si="18"/>
        <v/>
      </c>
      <c r="BH9" t="str">
        <f t="shared" si="19"/>
        <v/>
      </c>
      <c r="BI9" t="str">
        <f>+IF(AND(X9="ud.",COUNTIF(Hoja2!$I$3:$I$11,Hoja1!Q9)&gt;0),IF(Hoja1!W9=1,VLOOKUP(Hoja1!Q9,Hoja2!$A:$D,3,0),VLOOKUP(Hoja1!Q9,Hoja2!$A:$D,4,0)),IF(AND(X9="ud.",COUNTIF(Hoja2!$I$3:$I$11,Hoja1!Q9)&lt;0),VLOOKUP(Hoja1!Q9,Hoja2!$A:$B,2,0),VLOOKUP(Hoja1!Q9,Hoja2!$A:$B,2,0)))</f>
        <v>comprimidos</v>
      </c>
      <c r="BJ9" t="str">
        <f t="shared" si="20"/>
        <v>50 mg</v>
      </c>
      <c r="BK9">
        <f t="shared" si="21"/>
        <v>56</v>
      </c>
      <c r="BL9" t="str">
        <f t="shared" si="22"/>
        <v>ud.</v>
      </c>
      <c r="BO9">
        <f t="shared" si="23"/>
        <v>829003</v>
      </c>
      <c r="BP9" t="str">
        <f t="shared" si="24"/>
        <v>Galvus 50 mg x 56 comprimidos</v>
      </c>
      <c r="BQ9" s="10">
        <f t="shared" si="25"/>
        <v>9930</v>
      </c>
      <c r="BR9" s="3" t="str">
        <f t="shared" si="26"/>
        <v>Galvus 50</v>
      </c>
      <c r="BS9" t="str">
        <f t="shared" si="27"/>
        <v>Vildagliptina</v>
      </c>
      <c r="BT9" t="str">
        <f t="shared" si="28"/>
        <v>comprimidos</v>
      </c>
      <c r="BU9" t="str">
        <f t="shared" si="29"/>
        <v>50 mg</v>
      </c>
      <c r="BV9">
        <f t="shared" si="30"/>
        <v>56</v>
      </c>
      <c r="BW9" t="str">
        <f t="shared" si="31"/>
        <v>ud.</v>
      </c>
      <c r="BX9" t="s">
        <v>1037</v>
      </c>
      <c r="BZ9" t="str">
        <f t="shared" si="32"/>
        <v>Novartis</v>
      </c>
      <c r="CB9">
        <v>0</v>
      </c>
      <c r="CC9">
        <v>829092</v>
      </c>
    </row>
    <row r="10" spans="1:81" x14ac:dyDescent="0.2">
      <c r="A10" s="1" t="s">
        <v>83</v>
      </c>
      <c r="B10" s="2">
        <v>3776</v>
      </c>
      <c r="C10">
        <v>4354</v>
      </c>
      <c r="D10">
        <v>829006</v>
      </c>
      <c r="E10" s="1" t="s">
        <v>84</v>
      </c>
      <c r="F10" s="1" t="str">
        <f t="shared" si="0"/>
        <v>(CB) GALVUS MET</v>
      </c>
      <c r="G10" s="1" t="str">
        <f t="shared" si="5"/>
        <v>50/850</v>
      </c>
      <c r="H10" s="16" t="str">
        <f t="shared" si="1"/>
        <v>Galvus Met 50/850</v>
      </c>
      <c r="I10" s="1" t="str">
        <f>+VLOOKUP(Q10,Hoja2!A:B,2,0)</f>
        <v>comprimido recubierto</v>
      </c>
      <c r="J10" s="1" t="s">
        <v>78</v>
      </c>
      <c r="K10" s="1" t="str">
        <f t="shared" si="6"/>
        <v>Novartis</v>
      </c>
      <c r="L10" s="1" t="s">
        <v>85</v>
      </c>
      <c r="M10" s="1" t="s">
        <v>79</v>
      </c>
      <c r="N10" s="1" t="s">
        <v>884</v>
      </c>
      <c r="O10" s="1"/>
      <c r="P10" s="1" t="s">
        <v>80</v>
      </c>
      <c r="Q10" s="1" t="s">
        <v>33</v>
      </c>
      <c r="R10" s="1" t="s">
        <v>86</v>
      </c>
      <c r="S10" s="1" t="s">
        <v>34</v>
      </c>
      <c r="T10" s="1" t="s">
        <v>910</v>
      </c>
      <c r="U10" s="1" t="s">
        <v>911</v>
      </c>
      <c r="V10" s="1"/>
      <c r="W10">
        <v>56</v>
      </c>
      <c r="X10" s="1" t="s">
        <v>35</v>
      </c>
      <c r="Y10" t="str">
        <f>+IF(AND(X10="ud.",COUNTIF(Hoja2!$I$3:$I$11,Hoja1!Q10)&gt;0),Hoja1!W10&amp;" "&amp;IF(Hoja1!W10=1,VLOOKUP(Hoja1!Q10,Hoja2!$A:$D,3,0),VLOOKUP(Hoja1!Q10,Hoja2!$A:$D,4,0)),IF(AND(X10="ud.",COUNTIF(Hoja2!$I$3:$I$11,Hoja1!Q10)&lt;0),Hoja1!W10&amp;" "&amp;"unidad, "&amp;VLOOKUP(Hoja1!Q10,Hoja2!$A:$B,2,0),Hoja1!W10&amp;" "&amp;Hoja1!X10&amp;" "&amp;VLOOKUP(Hoja1!Q10,Hoja2!$A:$B,2,0)))</f>
        <v>56 comprimidos recubiertos</v>
      </c>
      <c r="Z10" t="str">
        <f>+IF(X10="ud.",IF(W10&lt;&gt;1,W10&amp;" "&amp;VLOOKUP(Q10,Hoja2!A:D,4,0),Hoja1!W10&amp;" "&amp;VLOOKUP(Hoja1!Q10,Hoja2!A:D,3,0)),Hoja1!W10&amp;" "&amp;Hoja1!X10&amp;" "&amp;VLOOKUP(Hoja1!Q10,Hoja2!A:B,2,0))</f>
        <v>56 comprimidos recubiertos</v>
      </c>
      <c r="AA10" s="1" t="s">
        <v>87</v>
      </c>
      <c r="AB10" s="1" t="s">
        <v>25</v>
      </c>
      <c r="AC10" s="1" t="s">
        <v>26</v>
      </c>
      <c r="AD10" s="1" t="s">
        <v>82</v>
      </c>
      <c r="AE10" s="4">
        <v>39360</v>
      </c>
      <c r="AF10" t="str">
        <f t="shared" si="2"/>
        <v>(CB) GALVUS MET COM REC 50/850 MG X 56</v>
      </c>
      <c r="AG10" t="str">
        <f t="shared" si="9"/>
        <v>NOVARTIS</v>
      </c>
      <c r="AH10" t="str">
        <f t="shared" si="10"/>
        <v>VILDAGLIPTINA 50 MG</v>
      </c>
      <c r="AI10" t="str">
        <f t="shared" si="3"/>
        <v>METFORMINA 850 MG</v>
      </c>
      <c r="AJ10" t="str">
        <f t="shared" si="4"/>
        <v/>
      </c>
      <c r="AK10" t="str">
        <f t="shared" si="11"/>
        <v>VILDAGLIPTINA 50 MG METFORMINA 850 MG</v>
      </c>
      <c r="AL10" t="str">
        <f>+VLOOKUP($Q10,Hoja2!$A:$B,2,0)</f>
        <v>comprimido recubierto</v>
      </c>
      <c r="AM10" t="str">
        <f t="shared" si="12"/>
        <v>(CB) GALVUS MET COM REC 50/850 MG X 56 NOVARTIS VILDAGLIPTINA 50 MG METFORMINA 850 MG comprimido recubierto</v>
      </c>
      <c r="BB10">
        <f t="shared" si="13"/>
        <v>829006</v>
      </c>
      <c r="BC10" t="str">
        <f t="shared" si="14"/>
        <v>Galvus Met 50/850 mg x 56 comprimidos recubiertos</v>
      </c>
      <c r="BD10" s="10">
        <f t="shared" si="15"/>
        <v>39360</v>
      </c>
      <c r="BE10" s="3" t="str">
        <f t="shared" si="16"/>
        <v>Galvus Met 50/850</v>
      </c>
      <c r="BF10" t="str">
        <f t="shared" si="17"/>
        <v>Vildagliptina</v>
      </c>
      <c r="BG10" t="str">
        <f t="shared" si="18"/>
        <v>Metformina</v>
      </c>
      <c r="BH10" t="str">
        <f t="shared" si="19"/>
        <v/>
      </c>
      <c r="BI10" t="str">
        <f>+IF(AND(X10="ud.",COUNTIF(Hoja2!$I$3:$I$11,Hoja1!Q10)&gt;0),IF(Hoja1!W10=1,VLOOKUP(Hoja1!Q10,Hoja2!$A:$D,3,0),VLOOKUP(Hoja1!Q10,Hoja2!$A:$D,4,0)),IF(AND(X10="ud.",COUNTIF(Hoja2!$I$3:$I$11,Hoja1!Q10)&lt;0),VLOOKUP(Hoja1!Q10,Hoja2!$A:$B,2,0),VLOOKUP(Hoja1!Q10,Hoja2!$A:$B,2,0)))</f>
        <v>comprimidos recubiertos</v>
      </c>
      <c r="BJ10" t="str">
        <f t="shared" si="20"/>
        <v>50/850 mg</v>
      </c>
      <c r="BK10">
        <f t="shared" si="21"/>
        <v>56</v>
      </c>
      <c r="BL10" t="str">
        <f t="shared" si="22"/>
        <v>ud.</v>
      </c>
      <c r="BO10">
        <f t="shared" si="23"/>
        <v>829006</v>
      </c>
      <c r="BP10" t="str">
        <f t="shared" si="24"/>
        <v>Galvus Met 50/850 mg x 56 comprimidos recubiertos</v>
      </c>
      <c r="BQ10" s="10">
        <f t="shared" si="25"/>
        <v>39360</v>
      </c>
      <c r="BR10" s="3" t="str">
        <f t="shared" si="26"/>
        <v>Galvus Met 50/850</v>
      </c>
      <c r="BS10" t="str">
        <f t="shared" si="27"/>
        <v>Vildagliptina;Metformina</v>
      </c>
      <c r="BT10" t="str">
        <f t="shared" si="28"/>
        <v>comprimidos recubiertos</v>
      </c>
      <c r="BU10" t="str">
        <f t="shared" si="29"/>
        <v>50/850 mg</v>
      </c>
      <c r="BV10">
        <f t="shared" si="30"/>
        <v>56</v>
      </c>
      <c r="BW10" t="str">
        <f t="shared" si="31"/>
        <v>ud.</v>
      </c>
      <c r="BX10" t="s">
        <v>1037</v>
      </c>
      <c r="BZ10" t="str">
        <f t="shared" si="32"/>
        <v>Novartis</v>
      </c>
      <c r="CB10">
        <v>0</v>
      </c>
      <c r="CC10" t="s">
        <v>1054</v>
      </c>
    </row>
    <row r="11" spans="1:81" x14ac:dyDescent="0.2">
      <c r="A11" s="1" t="s">
        <v>88</v>
      </c>
      <c r="B11" s="2">
        <v>3899</v>
      </c>
      <c r="C11">
        <v>6921</v>
      </c>
      <c r="D11">
        <v>1089767</v>
      </c>
      <c r="E11" s="1" t="s">
        <v>992</v>
      </c>
      <c r="F11" s="1" t="str">
        <f t="shared" si="0"/>
        <v>(CB) GESTEL</v>
      </c>
      <c r="G11" s="1">
        <f t="shared" si="5"/>
        <v>200</v>
      </c>
      <c r="H11" s="16" t="str">
        <f t="shared" si="1"/>
        <v>Gestel 200</v>
      </c>
      <c r="I11" s="1" t="str">
        <f>+VLOOKUP(Q11,Hoja2!A:B,2,0)</f>
        <v>cápsula blanda</v>
      </c>
      <c r="J11" s="1" t="s">
        <v>89</v>
      </c>
      <c r="K11" s="1" t="str">
        <f t="shared" si="6"/>
        <v>Exeltis</v>
      </c>
      <c r="L11" s="1" t="s">
        <v>90</v>
      </c>
      <c r="M11" s="1" t="str">
        <f t="shared" ref="M11:M16" si="33">+L11</f>
        <v>PROGESTERONA</v>
      </c>
      <c r="N11" s="1"/>
      <c r="O11" s="1"/>
      <c r="P11" s="1" t="s">
        <v>91</v>
      </c>
      <c r="Q11" s="1" t="s">
        <v>92</v>
      </c>
      <c r="R11">
        <v>200</v>
      </c>
      <c r="S11" t="s">
        <v>34</v>
      </c>
      <c r="T11" s="1" t="str">
        <f t="shared" ref="T11:T16" si="34">+UPPER(R11&amp;" "&amp;S11)</f>
        <v>200 MG</v>
      </c>
      <c r="U11" s="1"/>
      <c r="V11" s="1"/>
      <c r="W11">
        <v>30</v>
      </c>
      <c r="X11" t="s">
        <v>35</v>
      </c>
      <c r="Y11" t="str">
        <f>+IF(AND(X11="ud.",COUNTIF(Hoja2!$I$3:$I$11,Hoja1!Q11)&gt;0),Hoja1!W11&amp;" "&amp;IF(Hoja1!W11=1,VLOOKUP(Hoja1!Q11,Hoja2!$A:$D,3,0),VLOOKUP(Hoja1!Q11,Hoja2!$A:$D,4,0)),IF(AND(X11="ud.",COUNTIF(Hoja2!$I$3:$I$11,Hoja1!Q11)&lt;0),Hoja1!W11&amp;" "&amp;"unidad, "&amp;VLOOKUP(Hoja1!Q11,Hoja2!$A:$B,2,0),Hoja1!W11&amp;" "&amp;Hoja1!X11&amp;" "&amp;VLOOKUP(Hoja1!Q11,Hoja2!$A:$B,2,0)))</f>
        <v>30 ud. cápsula blanda</v>
      </c>
      <c r="Z11" t="str">
        <f>+IF(X11="ud.",IF(W11&lt;&gt;1,W11&amp;" "&amp;VLOOKUP(Q11,Hoja2!A:D,4,0),Hoja1!W11&amp;" "&amp;VLOOKUP(Hoja1!Q11,Hoja2!A:D,3,0)),Hoja1!W11&amp;" "&amp;Hoja1!X11&amp;" "&amp;VLOOKUP(Hoja1!Q11,Hoja2!A:B,2,0))</f>
        <v>30 cápsulas blandas</v>
      </c>
      <c r="AA11" t="s">
        <v>93</v>
      </c>
      <c r="AB11" t="s">
        <v>25</v>
      </c>
      <c r="AC11" t="s">
        <v>26</v>
      </c>
      <c r="AD11" t="s">
        <v>67</v>
      </c>
      <c r="AE11" s="4">
        <v>13860</v>
      </c>
      <c r="AF11" t="str">
        <f t="shared" si="2"/>
        <v>(CB) GESTEL CAP BLA 200 MG X 30</v>
      </c>
      <c r="AG11" t="str">
        <f t="shared" si="9"/>
        <v>EXELTIS</v>
      </c>
      <c r="AH11" t="str">
        <f t="shared" si="10"/>
        <v>PROGESTERONA 200 MG</v>
      </c>
      <c r="AI11" t="str">
        <f t="shared" si="3"/>
        <v/>
      </c>
      <c r="AJ11" t="str">
        <f t="shared" si="4"/>
        <v/>
      </c>
      <c r="AK11" t="str">
        <f t="shared" si="11"/>
        <v>PROGESTERONA 200 MG</v>
      </c>
      <c r="AL11" t="str">
        <f>+VLOOKUP($Q11,Hoja2!$A:$B,2,0)</f>
        <v>cápsula blanda</v>
      </c>
      <c r="AM11" t="str">
        <f t="shared" si="12"/>
        <v>(CB) GESTEL CAP BLA 200 MG X 30 EXELTIS PROGESTERONA 200 MG cápsula blanda</v>
      </c>
      <c r="BB11">
        <f t="shared" si="13"/>
        <v>1089767</v>
      </c>
      <c r="BC11" t="str">
        <f t="shared" si="14"/>
        <v>Gestel 200 mg x 30 ud. cápsula blanda</v>
      </c>
      <c r="BD11" s="10">
        <f t="shared" si="15"/>
        <v>13860</v>
      </c>
      <c r="BE11" s="3" t="str">
        <f t="shared" si="16"/>
        <v>Gestel 200</v>
      </c>
      <c r="BF11" t="str">
        <f t="shared" si="17"/>
        <v>Progesterona</v>
      </c>
      <c r="BG11" t="str">
        <f t="shared" si="18"/>
        <v/>
      </c>
      <c r="BH11" t="str">
        <f t="shared" si="19"/>
        <v/>
      </c>
      <c r="BI11" t="str">
        <f>+IF(AND(X11="ud.",COUNTIF(Hoja2!$I$3:$I$11,Hoja1!Q11)&gt;0),IF(Hoja1!W11=1,VLOOKUP(Hoja1!Q11,Hoja2!$A:$D,3,0),VLOOKUP(Hoja1!Q11,Hoja2!$A:$D,4,0)),IF(AND(X11="ud.",COUNTIF(Hoja2!$I$3:$I$11,Hoja1!Q11)&lt;0),VLOOKUP(Hoja1!Q11,Hoja2!$A:$B,2,0),VLOOKUP(Hoja1!Q11,Hoja2!$A:$B,2,0)))</f>
        <v>cápsula blanda</v>
      </c>
      <c r="BJ11" t="str">
        <f t="shared" si="20"/>
        <v>200 mg</v>
      </c>
      <c r="BK11">
        <f t="shared" si="21"/>
        <v>30</v>
      </c>
      <c r="BL11" t="str">
        <f t="shared" si="22"/>
        <v>ud.</v>
      </c>
      <c r="BO11">
        <f t="shared" si="23"/>
        <v>1089767</v>
      </c>
      <c r="BP11" t="str">
        <f t="shared" si="24"/>
        <v>Gestel 200 mg x 30 ud. cápsula blanda</v>
      </c>
      <c r="BQ11" s="10">
        <f t="shared" si="25"/>
        <v>13860</v>
      </c>
      <c r="BR11" s="3" t="str">
        <f t="shared" si="26"/>
        <v>Gestel 200</v>
      </c>
      <c r="BS11" t="str">
        <f t="shared" si="27"/>
        <v>Progesterona</v>
      </c>
      <c r="BT11" t="str">
        <f t="shared" si="28"/>
        <v>cápsula blanda</v>
      </c>
      <c r="BU11" t="str">
        <f t="shared" si="29"/>
        <v>200 mg</v>
      </c>
      <c r="BV11">
        <f t="shared" si="30"/>
        <v>30</v>
      </c>
      <c r="BW11" t="str">
        <f t="shared" si="31"/>
        <v>ud.</v>
      </c>
      <c r="BZ11" t="str">
        <f t="shared" si="32"/>
        <v>Exeltis</v>
      </c>
      <c r="CB11">
        <v>0</v>
      </c>
    </row>
    <row r="12" spans="1:81" x14ac:dyDescent="0.2">
      <c r="A12" s="1" t="s">
        <v>94</v>
      </c>
      <c r="B12" s="2">
        <v>4342</v>
      </c>
      <c r="C12">
        <v>4149</v>
      </c>
      <c r="D12">
        <v>829009</v>
      </c>
      <c r="E12" s="1" t="s">
        <v>95</v>
      </c>
      <c r="F12" s="1" t="str">
        <f t="shared" si="0"/>
        <v>(CB) IDENA</v>
      </c>
      <c r="G12" s="1">
        <f t="shared" si="5"/>
        <v>150</v>
      </c>
      <c r="H12" s="16" t="str">
        <f t="shared" si="1"/>
        <v>Idena 150</v>
      </c>
      <c r="I12" s="1" t="str">
        <f>+VLOOKUP(Q12,Hoja2!A:B,2,0)</f>
        <v>comprimido recubierto</v>
      </c>
      <c r="J12" s="1" t="s">
        <v>96</v>
      </c>
      <c r="K12" s="1" t="str">
        <f t="shared" si="6"/>
        <v>Tecnofarma</v>
      </c>
      <c r="L12" s="1" t="s">
        <v>97</v>
      </c>
      <c r="M12" s="1" t="str">
        <f t="shared" si="33"/>
        <v>ACIDO IBANDRONICO</v>
      </c>
      <c r="N12" s="1"/>
      <c r="O12" s="1"/>
      <c r="P12" s="1" t="s">
        <v>98</v>
      </c>
      <c r="Q12" s="1" t="s">
        <v>33</v>
      </c>
      <c r="R12">
        <v>150</v>
      </c>
      <c r="S12" s="1" t="s">
        <v>34</v>
      </c>
      <c r="T12" s="1" t="str">
        <f t="shared" si="34"/>
        <v>150 MG</v>
      </c>
      <c r="U12" s="1"/>
      <c r="V12" s="1"/>
      <c r="W12">
        <v>1</v>
      </c>
      <c r="X12" s="1" t="s">
        <v>35</v>
      </c>
      <c r="Y12" t="str">
        <f>+IF(AND(X12="ud.",COUNTIF(Hoja2!$I$3:$I$11,Hoja1!Q12)&gt;0),Hoja1!W12&amp;" "&amp;IF(Hoja1!W12=1,VLOOKUP(Hoja1!Q12,Hoja2!$A:$D,3,0),VLOOKUP(Hoja1!Q12,Hoja2!$A:$D,4,0)),IF(AND(X12="ud.",COUNTIF(Hoja2!$I$3:$I$11,Hoja1!Q12)&lt;0),Hoja1!W12&amp;" "&amp;"unidad, "&amp;VLOOKUP(Hoja1!Q12,Hoja2!$A:$B,2,0),Hoja1!W12&amp;" "&amp;Hoja1!X12&amp;" "&amp;VLOOKUP(Hoja1!Q12,Hoja2!$A:$B,2,0)))</f>
        <v>1 comprimido recubierto</v>
      </c>
      <c r="Z12" t="str">
        <f>+IF(X12="ud.",IF(W12&lt;&gt;1,W12&amp;" "&amp;VLOOKUP(Q12,Hoja2!A:D,4,0),Hoja1!W12&amp;" "&amp;VLOOKUP(Hoja1!Q12,Hoja2!A:D,3,0)),Hoja1!W12&amp;" "&amp;Hoja1!X12&amp;" "&amp;VLOOKUP(Hoja1!Q12,Hoja2!A:B,2,0))</f>
        <v>1 comprimido recubierto</v>
      </c>
      <c r="AA12" s="1" t="s">
        <v>99</v>
      </c>
      <c r="AB12" s="1" t="s">
        <v>25</v>
      </c>
      <c r="AC12" s="1" t="s">
        <v>26</v>
      </c>
      <c r="AD12" t="s">
        <v>82</v>
      </c>
      <c r="AE12" s="4">
        <v>11200</v>
      </c>
      <c r="AF12" t="str">
        <f t="shared" si="2"/>
        <v>(CB) IDENA COM REC 150 MG X 1</v>
      </c>
      <c r="AG12" t="str">
        <f t="shared" si="9"/>
        <v>TECNOFARMA</v>
      </c>
      <c r="AH12" t="str">
        <f t="shared" si="10"/>
        <v>ACIDO IBANDRONICO 150 MG</v>
      </c>
      <c r="AI12" t="str">
        <f t="shared" si="3"/>
        <v/>
      </c>
      <c r="AJ12" t="str">
        <f t="shared" si="4"/>
        <v/>
      </c>
      <c r="AK12" t="str">
        <f t="shared" si="11"/>
        <v>ACIDO IBANDRONICO 150 MG</v>
      </c>
      <c r="AL12" t="str">
        <f>+VLOOKUP($Q12,Hoja2!$A:$B,2,0)</f>
        <v>comprimido recubierto</v>
      </c>
      <c r="AM12" t="str">
        <f t="shared" si="12"/>
        <v>(CB) IDENA COM REC 150 MG X 1 TECNOFARMA ACIDO IBANDRONICO 150 MG comprimido recubierto</v>
      </c>
      <c r="BB12">
        <f t="shared" si="13"/>
        <v>829009</v>
      </c>
      <c r="BC12" t="str">
        <f t="shared" si="14"/>
        <v>Idena 150 mg x 1 comprimido recubierto</v>
      </c>
      <c r="BD12" s="10">
        <f t="shared" si="15"/>
        <v>11200</v>
      </c>
      <c r="BE12" s="3" t="str">
        <f t="shared" si="16"/>
        <v>Idena 150</v>
      </c>
      <c r="BF12" t="str">
        <f t="shared" si="17"/>
        <v>Acido Ibandronico</v>
      </c>
      <c r="BG12" t="str">
        <f t="shared" si="18"/>
        <v/>
      </c>
      <c r="BH12" t="str">
        <f t="shared" si="19"/>
        <v/>
      </c>
      <c r="BI12" t="str">
        <f>+IF(AND(X12="ud.",COUNTIF(Hoja2!$I$3:$I$11,Hoja1!Q12)&gt;0),IF(Hoja1!W12=1,VLOOKUP(Hoja1!Q12,Hoja2!$A:$D,3,0),VLOOKUP(Hoja1!Q12,Hoja2!$A:$D,4,0)),IF(AND(X12="ud.",COUNTIF(Hoja2!$I$3:$I$11,Hoja1!Q12)&lt;0),VLOOKUP(Hoja1!Q12,Hoja2!$A:$B,2,0),VLOOKUP(Hoja1!Q12,Hoja2!$A:$B,2,0)))</f>
        <v>comprimido recubierto</v>
      </c>
      <c r="BJ12" t="str">
        <f t="shared" si="20"/>
        <v>150 mg</v>
      </c>
      <c r="BK12">
        <f t="shared" si="21"/>
        <v>1</v>
      </c>
      <c r="BL12" t="str">
        <f t="shared" si="22"/>
        <v>ud.</v>
      </c>
      <c r="BO12">
        <f t="shared" si="23"/>
        <v>829009</v>
      </c>
      <c r="BP12" t="str">
        <f t="shared" si="24"/>
        <v>Idena 150 mg x 1 comprimido recubierto</v>
      </c>
      <c r="BQ12" s="10">
        <f t="shared" si="25"/>
        <v>11200</v>
      </c>
      <c r="BR12" s="3" t="str">
        <f t="shared" si="26"/>
        <v>Idena 150</v>
      </c>
      <c r="BS12" t="str">
        <f t="shared" si="27"/>
        <v>Acido Ibandronico</v>
      </c>
      <c r="BT12" t="str">
        <f t="shared" si="28"/>
        <v>comprimido recubierto</v>
      </c>
      <c r="BU12" t="str">
        <f t="shared" si="29"/>
        <v>150 mg</v>
      </c>
      <c r="BV12">
        <f t="shared" si="30"/>
        <v>1</v>
      </c>
      <c r="BW12" t="str">
        <f t="shared" si="31"/>
        <v>ud.</v>
      </c>
      <c r="BZ12" t="str">
        <f t="shared" si="32"/>
        <v>Tecnofarma</v>
      </c>
      <c r="CB12">
        <v>0</v>
      </c>
    </row>
    <row r="13" spans="1:81" x14ac:dyDescent="0.2">
      <c r="A13" s="1" t="s">
        <v>100</v>
      </c>
      <c r="B13" s="2">
        <v>4445</v>
      </c>
      <c r="C13">
        <v>3796</v>
      </c>
      <c r="D13">
        <v>829010</v>
      </c>
      <c r="E13" s="1" t="s">
        <v>101</v>
      </c>
      <c r="F13" s="1" t="s">
        <v>1027</v>
      </c>
      <c r="G13" s="1">
        <f t="shared" si="5"/>
        <v>68</v>
      </c>
      <c r="H13" s="16" t="str">
        <f t="shared" si="1"/>
        <v>Implanon 68</v>
      </c>
      <c r="I13" s="1" t="str">
        <f>+VLOOKUP(Q13,Hoja2!A:B,2,0)</f>
        <v>implante</v>
      </c>
      <c r="J13" s="1" t="s">
        <v>102</v>
      </c>
      <c r="K13" s="1" t="str">
        <f t="shared" si="6"/>
        <v>Msd</v>
      </c>
      <c r="L13" s="1" t="s">
        <v>103</v>
      </c>
      <c r="M13" s="1" t="str">
        <f t="shared" si="33"/>
        <v>ETONOGESTREL</v>
      </c>
      <c r="N13" s="1"/>
      <c r="O13" s="1"/>
      <c r="P13" s="1" t="s">
        <v>104</v>
      </c>
      <c r="Q13" s="1" t="s">
        <v>105</v>
      </c>
      <c r="R13" s="1">
        <v>68</v>
      </c>
      <c r="S13" s="1" t="s">
        <v>34</v>
      </c>
      <c r="T13" s="1" t="str">
        <f t="shared" si="34"/>
        <v>68 MG</v>
      </c>
      <c r="U13" s="1"/>
      <c r="V13" s="1"/>
      <c r="W13" s="1">
        <v>1</v>
      </c>
      <c r="X13" s="1" t="s">
        <v>35</v>
      </c>
      <c r="Y13" t="str">
        <f>+IF(AND(X13="ud.",COUNTIF(Hoja2!$I$3:$I$11,Hoja1!Q13)&gt;0),Hoja1!W13&amp;" "&amp;IF(Hoja1!W13=1,VLOOKUP(Hoja1!Q13,Hoja2!$A:$D,3,0),VLOOKUP(Hoja1!Q13,Hoja2!$A:$D,4,0)),IF(AND(X13="ud.",COUNTIF(Hoja2!$I$3:$I$11,Hoja1!Q13)&lt;0),Hoja1!W13&amp;" "&amp;"unidad, "&amp;VLOOKUP(Hoja1!Q13,Hoja2!$A:$B,2,0),Hoja1!W13&amp;" "&amp;Hoja1!X13&amp;" "&amp;VLOOKUP(Hoja1!Q13,Hoja2!$A:$B,2,0)))</f>
        <v>1 ud. implante</v>
      </c>
      <c r="Z13" t="str">
        <f>+IF(X13="ud.",IF(W13&lt;&gt;1,W13&amp;" "&amp;VLOOKUP(Q13,Hoja2!A:D,4,0),Hoja1!W13&amp;" "&amp;VLOOKUP(Hoja1!Q13,Hoja2!A:D,3,0)),Hoja1!W13&amp;" "&amp;Hoja1!X13&amp;" "&amp;VLOOKUP(Hoja1!Q13,Hoja2!A:B,2,0))</f>
        <v xml:space="preserve">1 </v>
      </c>
      <c r="AA13" s="1" t="s">
        <v>106</v>
      </c>
      <c r="AB13" s="1" t="s">
        <v>25</v>
      </c>
      <c r="AC13" s="1" t="s">
        <v>26</v>
      </c>
      <c r="AD13" s="1" t="s">
        <v>67</v>
      </c>
      <c r="AE13" s="4">
        <v>69670</v>
      </c>
      <c r="AF13" t="str">
        <f t="shared" si="2"/>
        <v>(CB) IMPLANON IMP 68 MG X 1</v>
      </c>
      <c r="AG13" t="str">
        <f t="shared" si="9"/>
        <v>MSD</v>
      </c>
      <c r="AH13" t="str">
        <f t="shared" si="10"/>
        <v>ETONOGESTREL 68 MG</v>
      </c>
      <c r="AI13" t="str">
        <f t="shared" si="3"/>
        <v/>
      </c>
      <c r="AJ13" t="str">
        <f t="shared" si="4"/>
        <v/>
      </c>
      <c r="AK13" t="str">
        <f t="shared" si="11"/>
        <v>ETONOGESTREL 68 MG</v>
      </c>
      <c r="AL13" t="str">
        <f>+VLOOKUP($Q13,Hoja2!$A:$B,2,0)</f>
        <v>implante</v>
      </c>
      <c r="AM13" t="str">
        <f t="shared" si="12"/>
        <v>(CB) IMPLANON IMP 68 MG X 1 MSD ETONOGESTREL 68 MG implante</v>
      </c>
      <c r="BB13">
        <f t="shared" si="13"/>
        <v>829010</v>
      </c>
      <c r="BC13" t="str">
        <f t="shared" si="14"/>
        <v>Implanon 68 mg x 1 ud. implante</v>
      </c>
      <c r="BD13" s="10">
        <f t="shared" si="15"/>
        <v>69670</v>
      </c>
      <c r="BE13" s="3" t="str">
        <f t="shared" si="16"/>
        <v>Implanon 68</v>
      </c>
      <c r="BF13" t="str">
        <f t="shared" si="17"/>
        <v>Etonogestrel</v>
      </c>
      <c r="BG13" t="str">
        <f t="shared" si="18"/>
        <v/>
      </c>
      <c r="BH13" t="str">
        <f t="shared" si="19"/>
        <v/>
      </c>
      <c r="BI13" t="str">
        <f>+IF(AND(X13="ud.",COUNTIF(Hoja2!$I$3:$I$11,Hoja1!Q13)&gt;0),IF(Hoja1!W13=1,VLOOKUP(Hoja1!Q13,Hoja2!$A:$D,3,0),VLOOKUP(Hoja1!Q13,Hoja2!$A:$D,4,0)),IF(AND(X13="ud.",COUNTIF(Hoja2!$I$3:$I$11,Hoja1!Q13)&lt;0),VLOOKUP(Hoja1!Q13,Hoja2!$A:$B,2,0),VLOOKUP(Hoja1!Q13,Hoja2!$A:$B,2,0)))</f>
        <v>implante</v>
      </c>
      <c r="BJ13" t="str">
        <f t="shared" si="20"/>
        <v>68 mg</v>
      </c>
      <c r="BK13">
        <f t="shared" si="21"/>
        <v>1</v>
      </c>
      <c r="BL13" t="str">
        <f t="shared" si="22"/>
        <v>ud.</v>
      </c>
      <c r="BO13">
        <f t="shared" si="23"/>
        <v>829010</v>
      </c>
      <c r="BP13" t="str">
        <f t="shared" si="24"/>
        <v>Implanon 68 mg x 1 ud. implante</v>
      </c>
      <c r="BQ13" s="10">
        <f t="shared" si="25"/>
        <v>69670</v>
      </c>
      <c r="BR13" s="3" t="str">
        <f t="shared" si="26"/>
        <v>Implanon 68</v>
      </c>
      <c r="BS13" t="str">
        <f t="shared" si="27"/>
        <v>Etonogestrel</v>
      </c>
      <c r="BT13" t="str">
        <f t="shared" si="28"/>
        <v>implante</v>
      </c>
      <c r="BU13" t="str">
        <f t="shared" si="29"/>
        <v>68 mg</v>
      </c>
      <c r="BV13">
        <f t="shared" si="30"/>
        <v>1</v>
      </c>
      <c r="BW13" t="str">
        <f t="shared" si="31"/>
        <v>ud.</v>
      </c>
      <c r="BZ13" t="str">
        <f t="shared" si="32"/>
        <v>Msd</v>
      </c>
      <c r="CB13">
        <v>0</v>
      </c>
    </row>
    <row r="14" spans="1:81" x14ac:dyDescent="0.2">
      <c r="A14" s="5" t="s">
        <v>107</v>
      </c>
      <c r="B14" s="2">
        <v>4473</v>
      </c>
      <c r="C14">
        <v>3772</v>
      </c>
      <c r="D14">
        <v>829011</v>
      </c>
      <c r="E14" s="1" t="s">
        <v>108</v>
      </c>
      <c r="F14" s="1" t="str">
        <f t="shared" ref="F14:F45" si="35">+MID(E14,1,FIND(Q14,E14,1)-2)</f>
        <v>(CB) INSULATARD PENFILL</v>
      </c>
      <c r="G14" s="1">
        <f t="shared" si="5"/>
        <v>100</v>
      </c>
      <c r="H14" s="16" t="str">
        <f t="shared" si="1"/>
        <v>Insulatard Penfill 100</v>
      </c>
      <c r="I14" s="1" t="str">
        <f>+VLOOKUP(Q14,Hoja2!A:B,2,0)</f>
        <v>suspensión inyectable</v>
      </c>
      <c r="J14" s="1" t="s">
        <v>109</v>
      </c>
      <c r="K14" s="1" t="str">
        <f t="shared" si="6"/>
        <v>Novo Nordisk</v>
      </c>
      <c r="L14" s="1" t="s">
        <v>110</v>
      </c>
      <c r="M14" s="1" t="str">
        <f t="shared" si="33"/>
        <v>INSULINA HUMANA ISOFANA</v>
      </c>
      <c r="N14" s="1"/>
      <c r="O14" s="1"/>
      <c r="P14" s="1" t="s">
        <v>80</v>
      </c>
      <c r="Q14" s="1" t="s">
        <v>57</v>
      </c>
      <c r="R14" s="1">
        <v>100</v>
      </c>
      <c r="S14" s="1" t="s">
        <v>111</v>
      </c>
      <c r="T14" s="1" t="str">
        <f t="shared" si="34"/>
        <v>100 UI/ML</v>
      </c>
      <c r="U14" s="1"/>
      <c r="V14" s="1"/>
      <c r="W14" s="1">
        <v>5</v>
      </c>
      <c r="X14" s="1" t="s">
        <v>35</v>
      </c>
      <c r="Y14" t="str">
        <f>+IF(AND(X14="ud.",COUNTIF(Hoja2!$I$3:$I$11,Hoja1!Q14)&gt;0),Hoja1!W14&amp;" "&amp;IF(Hoja1!W14=1,VLOOKUP(Hoja1!Q14,Hoja2!$A:$D,3,0),VLOOKUP(Hoja1!Q14,Hoja2!$A:$D,4,0)),IF(AND(X14="ud.",COUNTIF(Hoja2!$I$3:$I$11,Hoja1!Q14)&lt;0),Hoja1!W14&amp;" "&amp;"unidad, "&amp;VLOOKUP(Hoja1!Q14,Hoja2!$A:$B,2,0),Hoja1!W14&amp;" "&amp;Hoja1!X14&amp;" "&amp;VLOOKUP(Hoja1!Q14,Hoja2!$A:$B,2,0)))</f>
        <v>5 ud. suspensión inyectable</v>
      </c>
      <c r="Z14" t="str">
        <f>+IF(X14="ud.",IF(W14&lt;&gt;1,W14&amp;" "&amp;VLOOKUP(Q14,Hoja2!A:D,4,0),Hoja1!W14&amp;" "&amp;VLOOKUP(Hoja1!Q14,Hoja2!A:D,3,0)),Hoja1!W14&amp;" "&amp;Hoja1!X14&amp;" "&amp;VLOOKUP(Hoja1!Q14,Hoja2!A:B,2,0))</f>
        <v xml:space="preserve">5 </v>
      </c>
      <c r="AA14" s="1" t="s">
        <v>112</v>
      </c>
      <c r="AB14" s="1" t="s">
        <v>25</v>
      </c>
      <c r="AC14" s="1" t="s">
        <v>26</v>
      </c>
      <c r="AD14" s="1" t="s">
        <v>82</v>
      </c>
      <c r="AE14" s="4">
        <v>25260</v>
      </c>
      <c r="AF14" t="str">
        <f t="shared" si="2"/>
        <v>(CB) INSULATARD PENFILL SUS INY 100 UI/ML X 3 ML X 5</v>
      </c>
      <c r="AG14" t="str">
        <f t="shared" si="9"/>
        <v>NOVO NORDISK</v>
      </c>
      <c r="AH14" t="str">
        <f t="shared" si="10"/>
        <v>INSULINA HUMANA ISOFANA 100 UI/ML</v>
      </c>
      <c r="AI14" t="str">
        <f t="shared" si="3"/>
        <v/>
      </c>
      <c r="AJ14" t="str">
        <f t="shared" si="4"/>
        <v/>
      </c>
      <c r="AK14" t="str">
        <f t="shared" si="11"/>
        <v>INSULINA HUMANA ISOFANA 100 UI/ML</v>
      </c>
      <c r="AL14" t="str">
        <f>+VLOOKUP($Q14,Hoja2!$A:$B,2,0)</f>
        <v>suspensión inyectable</v>
      </c>
      <c r="AM14" t="str">
        <f t="shared" si="12"/>
        <v>(CB) INSULATARD PENFILL SUS INY 100 UI/ML X 3 ML X 5 NOVO NORDISK INSULINA HUMANA ISOFANA 100 UI/ML suspensión inyectable</v>
      </c>
      <c r="BB14">
        <f t="shared" si="13"/>
        <v>829011</v>
      </c>
      <c r="BC14" t="str">
        <f t="shared" si="14"/>
        <v>Insulatard Penfill 100 UI/ml x 5 ud. suspensión inyectable</v>
      </c>
      <c r="BD14" s="10">
        <f t="shared" si="15"/>
        <v>25260</v>
      </c>
      <c r="BE14" s="3" t="str">
        <f t="shared" si="16"/>
        <v>Insulatard Penfill 100</v>
      </c>
      <c r="BF14" t="str">
        <f t="shared" si="17"/>
        <v>Insulina Humana Isofana</v>
      </c>
      <c r="BG14" t="str">
        <f t="shared" si="18"/>
        <v/>
      </c>
      <c r="BH14" t="str">
        <f t="shared" si="19"/>
        <v/>
      </c>
      <c r="BI14" t="str">
        <f>+IF(AND(X14="ud.",COUNTIF(Hoja2!$I$3:$I$11,Hoja1!Q14)&gt;0),IF(Hoja1!W14=1,VLOOKUP(Hoja1!Q14,Hoja2!$A:$D,3,0),VLOOKUP(Hoja1!Q14,Hoja2!$A:$D,4,0)),IF(AND(X14="ud.",COUNTIF(Hoja2!$I$3:$I$11,Hoja1!Q14)&lt;0),VLOOKUP(Hoja1!Q14,Hoja2!$A:$B,2,0),VLOOKUP(Hoja1!Q14,Hoja2!$A:$B,2,0)))</f>
        <v>suspensión inyectable</v>
      </c>
      <c r="BJ14" t="str">
        <f t="shared" si="20"/>
        <v>100 UI/ml</v>
      </c>
      <c r="BK14">
        <f t="shared" si="21"/>
        <v>5</v>
      </c>
      <c r="BL14" t="str">
        <f t="shared" si="22"/>
        <v>ud.</v>
      </c>
      <c r="BO14">
        <f t="shared" si="23"/>
        <v>829011</v>
      </c>
      <c r="BP14" t="str">
        <f t="shared" si="24"/>
        <v>Insulatard Penfill 100 UI/ml x 5 ud. suspensión inyectable</v>
      </c>
      <c r="BQ14" s="10">
        <f t="shared" si="25"/>
        <v>25260</v>
      </c>
      <c r="BR14" s="3" t="str">
        <f t="shared" si="26"/>
        <v>Insulatard Penfill 100</v>
      </c>
      <c r="BS14" t="str">
        <f t="shared" si="27"/>
        <v>Insulina Humana Isofana</v>
      </c>
      <c r="BT14" t="str">
        <f t="shared" si="28"/>
        <v>suspensión inyectable</v>
      </c>
      <c r="BU14" t="str">
        <f t="shared" si="29"/>
        <v>100 UI/ml</v>
      </c>
      <c r="BV14">
        <f t="shared" si="30"/>
        <v>5</v>
      </c>
      <c r="BW14" t="str">
        <f t="shared" si="31"/>
        <v>ud.</v>
      </c>
      <c r="BZ14" t="str">
        <f t="shared" si="32"/>
        <v>Novo Nordisk</v>
      </c>
      <c r="CB14">
        <v>0</v>
      </c>
      <c r="CC14">
        <v>829012</v>
      </c>
    </row>
    <row r="15" spans="1:81" x14ac:dyDescent="0.2">
      <c r="A15" s="1" t="s">
        <v>113</v>
      </c>
      <c r="B15" s="2">
        <v>5497</v>
      </c>
      <c r="C15">
        <v>5439</v>
      </c>
      <c r="D15">
        <v>829025</v>
      </c>
      <c r="E15" s="1" t="s">
        <v>114</v>
      </c>
      <c r="F15" s="1" t="str">
        <f t="shared" si="35"/>
        <v>(CB) MEDROL</v>
      </c>
      <c r="G15" s="1">
        <f t="shared" si="5"/>
        <v>4</v>
      </c>
      <c r="H15" s="16" t="str">
        <f t="shared" si="1"/>
        <v>Medrol 4</v>
      </c>
      <c r="I15" s="1" t="str">
        <f>+VLOOKUP(Q15,Hoja2!A:B,2,0)</f>
        <v>comprimido</v>
      </c>
      <c r="J15" s="1" t="s">
        <v>54</v>
      </c>
      <c r="K15" s="1" t="str">
        <f t="shared" si="6"/>
        <v>Pfizer</v>
      </c>
      <c r="L15" s="1" t="s">
        <v>55</v>
      </c>
      <c r="M15" s="1" t="str">
        <f t="shared" si="33"/>
        <v>METILPREDNISOLONA</v>
      </c>
      <c r="N15" s="1"/>
      <c r="O15" s="1"/>
      <c r="P15" s="1" t="s">
        <v>56</v>
      </c>
      <c r="Q15" s="1" t="s">
        <v>65</v>
      </c>
      <c r="R15" s="1">
        <v>4</v>
      </c>
      <c r="S15" s="1" t="s">
        <v>34</v>
      </c>
      <c r="T15" s="1" t="str">
        <f t="shared" si="34"/>
        <v>4 MG</v>
      </c>
      <c r="U15" s="1"/>
      <c r="V15" s="1"/>
      <c r="W15" s="1">
        <v>20</v>
      </c>
      <c r="X15" s="1" t="s">
        <v>35</v>
      </c>
      <c r="Y15" t="str">
        <f>+IF(AND(X15="ud.",COUNTIF(Hoja2!$I$3:$I$11,Hoja1!Q15)&gt;0),Hoja1!W15&amp;" "&amp;IF(Hoja1!W15=1,VLOOKUP(Hoja1!Q15,Hoja2!$A:$D,3,0),VLOOKUP(Hoja1!Q15,Hoja2!$A:$D,4,0)),IF(AND(X15="ud.",COUNTIF(Hoja2!$I$3:$I$11,Hoja1!Q15)&lt;0),Hoja1!W15&amp;" "&amp;"unidad, "&amp;VLOOKUP(Hoja1!Q15,Hoja2!$A:$B,2,0),Hoja1!W15&amp;" "&amp;Hoja1!X15&amp;" "&amp;VLOOKUP(Hoja1!Q15,Hoja2!$A:$B,2,0)))</f>
        <v>20 comprimidos</v>
      </c>
      <c r="Z15" t="str">
        <f>+IF(X15="ud.",IF(W15&lt;&gt;1,W15&amp;" "&amp;VLOOKUP(Q15,Hoja2!A:D,4,0),Hoja1!W15&amp;" "&amp;VLOOKUP(Hoja1!Q15,Hoja2!A:D,3,0)),Hoja1!W15&amp;" "&amp;Hoja1!X15&amp;" "&amp;VLOOKUP(Hoja1!Q15,Hoja2!A:B,2,0))</f>
        <v>20 comprimidos</v>
      </c>
      <c r="AA15" s="1" t="s">
        <v>115</v>
      </c>
      <c r="AB15" t="s">
        <v>44</v>
      </c>
      <c r="AC15" s="1" t="s">
        <v>26</v>
      </c>
      <c r="AD15" s="1" t="s">
        <v>60</v>
      </c>
      <c r="AE15" s="4">
        <v>20510</v>
      </c>
      <c r="AF15" t="str">
        <f t="shared" si="2"/>
        <v>(CB) MEDROL COM 4 MG X 20</v>
      </c>
      <c r="AG15" t="str">
        <f t="shared" si="9"/>
        <v>PFIZER</v>
      </c>
      <c r="AH15" t="str">
        <f t="shared" si="10"/>
        <v>METILPREDNISOLONA 4 MG</v>
      </c>
      <c r="AI15" t="str">
        <f t="shared" si="3"/>
        <v/>
      </c>
      <c r="AJ15" t="str">
        <f t="shared" si="4"/>
        <v/>
      </c>
      <c r="AK15" t="str">
        <f t="shared" si="11"/>
        <v>METILPREDNISOLONA 4 MG</v>
      </c>
      <c r="AL15" t="str">
        <f>+VLOOKUP($Q15,Hoja2!$A:$B,2,0)</f>
        <v>comprimido</v>
      </c>
      <c r="AM15" t="str">
        <f t="shared" si="12"/>
        <v>(CB) MEDROL COM 4 MG X 20 PFIZER METILPREDNISOLONA 4 MG comprimido</v>
      </c>
      <c r="BB15">
        <f t="shared" si="13"/>
        <v>829025</v>
      </c>
      <c r="BC15" t="str">
        <f t="shared" si="14"/>
        <v>Medrol 4 mg x 20 comprimidos</v>
      </c>
      <c r="BD15" s="10">
        <f t="shared" si="15"/>
        <v>20510</v>
      </c>
      <c r="BE15" s="3" t="str">
        <f t="shared" si="16"/>
        <v>Medrol 4</v>
      </c>
      <c r="BF15" t="str">
        <f t="shared" si="17"/>
        <v>Metilprednisolona</v>
      </c>
      <c r="BG15" t="str">
        <f t="shared" si="18"/>
        <v/>
      </c>
      <c r="BH15" t="str">
        <f t="shared" si="19"/>
        <v/>
      </c>
      <c r="BI15" t="str">
        <f>+IF(AND(X15="ud.",COUNTIF(Hoja2!$I$3:$I$11,Hoja1!Q15)&gt;0),IF(Hoja1!W15=1,VLOOKUP(Hoja1!Q15,Hoja2!$A:$D,3,0),VLOOKUP(Hoja1!Q15,Hoja2!$A:$D,4,0)),IF(AND(X15="ud.",COUNTIF(Hoja2!$I$3:$I$11,Hoja1!Q15)&lt;0),VLOOKUP(Hoja1!Q15,Hoja2!$A:$B,2,0),VLOOKUP(Hoja1!Q15,Hoja2!$A:$B,2,0)))</f>
        <v>comprimidos</v>
      </c>
      <c r="BJ15" t="str">
        <f t="shared" si="20"/>
        <v>4 mg</v>
      </c>
      <c r="BK15">
        <f t="shared" si="21"/>
        <v>20</v>
      </c>
      <c r="BL15" t="str">
        <f t="shared" si="22"/>
        <v>ud.</v>
      </c>
      <c r="BO15">
        <f t="shared" si="23"/>
        <v>829025</v>
      </c>
      <c r="BP15" t="str">
        <f t="shared" si="24"/>
        <v>Medrol 4 mg x 20 comprimidos</v>
      </c>
      <c r="BQ15" s="10">
        <f t="shared" si="25"/>
        <v>20510</v>
      </c>
      <c r="BR15" s="3" t="str">
        <f t="shared" si="26"/>
        <v>Medrol 4</v>
      </c>
      <c r="BS15" t="str">
        <f t="shared" si="27"/>
        <v>Metilprednisolona</v>
      </c>
      <c r="BT15" t="str">
        <f t="shared" si="28"/>
        <v>comprimidos</v>
      </c>
      <c r="BU15" t="str">
        <f t="shared" si="29"/>
        <v>4 mg</v>
      </c>
      <c r="BV15">
        <f t="shared" si="30"/>
        <v>20</v>
      </c>
      <c r="BW15" t="str">
        <f t="shared" si="31"/>
        <v>ud.</v>
      </c>
      <c r="BZ15" t="str">
        <f t="shared" si="32"/>
        <v>Pfizer</v>
      </c>
      <c r="CB15">
        <v>0</v>
      </c>
    </row>
    <row r="16" spans="1:81" x14ac:dyDescent="0.2">
      <c r="A16" s="1" t="s">
        <v>116</v>
      </c>
      <c r="B16" s="2">
        <v>6849</v>
      </c>
      <c r="C16">
        <v>5068</v>
      </c>
      <c r="D16">
        <v>829048</v>
      </c>
      <c r="E16" s="1" t="s">
        <v>117</v>
      </c>
      <c r="F16" s="1" t="str">
        <f t="shared" si="35"/>
        <v>(CB) PRAYANOL</v>
      </c>
      <c r="G16" s="1">
        <f t="shared" si="5"/>
        <v>100</v>
      </c>
      <c r="H16" s="16" t="str">
        <f t="shared" si="1"/>
        <v>Prayanol 100</v>
      </c>
      <c r="I16" s="1" t="str">
        <f>+VLOOKUP(Q16,Hoja2!A:B,2,0)</f>
        <v>cápsula</v>
      </c>
      <c r="J16" s="1" t="s">
        <v>118</v>
      </c>
      <c r="K16" s="1" t="str">
        <f t="shared" si="6"/>
        <v>Sanitas</v>
      </c>
      <c r="L16" s="1" t="s">
        <v>119</v>
      </c>
      <c r="M16" s="1" t="str">
        <f t="shared" si="33"/>
        <v>AMANTADINA</v>
      </c>
      <c r="N16" s="1"/>
      <c r="O16" s="1"/>
      <c r="P16" s="1" t="s">
        <v>120</v>
      </c>
      <c r="Q16" s="1" t="s">
        <v>121</v>
      </c>
      <c r="R16">
        <v>100</v>
      </c>
      <c r="S16" s="1" t="s">
        <v>34</v>
      </c>
      <c r="T16" s="1" t="str">
        <f t="shared" si="34"/>
        <v>100 MG</v>
      </c>
      <c r="U16" s="1"/>
      <c r="V16" s="1"/>
      <c r="W16">
        <v>30</v>
      </c>
      <c r="X16" s="1" t="s">
        <v>35</v>
      </c>
      <c r="Y16" t="str">
        <f>+IF(AND(X16="ud.",COUNTIF(Hoja2!$I$3:$I$11,Hoja1!Q16)&gt;0),Hoja1!W16&amp;" "&amp;IF(Hoja1!W16=1,VLOOKUP(Hoja1!Q16,Hoja2!$A:$D,3,0),VLOOKUP(Hoja1!Q16,Hoja2!$A:$D,4,0)),IF(AND(X16="ud.",COUNTIF(Hoja2!$I$3:$I$11,Hoja1!Q16)&lt;0),Hoja1!W16&amp;" "&amp;"unidad, "&amp;VLOOKUP(Hoja1!Q16,Hoja2!$A:$B,2,0),Hoja1!W16&amp;" "&amp;Hoja1!X16&amp;" "&amp;VLOOKUP(Hoja1!Q16,Hoja2!$A:$B,2,0)))</f>
        <v>30 cápsulas</v>
      </c>
      <c r="Z16" t="str">
        <f>+IF(X16="ud.",IF(W16&lt;&gt;1,W16&amp;" "&amp;VLOOKUP(Q16,Hoja2!A:D,4,0),Hoja1!W16&amp;" "&amp;VLOOKUP(Hoja1!Q16,Hoja2!A:D,3,0)),Hoja1!W16&amp;" "&amp;Hoja1!X16&amp;" "&amp;VLOOKUP(Hoja1!Q16,Hoja2!A:B,2,0))</f>
        <v>30 cápsulas</v>
      </c>
      <c r="AA16" s="1" t="s">
        <v>122</v>
      </c>
      <c r="AB16" s="1" t="s">
        <v>25</v>
      </c>
      <c r="AC16" s="1" t="s">
        <v>26</v>
      </c>
      <c r="AD16" s="1" t="s">
        <v>51</v>
      </c>
      <c r="AE16" s="4">
        <v>10210</v>
      </c>
      <c r="AF16" t="str">
        <f t="shared" si="2"/>
        <v>(CB) PRAYANOL CAP 100 MG X 30</v>
      </c>
      <c r="AG16" t="str">
        <f t="shared" si="9"/>
        <v>SANITAS</v>
      </c>
      <c r="AH16" t="str">
        <f t="shared" si="10"/>
        <v>AMANTADINA 100 MG</v>
      </c>
      <c r="AI16" t="str">
        <f t="shared" si="3"/>
        <v/>
      </c>
      <c r="AJ16" t="str">
        <f t="shared" si="4"/>
        <v/>
      </c>
      <c r="AK16" t="str">
        <f t="shared" si="11"/>
        <v>AMANTADINA 100 MG</v>
      </c>
      <c r="AL16" t="str">
        <f>+VLOOKUP($Q16,Hoja2!$A:$B,2,0)</f>
        <v>cápsula</v>
      </c>
      <c r="AM16" t="str">
        <f t="shared" si="12"/>
        <v>(CB) PRAYANOL CAP 100 MG X 30 SANITAS AMANTADINA 100 MG cápsula</v>
      </c>
      <c r="BB16">
        <f t="shared" si="13"/>
        <v>829048</v>
      </c>
      <c r="BC16" t="str">
        <f t="shared" si="14"/>
        <v>Prayanol 100 mg x 30 cápsulas</v>
      </c>
      <c r="BD16" s="10">
        <f t="shared" si="15"/>
        <v>10210</v>
      </c>
      <c r="BE16" s="3" t="str">
        <f t="shared" si="16"/>
        <v>Prayanol 100</v>
      </c>
      <c r="BF16" t="str">
        <f t="shared" si="17"/>
        <v>Amantadina</v>
      </c>
      <c r="BG16" t="str">
        <f t="shared" si="18"/>
        <v/>
      </c>
      <c r="BH16" t="str">
        <f t="shared" si="19"/>
        <v/>
      </c>
      <c r="BI16" t="str">
        <f>+IF(AND(X16="ud.",COUNTIF(Hoja2!$I$3:$I$11,Hoja1!Q16)&gt;0),IF(Hoja1!W16=1,VLOOKUP(Hoja1!Q16,Hoja2!$A:$D,3,0),VLOOKUP(Hoja1!Q16,Hoja2!$A:$D,4,0)),IF(AND(X16="ud.",COUNTIF(Hoja2!$I$3:$I$11,Hoja1!Q16)&lt;0),VLOOKUP(Hoja1!Q16,Hoja2!$A:$B,2,0),VLOOKUP(Hoja1!Q16,Hoja2!$A:$B,2,0)))</f>
        <v>cápsulas</v>
      </c>
      <c r="BJ16" t="str">
        <f t="shared" si="20"/>
        <v>100 mg</v>
      </c>
      <c r="BK16">
        <f t="shared" si="21"/>
        <v>30</v>
      </c>
      <c r="BL16" t="str">
        <f t="shared" si="22"/>
        <v>ud.</v>
      </c>
      <c r="BO16">
        <f t="shared" si="23"/>
        <v>829048</v>
      </c>
      <c r="BP16" t="str">
        <f t="shared" si="24"/>
        <v>Prayanol 100 mg x 30 cápsulas</v>
      </c>
      <c r="BQ16" s="10">
        <f t="shared" si="25"/>
        <v>10210</v>
      </c>
      <c r="BR16" s="3" t="str">
        <f t="shared" si="26"/>
        <v>Prayanol 100</v>
      </c>
      <c r="BS16" t="str">
        <f t="shared" si="27"/>
        <v>Amantadina</v>
      </c>
      <c r="BT16" t="str">
        <f t="shared" si="28"/>
        <v>cápsulas</v>
      </c>
      <c r="BU16" t="str">
        <f t="shared" si="29"/>
        <v>100 mg</v>
      </c>
      <c r="BV16">
        <f t="shared" si="30"/>
        <v>30</v>
      </c>
      <c r="BW16" t="str">
        <f t="shared" si="31"/>
        <v>ud.</v>
      </c>
      <c r="BZ16" t="str">
        <f t="shared" si="32"/>
        <v>Sanitas</v>
      </c>
      <c r="CB16">
        <v>0</v>
      </c>
    </row>
    <row r="17" spans="1:81" x14ac:dyDescent="0.2">
      <c r="A17" s="1" t="s">
        <v>123</v>
      </c>
      <c r="B17" s="2">
        <v>6937</v>
      </c>
      <c r="C17">
        <v>4143</v>
      </c>
      <c r="D17">
        <v>829050</v>
      </c>
      <c r="E17" s="1" t="s">
        <v>124</v>
      </c>
      <c r="F17" s="1" t="str">
        <f t="shared" si="35"/>
        <v>(CB) PROLOPA</v>
      </c>
      <c r="G17" s="1" t="str">
        <f t="shared" si="5"/>
        <v>200/50</v>
      </c>
      <c r="H17" s="16" t="str">
        <f t="shared" si="1"/>
        <v>Prolopa 200/50</v>
      </c>
      <c r="I17" s="1" t="str">
        <f>+VLOOKUP(Q17,Hoja2!A:B,2,0)</f>
        <v>comprimido</v>
      </c>
      <c r="J17" s="1" t="s">
        <v>125</v>
      </c>
      <c r="K17" s="1" t="str">
        <f t="shared" si="6"/>
        <v>Roche</v>
      </c>
      <c r="L17" s="1" t="s">
        <v>126</v>
      </c>
      <c r="M17" s="1" t="s">
        <v>885</v>
      </c>
      <c r="N17" s="1" t="s">
        <v>886</v>
      </c>
      <c r="O17" s="1"/>
      <c r="P17" s="1" t="s">
        <v>120</v>
      </c>
      <c r="Q17" s="1" t="s">
        <v>65</v>
      </c>
      <c r="R17" s="1" t="s">
        <v>127</v>
      </c>
      <c r="S17" s="1" t="s">
        <v>34</v>
      </c>
      <c r="T17" s="1" t="s">
        <v>912</v>
      </c>
      <c r="U17" s="1" t="s">
        <v>910</v>
      </c>
      <c r="V17" s="1"/>
      <c r="W17">
        <v>30</v>
      </c>
      <c r="X17" s="1" t="s">
        <v>35</v>
      </c>
      <c r="Y17" t="str">
        <f>+IF(AND(X17="ud.",COUNTIF(Hoja2!$I$3:$I$11,Hoja1!Q17)&gt;0),Hoja1!W17&amp;" "&amp;IF(Hoja1!W17=1,VLOOKUP(Hoja1!Q17,Hoja2!$A:$D,3,0),VLOOKUP(Hoja1!Q17,Hoja2!$A:$D,4,0)),IF(AND(X17="ud.",COUNTIF(Hoja2!$I$3:$I$11,Hoja1!Q17)&lt;0),Hoja1!W17&amp;" "&amp;"unidad, "&amp;VLOOKUP(Hoja1!Q17,Hoja2!$A:$B,2,0),Hoja1!W17&amp;" "&amp;Hoja1!X17&amp;" "&amp;VLOOKUP(Hoja1!Q17,Hoja2!$A:$B,2,0)))</f>
        <v>30 comprimidos</v>
      </c>
      <c r="Z17" t="str">
        <f>+IF(X17="ud.",IF(W17&lt;&gt;1,W17&amp;" "&amp;VLOOKUP(Q17,Hoja2!A:D,4,0),Hoja1!W17&amp;" "&amp;VLOOKUP(Hoja1!Q17,Hoja2!A:D,3,0)),Hoja1!W17&amp;" "&amp;Hoja1!X17&amp;" "&amp;VLOOKUP(Hoja1!Q17,Hoja2!A:B,2,0))</f>
        <v>30 comprimidos</v>
      </c>
      <c r="AA17" s="1" t="s">
        <v>128</v>
      </c>
      <c r="AB17" s="1" t="s">
        <v>25</v>
      </c>
      <c r="AC17" s="1" t="s">
        <v>26</v>
      </c>
      <c r="AD17" s="1" t="s">
        <v>51</v>
      </c>
      <c r="AE17" s="4">
        <v>13140</v>
      </c>
      <c r="AF17" t="str">
        <f t="shared" si="2"/>
        <v>(CB) PROLOPA COM 200/50 MG X 30</v>
      </c>
      <c r="AG17" t="str">
        <f t="shared" si="9"/>
        <v>ROCHE</v>
      </c>
      <c r="AH17" t="str">
        <f t="shared" si="10"/>
        <v>LEVODOPA 200 MG</v>
      </c>
      <c r="AI17" t="str">
        <f t="shared" si="3"/>
        <v>BENSERAZIDA 50 MG</v>
      </c>
      <c r="AJ17" t="str">
        <f t="shared" si="4"/>
        <v/>
      </c>
      <c r="AK17" t="str">
        <f t="shared" si="11"/>
        <v>LEVODOPA 200 MG BENSERAZIDA 50 MG</v>
      </c>
      <c r="AL17" t="str">
        <f>+VLOOKUP($Q17,Hoja2!$A:$B,2,0)</f>
        <v>comprimido</v>
      </c>
      <c r="AM17" t="str">
        <f t="shared" si="12"/>
        <v>(CB) PROLOPA COM 200/50 MG X 30 ROCHE LEVODOPA 200 MG BENSERAZIDA 50 MG comprimido</v>
      </c>
      <c r="BB17">
        <f t="shared" si="13"/>
        <v>829050</v>
      </c>
      <c r="BC17" t="str">
        <f t="shared" si="14"/>
        <v>Prolopa 200/50 mg x 30 comprimidos</v>
      </c>
      <c r="BD17" s="10">
        <f t="shared" si="15"/>
        <v>13140</v>
      </c>
      <c r="BE17" s="3" t="str">
        <f t="shared" si="16"/>
        <v>Prolopa 200/50</v>
      </c>
      <c r="BF17" t="str">
        <f t="shared" si="17"/>
        <v>Levodopa</v>
      </c>
      <c r="BG17" t="str">
        <f t="shared" si="18"/>
        <v>Benserazida</v>
      </c>
      <c r="BH17" t="str">
        <f t="shared" si="19"/>
        <v/>
      </c>
      <c r="BI17" t="str">
        <f>+IF(AND(X17="ud.",COUNTIF(Hoja2!$I$3:$I$11,Hoja1!Q17)&gt;0),IF(Hoja1!W17=1,VLOOKUP(Hoja1!Q17,Hoja2!$A:$D,3,0),VLOOKUP(Hoja1!Q17,Hoja2!$A:$D,4,0)),IF(AND(X17="ud.",COUNTIF(Hoja2!$I$3:$I$11,Hoja1!Q17)&lt;0),VLOOKUP(Hoja1!Q17,Hoja2!$A:$B,2,0),VLOOKUP(Hoja1!Q17,Hoja2!$A:$B,2,0)))</f>
        <v>comprimidos</v>
      </c>
      <c r="BJ17" t="str">
        <f t="shared" si="20"/>
        <v>200/50 mg</v>
      </c>
      <c r="BK17">
        <f t="shared" si="21"/>
        <v>30</v>
      </c>
      <c r="BL17" t="str">
        <f t="shared" si="22"/>
        <v>ud.</v>
      </c>
      <c r="BO17">
        <f t="shared" si="23"/>
        <v>829050</v>
      </c>
      <c r="BP17" t="str">
        <f t="shared" si="24"/>
        <v>Prolopa 200/50 mg x 30 comprimidos</v>
      </c>
      <c r="BQ17" s="10">
        <f t="shared" si="25"/>
        <v>13140</v>
      </c>
      <c r="BR17" s="3" t="str">
        <f t="shared" si="26"/>
        <v>Prolopa 200/50</v>
      </c>
      <c r="BS17" t="str">
        <f t="shared" si="27"/>
        <v>Levodopa;Benserazida</v>
      </c>
      <c r="BT17" t="str">
        <f t="shared" si="28"/>
        <v>comprimidos</v>
      </c>
      <c r="BU17" t="str">
        <f t="shared" si="29"/>
        <v>200/50 mg</v>
      </c>
      <c r="BV17">
        <f t="shared" si="30"/>
        <v>30</v>
      </c>
      <c r="BW17" t="str">
        <f t="shared" si="31"/>
        <v>ud.</v>
      </c>
      <c r="BZ17" t="str">
        <f t="shared" si="32"/>
        <v>Roche</v>
      </c>
      <c r="CB17">
        <v>0</v>
      </c>
    </row>
    <row r="18" spans="1:81" x14ac:dyDescent="0.2">
      <c r="A18" s="1" t="s">
        <v>129</v>
      </c>
      <c r="B18" s="2">
        <v>6945</v>
      </c>
      <c r="C18">
        <v>4880</v>
      </c>
      <c r="D18">
        <v>829051</v>
      </c>
      <c r="E18" s="1" t="s">
        <v>130</v>
      </c>
      <c r="F18" s="1" t="str">
        <f t="shared" si="35"/>
        <v>(CB) PROMYRTIL</v>
      </c>
      <c r="G18" s="1">
        <f t="shared" si="5"/>
        <v>30</v>
      </c>
      <c r="H18" s="16" t="str">
        <f t="shared" si="1"/>
        <v>Promyrtil 30</v>
      </c>
      <c r="I18" s="1" t="str">
        <f>+VLOOKUP(Q18,Hoja2!A:B,2,0)</f>
        <v>comprimido recubierto</v>
      </c>
      <c r="J18" s="1" t="s">
        <v>30</v>
      </c>
      <c r="K18" s="1" t="str">
        <f t="shared" si="6"/>
        <v>Organon</v>
      </c>
      <c r="L18" s="1" t="s">
        <v>48</v>
      </c>
      <c r="M18" s="1" t="str">
        <f t="shared" ref="M18:M20" si="36">+L18</f>
        <v>MIRTAZAPINA</v>
      </c>
      <c r="N18" s="1"/>
      <c r="O18" s="1"/>
      <c r="P18" s="1" t="s">
        <v>49</v>
      </c>
      <c r="Q18" s="1" t="s">
        <v>33</v>
      </c>
      <c r="R18">
        <v>30</v>
      </c>
      <c r="S18" t="s">
        <v>34</v>
      </c>
      <c r="T18" s="1" t="str">
        <f t="shared" ref="T18:T20" si="37">+UPPER(R18&amp;" "&amp;S18)</f>
        <v>30 MG</v>
      </c>
      <c r="U18" s="1"/>
      <c r="V18" s="1"/>
      <c r="W18">
        <v>30</v>
      </c>
      <c r="X18" t="s">
        <v>35</v>
      </c>
      <c r="Y18" t="str">
        <f>+IF(AND(X18="ud.",COUNTIF(Hoja2!$I$3:$I$11,Hoja1!Q18)&gt;0),Hoja1!W18&amp;" "&amp;IF(Hoja1!W18=1,VLOOKUP(Hoja1!Q18,Hoja2!$A:$D,3,0),VLOOKUP(Hoja1!Q18,Hoja2!$A:$D,4,0)),IF(AND(X18="ud.",COUNTIF(Hoja2!$I$3:$I$11,Hoja1!Q18)&lt;0),Hoja1!W18&amp;" "&amp;"unidad, "&amp;VLOOKUP(Hoja1!Q18,Hoja2!$A:$B,2,0),Hoja1!W18&amp;" "&amp;Hoja1!X18&amp;" "&amp;VLOOKUP(Hoja1!Q18,Hoja2!$A:$B,2,0)))</f>
        <v>30 comprimidos recubiertos</v>
      </c>
      <c r="Z18" t="str">
        <f>+IF(X18="ud.",IF(W18&lt;&gt;1,W18&amp;" "&amp;VLOOKUP(Q18,Hoja2!A:D,4,0),Hoja1!W18&amp;" "&amp;VLOOKUP(Hoja1!Q18,Hoja2!A:D,3,0)),Hoja1!W18&amp;" "&amp;Hoja1!X18&amp;" "&amp;VLOOKUP(Hoja1!Q18,Hoja2!A:B,2,0))</f>
        <v>30 comprimidos recubiertos</v>
      </c>
      <c r="AA18" t="s">
        <v>131</v>
      </c>
      <c r="AB18" t="s">
        <v>25</v>
      </c>
      <c r="AC18" t="s">
        <v>26</v>
      </c>
      <c r="AD18" t="s">
        <v>51</v>
      </c>
      <c r="AE18" s="4">
        <v>7780</v>
      </c>
      <c r="AF18" t="str">
        <f t="shared" si="2"/>
        <v>(CB) PROMYRTIL COM REC 30 MG X 30</v>
      </c>
      <c r="AG18" t="str">
        <f t="shared" si="9"/>
        <v>ORGANON</v>
      </c>
      <c r="AH18" t="str">
        <f t="shared" si="10"/>
        <v>MIRTAZAPINA 30 MG</v>
      </c>
      <c r="AI18" t="str">
        <f t="shared" si="3"/>
        <v/>
      </c>
      <c r="AJ18" t="str">
        <f t="shared" si="4"/>
        <v/>
      </c>
      <c r="AK18" t="str">
        <f t="shared" si="11"/>
        <v>MIRTAZAPINA 30 MG</v>
      </c>
      <c r="AL18" t="str">
        <f>+VLOOKUP($Q18,Hoja2!$A:$B,2,0)</f>
        <v>comprimido recubierto</v>
      </c>
      <c r="AM18" t="str">
        <f t="shared" si="12"/>
        <v>(CB) PROMYRTIL COM REC 30 MG X 30 ORGANON MIRTAZAPINA 30 MG comprimido recubierto</v>
      </c>
      <c r="BB18">
        <f t="shared" si="13"/>
        <v>829051</v>
      </c>
      <c r="BC18" t="str">
        <f t="shared" si="14"/>
        <v>Promyrtil 30 mg x 30 comprimidos recubiertos</v>
      </c>
      <c r="BD18" s="10">
        <f t="shared" si="15"/>
        <v>7780</v>
      </c>
      <c r="BE18" s="3" t="str">
        <f t="shared" si="16"/>
        <v>Promyrtil 30</v>
      </c>
      <c r="BF18" t="str">
        <f t="shared" si="17"/>
        <v>Mirtazapina</v>
      </c>
      <c r="BG18" t="str">
        <f t="shared" si="18"/>
        <v/>
      </c>
      <c r="BH18" t="str">
        <f t="shared" si="19"/>
        <v/>
      </c>
      <c r="BI18" t="str">
        <f>+IF(AND(X18="ud.",COUNTIF(Hoja2!$I$3:$I$11,Hoja1!Q18)&gt;0),IF(Hoja1!W18=1,VLOOKUP(Hoja1!Q18,Hoja2!$A:$D,3,0),VLOOKUP(Hoja1!Q18,Hoja2!$A:$D,4,0)),IF(AND(X18="ud.",COUNTIF(Hoja2!$I$3:$I$11,Hoja1!Q18)&lt;0),VLOOKUP(Hoja1!Q18,Hoja2!$A:$B,2,0),VLOOKUP(Hoja1!Q18,Hoja2!$A:$B,2,0)))</f>
        <v>comprimidos recubiertos</v>
      </c>
      <c r="BJ18" t="str">
        <f t="shared" si="20"/>
        <v>30 mg</v>
      </c>
      <c r="BK18">
        <f t="shared" si="21"/>
        <v>30</v>
      </c>
      <c r="BL18" t="str">
        <f t="shared" si="22"/>
        <v>ud.</v>
      </c>
      <c r="BO18">
        <f t="shared" si="23"/>
        <v>829051</v>
      </c>
      <c r="BP18" t="str">
        <f t="shared" si="24"/>
        <v>Promyrtil 30 mg x 30 comprimidos recubiertos</v>
      </c>
      <c r="BQ18" s="10">
        <f t="shared" si="25"/>
        <v>7780</v>
      </c>
      <c r="BR18" s="3" t="str">
        <f t="shared" si="26"/>
        <v>Promyrtil 30</v>
      </c>
      <c r="BS18" t="str">
        <f t="shared" si="27"/>
        <v>Mirtazapina</v>
      </c>
      <c r="BT18" t="str">
        <f t="shared" si="28"/>
        <v>comprimidos recubiertos</v>
      </c>
      <c r="BU18" t="str">
        <f t="shared" si="29"/>
        <v>30 mg</v>
      </c>
      <c r="BV18">
        <f t="shared" si="30"/>
        <v>30</v>
      </c>
      <c r="BW18" t="str">
        <f t="shared" si="31"/>
        <v>ud.</v>
      </c>
      <c r="BZ18" t="str">
        <f t="shared" si="32"/>
        <v>Organon</v>
      </c>
      <c r="CB18">
        <v>0</v>
      </c>
      <c r="CC18" t="s">
        <v>1048</v>
      </c>
    </row>
    <row r="19" spans="1:81" x14ac:dyDescent="0.2">
      <c r="A19" s="1" t="s">
        <v>132</v>
      </c>
      <c r="B19" s="2">
        <v>8532</v>
      </c>
      <c r="C19">
        <v>6563</v>
      </c>
      <c r="D19">
        <v>829091</v>
      </c>
      <c r="E19" s="1" t="s">
        <v>133</v>
      </c>
      <c r="F19" s="1" t="str">
        <f t="shared" si="35"/>
        <v>(CB) VICTOZA</v>
      </c>
      <c r="G19" s="1">
        <f t="shared" si="5"/>
        <v>6</v>
      </c>
      <c r="H19" s="16" t="str">
        <f t="shared" si="1"/>
        <v>Victoza 6</v>
      </c>
      <c r="I19" s="1" t="str">
        <f>+VLOOKUP(Q19,Hoja2!A:B,2,0)</f>
        <v>solución inyectable</v>
      </c>
      <c r="J19" s="1" t="s">
        <v>109</v>
      </c>
      <c r="K19" s="1" t="str">
        <f t="shared" si="6"/>
        <v>Novo Nordisk</v>
      </c>
      <c r="L19" s="1" t="s">
        <v>134</v>
      </c>
      <c r="M19" s="1" t="str">
        <f t="shared" si="36"/>
        <v>LIRAGLUTIDA</v>
      </c>
      <c r="N19" s="1"/>
      <c r="O19" s="1"/>
      <c r="P19" s="1" t="s">
        <v>80</v>
      </c>
      <c r="Q19" s="1" t="s">
        <v>135</v>
      </c>
      <c r="R19">
        <v>6</v>
      </c>
      <c r="S19" s="1" t="s">
        <v>58</v>
      </c>
      <c r="T19" s="1" t="str">
        <f t="shared" si="37"/>
        <v>6 MG/ML</v>
      </c>
      <c r="U19" s="1"/>
      <c r="V19" s="1"/>
      <c r="W19" s="1">
        <v>1</v>
      </c>
      <c r="X19" s="1" t="s">
        <v>35</v>
      </c>
      <c r="Y19" t="str">
        <f>+IF(AND(X19="ud.",COUNTIF(Hoja2!$I$3:$I$11,Hoja1!Q19)&gt;0),Hoja1!W19&amp;" "&amp;IF(Hoja1!W19=1,VLOOKUP(Hoja1!Q19,Hoja2!$A:$D,3,0),VLOOKUP(Hoja1!Q19,Hoja2!$A:$D,4,0)),IF(AND(X19="ud.",COUNTIF(Hoja2!$I$3:$I$11,Hoja1!Q19)&lt;0),Hoja1!W19&amp;" "&amp;"unidad, "&amp;VLOOKUP(Hoja1!Q19,Hoja2!$A:$B,2,0),Hoja1!W19&amp;" "&amp;Hoja1!X19&amp;" "&amp;VLOOKUP(Hoja1!Q19,Hoja2!$A:$B,2,0)))</f>
        <v>1 ud. solución inyectable</v>
      </c>
      <c r="Z19" t="str">
        <f>+IF(X19="ud.",IF(W19&lt;&gt;1,W19&amp;" "&amp;VLOOKUP(Q19,Hoja2!A:D,4,0),Hoja1!W19&amp;" "&amp;VLOOKUP(Hoja1!Q19,Hoja2!A:D,3,0)),Hoja1!W19&amp;" "&amp;Hoja1!X19&amp;" "&amp;VLOOKUP(Hoja1!Q19,Hoja2!A:B,2,0))</f>
        <v xml:space="preserve">1 </v>
      </c>
      <c r="AA19" s="1" t="s">
        <v>136</v>
      </c>
      <c r="AB19" t="s">
        <v>25</v>
      </c>
      <c r="AC19" t="s">
        <v>26</v>
      </c>
      <c r="AD19" s="1" t="s">
        <v>82</v>
      </c>
      <c r="AE19" s="4">
        <v>75600</v>
      </c>
      <c r="AF19" t="str">
        <f t="shared" si="2"/>
        <v>(CB) VICTOZA SOL INY 6MG X 3 ML X 1</v>
      </c>
      <c r="AG19" t="str">
        <f t="shared" si="9"/>
        <v>NOVO NORDISK</v>
      </c>
      <c r="AH19" t="str">
        <f t="shared" si="10"/>
        <v>LIRAGLUTIDA 6 MG/ML</v>
      </c>
      <c r="AI19" t="str">
        <f t="shared" si="3"/>
        <v/>
      </c>
      <c r="AJ19" t="str">
        <f t="shared" si="4"/>
        <v/>
      </c>
      <c r="AK19" t="str">
        <f t="shared" si="11"/>
        <v>LIRAGLUTIDA 6 MG/ML</v>
      </c>
      <c r="AL19" t="str">
        <f>+VLOOKUP($Q19,Hoja2!$A:$B,2,0)</f>
        <v>solución inyectable</v>
      </c>
      <c r="AM19" t="str">
        <f t="shared" si="12"/>
        <v>(CB) VICTOZA SOL INY 6MG X 3 ML X 1 NOVO NORDISK LIRAGLUTIDA 6 MG/ML solución inyectable</v>
      </c>
      <c r="BB19">
        <f t="shared" si="13"/>
        <v>829091</v>
      </c>
      <c r="BC19" t="str">
        <f t="shared" si="14"/>
        <v>Victoza 6 mg/ml x 1 ud. solución inyectable</v>
      </c>
      <c r="BD19" s="10">
        <f t="shared" si="15"/>
        <v>75600</v>
      </c>
      <c r="BE19" s="3" t="str">
        <f t="shared" si="16"/>
        <v>Victoza 6</v>
      </c>
      <c r="BF19" t="str">
        <f t="shared" si="17"/>
        <v>Liraglutida</v>
      </c>
      <c r="BG19" t="str">
        <f t="shared" si="18"/>
        <v/>
      </c>
      <c r="BH19" t="str">
        <f t="shared" si="19"/>
        <v/>
      </c>
      <c r="BI19" t="str">
        <f>+IF(AND(X19="ud.",COUNTIF(Hoja2!$I$3:$I$11,Hoja1!Q19)&gt;0),IF(Hoja1!W19=1,VLOOKUP(Hoja1!Q19,Hoja2!$A:$D,3,0),VLOOKUP(Hoja1!Q19,Hoja2!$A:$D,4,0)),IF(AND(X19="ud.",COUNTIF(Hoja2!$I$3:$I$11,Hoja1!Q19)&lt;0),VLOOKUP(Hoja1!Q19,Hoja2!$A:$B,2,0),VLOOKUP(Hoja1!Q19,Hoja2!$A:$B,2,0)))</f>
        <v>solución inyectable</v>
      </c>
      <c r="BJ19" t="str">
        <f t="shared" si="20"/>
        <v>6 mg/ml</v>
      </c>
      <c r="BK19">
        <f t="shared" si="21"/>
        <v>1</v>
      </c>
      <c r="BL19" t="str">
        <f t="shared" si="22"/>
        <v>ud.</v>
      </c>
      <c r="BO19">
        <f t="shared" si="23"/>
        <v>829091</v>
      </c>
      <c r="BP19" t="str">
        <f t="shared" si="24"/>
        <v>Victoza 6 mg/ml x 1 ud. solución inyectable</v>
      </c>
      <c r="BQ19" s="10">
        <f t="shared" si="25"/>
        <v>75600</v>
      </c>
      <c r="BR19" s="3" t="str">
        <f t="shared" si="26"/>
        <v>Victoza 6</v>
      </c>
      <c r="BS19" t="str">
        <f t="shared" si="27"/>
        <v>Liraglutida</v>
      </c>
      <c r="BT19" t="str">
        <f t="shared" si="28"/>
        <v>solución inyectable</v>
      </c>
      <c r="BU19" t="str">
        <f t="shared" si="29"/>
        <v>6 mg/ml</v>
      </c>
      <c r="BV19">
        <f t="shared" si="30"/>
        <v>1</v>
      </c>
      <c r="BW19" t="str">
        <f t="shared" si="31"/>
        <v>ud.</v>
      </c>
      <c r="BZ19" t="str">
        <f t="shared" si="32"/>
        <v>Novo Nordisk</v>
      </c>
      <c r="CB19">
        <v>0</v>
      </c>
    </row>
    <row r="20" spans="1:81" x14ac:dyDescent="0.2">
      <c r="A20" s="5" t="s">
        <v>137</v>
      </c>
      <c r="B20" s="2">
        <v>9398</v>
      </c>
      <c r="C20">
        <v>3376</v>
      </c>
      <c r="D20">
        <v>829047</v>
      </c>
      <c r="E20" s="1" t="s">
        <v>138</v>
      </c>
      <c r="F20" s="1" t="str">
        <f t="shared" si="35"/>
        <v>(CB) PRADAXA</v>
      </c>
      <c r="G20" s="1">
        <f t="shared" si="5"/>
        <v>150</v>
      </c>
      <c r="H20" s="16" t="str">
        <f t="shared" si="1"/>
        <v>Pradaxa 150</v>
      </c>
      <c r="I20" s="1" t="str">
        <f>+VLOOKUP(Q20,Hoja2!A:B,2,0)</f>
        <v>cápsula</v>
      </c>
      <c r="J20" s="1" t="s">
        <v>139</v>
      </c>
      <c r="K20" s="1" t="str">
        <f t="shared" si="6"/>
        <v>Boehringer Ingelheim</v>
      </c>
      <c r="L20" s="1" t="s">
        <v>859</v>
      </c>
      <c r="M20" s="1" t="str">
        <f t="shared" si="36"/>
        <v>DABIGATRAN</v>
      </c>
      <c r="N20" s="1"/>
      <c r="O20" s="1"/>
      <c r="P20" s="1" t="s">
        <v>140</v>
      </c>
      <c r="Q20" s="1" t="s">
        <v>121</v>
      </c>
      <c r="R20" s="1">
        <v>150</v>
      </c>
      <c r="S20" s="1" t="s">
        <v>34</v>
      </c>
      <c r="T20" s="1" t="str">
        <f t="shared" si="37"/>
        <v>150 MG</v>
      </c>
      <c r="U20" s="1"/>
      <c r="V20" s="1"/>
      <c r="W20" s="1">
        <v>60</v>
      </c>
      <c r="X20" s="1" t="s">
        <v>35</v>
      </c>
      <c r="Y20" t="str">
        <f>+IF(AND(X20="ud.",COUNTIF(Hoja2!$I$3:$I$11,Hoja1!Q20)&gt;0),Hoja1!W20&amp;" "&amp;IF(Hoja1!W20=1,VLOOKUP(Hoja1!Q20,Hoja2!$A:$D,3,0),VLOOKUP(Hoja1!Q20,Hoja2!$A:$D,4,0)),IF(AND(X20="ud.",COUNTIF(Hoja2!$I$3:$I$11,Hoja1!Q20)&lt;0),Hoja1!W20&amp;" "&amp;"unidad, "&amp;VLOOKUP(Hoja1!Q20,Hoja2!$A:$B,2,0),Hoja1!W20&amp;" "&amp;Hoja1!X20&amp;" "&amp;VLOOKUP(Hoja1!Q20,Hoja2!$A:$B,2,0)))</f>
        <v>60 cápsulas</v>
      </c>
      <c r="Z20" t="str">
        <f>+IF(X20="ud.",IF(W20&lt;&gt;1,W20&amp;" "&amp;VLOOKUP(Q20,Hoja2!A:D,4,0),Hoja1!W20&amp;" "&amp;VLOOKUP(Hoja1!Q20,Hoja2!A:D,3,0)),Hoja1!W20&amp;" "&amp;Hoja1!X20&amp;" "&amp;VLOOKUP(Hoja1!Q20,Hoja2!A:B,2,0))</f>
        <v>60 cápsulas</v>
      </c>
      <c r="AA20" s="1" t="s">
        <v>141</v>
      </c>
      <c r="AB20" s="1" t="s">
        <v>25</v>
      </c>
      <c r="AC20" s="1" t="s">
        <v>26</v>
      </c>
      <c r="AD20" s="1" t="s">
        <v>142</v>
      </c>
      <c r="AE20" s="4">
        <v>65490</v>
      </c>
      <c r="AF20" t="str">
        <f t="shared" si="2"/>
        <v>(CB) PRADAXA CAP 150 MG X 60</v>
      </c>
      <c r="AG20" t="str">
        <f t="shared" si="9"/>
        <v>BOEHRINGER INGELHEIM</v>
      </c>
      <c r="AH20" t="str">
        <f t="shared" si="10"/>
        <v>DABIGATRAN 150 MG</v>
      </c>
      <c r="AI20" t="str">
        <f t="shared" si="3"/>
        <v/>
      </c>
      <c r="AJ20" t="str">
        <f t="shared" si="4"/>
        <v/>
      </c>
      <c r="AK20" t="str">
        <f t="shared" si="11"/>
        <v>DABIGATRAN 150 MG</v>
      </c>
      <c r="AL20" t="str">
        <f>+VLOOKUP($Q20,Hoja2!$A:$B,2,0)</f>
        <v>cápsula</v>
      </c>
      <c r="AM20" t="str">
        <f t="shared" si="12"/>
        <v>(CB) PRADAXA CAP 150 MG X 60 BOEHRINGER INGELHEIM DABIGATRAN 150 MG cápsula</v>
      </c>
      <c r="BB20">
        <f t="shared" si="13"/>
        <v>829047</v>
      </c>
      <c r="BC20" t="str">
        <f t="shared" si="14"/>
        <v>Pradaxa 150 mg x 60 cápsulas</v>
      </c>
      <c r="BD20" s="10">
        <f t="shared" si="15"/>
        <v>65490</v>
      </c>
      <c r="BE20" s="3" t="str">
        <f t="shared" si="16"/>
        <v>Pradaxa 150</v>
      </c>
      <c r="BF20" t="str">
        <f>+PROPER(M20)</f>
        <v>Dabigatran</v>
      </c>
      <c r="BG20" t="str">
        <f t="shared" si="18"/>
        <v/>
      </c>
      <c r="BH20" t="str">
        <f t="shared" si="19"/>
        <v/>
      </c>
      <c r="BI20" t="str">
        <f>+IF(AND(X20="ud.",COUNTIF(Hoja2!$I$3:$I$11,Hoja1!Q20)&gt;0),IF(Hoja1!W20=1,VLOOKUP(Hoja1!Q20,Hoja2!$A:$D,3,0),VLOOKUP(Hoja1!Q20,Hoja2!$A:$D,4,0)),IF(AND(X20="ud.",COUNTIF(Hoja2!$I$3:$I$11,Hoja1!Q20)&lt;0),VLOOKUP(Hoja1!Q20,Hoja2!$A:$B,2,0),VLOOKUP(Hoja1!Q20,Hoja2!$A:$B,2,0)))</f>
        <v>cápsulas</v>
      </c>
      <c r="BJ20" t="str">
        <f t="shared" si="20"/>
        <v>150 mg</v>
      </c>
      <c r="BK20">
        <f t="shared" si="21"/>
        <v>60</v>
      </c>
      <c r="BL20" t="str">
        <f t="shared" si="22"/>
        <v>ud.</v>
      </c>
      <c r="BO20">
        <f t="shared" si="23"/>
        <v>829047</v>
      </c>
      <c r="BP20" t="str">
        <f t="shared" si="24"/>
        <v>Pradaxa 150 mg x 60 cápsulas</v>
      </c>
      <c r="BQ20" s="10">
        <f t="shared" si="25"/>
        <v>65490</v>
      </c>
      <c r="BR20" s="3" t="str">
        <f t="shared" si="26"/>
        <v>Pradaxa 150</v>
      </c>
      <c r="BS20" t="str">
        <f t="shared" si="27"/>
        <v>Dabigatran</v>
      </c>
      <c r="BT20" t="str">
        <f t="shared" si="28"/>
        <v>cápsulas</v>
      </c>
      <c r="BU20" t="str">
        <f t="shared" si="29"/>
        <v>150 mg</v>
      </c>
      <c r="BV20">
        <f t="shared" si="30"/>
        <v>60</v>
      </c>
      <c r="BW20" t="str">
        <f t="shared" si="31"/>
        <v>ud.</v>
      </c>
      <c r="BZ20" t="str">
        <f t="shared" si="32"/>
        <v>Boehringer Ingelheim</v>
      </c>
      <c r="CB20">
        <v>0</v>
      </c>
      <c r="CC20">
        <v>1382308</v>
      </c>
    </row>
    <row r="21" spans="1:81" x14ac:dyDescent="0.2">
      <c r="A21" s="1" t="s">
        <v>143</v>
      </c>
      <c r="B21" s="2">
        <v>9399</v>
      </c>
      <c r="C21">
        <v>3377</v>
      </c>
      <c r="D21">
        <v>829015</v>
      </c>
      <c r="E21" s="1" t="s">
        <v>144</v>
      </c>
      <c r="F21" s="1" t="str">
        <f t="shared" si="35"/>
        <v>(CB) JOLIAN</v>
      </c>
      <c r="G21" s="1" t="str">
        <f t="shared" si="5"/>
        <v>3,0/0,02</v>
      </c>
      <c r="H21" s="16" t="str">
        <f t="shared" si="1"/>
        <v>Jolian 3,0/0,02</v>
      </c>
      <c r="I21" s="1" t="str">
        <f>+VLOOKUP(Q21,Hoja2!A:B,2,0)</f>
        <v>comprimido recubierto</v>
      </c>
      <c r="J21" s="1" t="s">
        <v>145</v>
      </c>
      <c r="K21" s="1" t="str">
        <f t="shared" si="6"/>
        <v>Gedeon Richter</v>
      </c>
      <c r="L21" s="1" t="s">
        <v>146</v>
      </c>
      <c r="M21" s="1" t="s">
        <v>887</v>
      </c>
      <c r="N21" s="1" t="s">
        <v>888</v>
      </c>
      <c r="O21" s="1"/>
      <c r="P21" s="1" t="s">
        <v>104</v>
      </c>
      <c r="Q21" s="1" t="s">
        <v>33</v>
      </c>
      <c r="R21" s="1" t="s">
        <v>147</v>
      </c>
      <c r="S21" s="1" t="s">
        <v>34</v>
      </c>
      <c r="T21" s="1" t="s">
        <v>913</v>
      </c>
      <c r="U21" s="1" t="s">
        <v>914</v>
      </c>
      <c r="V21" s="1"/>
      <c r="W21" s="1">
        <v>28</v>
      </c>
      <c r="X21" s="1" t="s">
        <v>35</v>
      </c>
      <c r="Y21" t="str">
        <f>+IF(AND(X21="ud.",COUNTIF(Hoja2!$I$3:$I$11,Hoja1!Q21)&gt;0),Hoja1!W21&amp;" "&amp;IF(Hoja1!W21=1,VLOOKUP(Hoja1!Q21,Hoja2!$A:$D,3,0),VLOOKUP(Hoja1!Q21,Hoja2!$A:$D,4,0)),IF(AND(X21="ud.",COUNTIF(Hoja2!$I$3:$I$11,Hoja1!Q21)&lt;0),Hoja1!W21&amp;" "&amp;"unidad, "&amp;VLOOKUP(Hoja1!Q21,Hoja2!$A:$B,2,0),Hoja1!W21&amp;" "&amp;Hoja1!X21&amp;" "&amp;VLOOKUP(Hoja1!Q21,Hoja2!$A:$B,2,0)))</f>
        <v>28 comprimidos recubiertos</v>
      </c>
      <c r="Z21" t="str">
        <f>+IF(X21="ud.",IF(W21&lt;&gt;1,W21&amp;" "&amp;VLOOKUP(Q21,Hoja2!A:D,4,0),Hoja1!W21&amp;" "&amp;VLOOKUP(Hoja1!Q21,Hoja2!A:D,3,0)),Hoja1!W21&amp;" "&amp;Hoja1!X21&amp;" "&amp;VLOOKUP(Hoja1!Q21,Hoja2!A:B,2,0))</f>
        <v>28 comprimidos recubiertos</v>
      </c>
      <c r="AA21" s="1" t="s">
        <v>148</v>
      </c>
      <c r="AB21" s="1" t="s">
        <v>25</v>
      </c>
      <c r="AC21" s="1" t="s">
        <v>26</v>
      </c>
      <c r="AD21" s="1" t="s">
        <v>67</v>
      </c>
      <c r="AE21" s="4">
        <v>8180</v>
      </c>
      <c r="AF21" t="str">
        <f t="shared" si="2"/>
        <v>(CB) JOLIAN COM REC X 28</v>
      </c>
      <c r="AG21" t="str">
        <f t="shared" si="9"/>
        <v>GEDEON RICHTER</v>
      </c>
      <c r="AH21" t="str">
        <f t="shared" si="10"/>
        <v>DROSPIRENONA 3 MG</v>
      </c>
      <c r="AI21" t="str">
        <f t="shared" si="3"/>
        <v>ETINILISTRADIOL 0,02 MG</v>
      </c>
      <c r="AJ21" t="str">
        <f t="shared" si="4"/>
        <v/>
      </c>
      <c r="AK21" t="str">
        <f t="shared" si="11"/>
        <v>DROSPIRENONA 3 MG ETINILISTRADIOL 0,02 MG</v>
      </c>
      <c r="AL21" t="str">
        <f>+VLOOKUP($Q21,Hoja2!$A:$B,2,0)</f>
        <v>comprimido recubierto</v>
      </c>
      <c r="AM21" t="str">
        <f t="shared" si="12"/>
        <v>(CB) JOLIAN COM REC X 28 GEDEON RICHTER DROSPIRENONA 3 MG ETINILISTRADIOL 0,02 MG comprimido recubierto</v>
      </c>
      <c r="BB21">
        <f t="shared" si="13"/>
        <v>829015</v>
      </c>
      <c r="BC21" t="str">
        <f t="shared" si="14"/>
        <v>Jolian 3,0/0,02 mg x 28 comprimidos recubiertos</v>
      </c>
      <c r="BD21" s="10">
        <f t="shared" si="15"/>
        <v>8180</v>
      </c>
      <c r="BE21" s="3" t="str">
        <f t="shared" si="16"/>
        <v>Jolian 3,0/0,02</v>
      </c>
      <c r="BF21" t="str">
        <f t="shared" si="17"/>
        <v>Drospirenona</v>
      </c>
      <c r="BG21" t="str">
        <f t="shared" si="18"/>
        <v>Etinilistradiol</v>
      </c>
      <c r="BH21" t="str">
        <f t="shared" si="19"/>
        <v/>
      </c>
      <c r="BI21" t="str">
        <f>+IF(AND(X21="ud.",COUNTIF(Hoja2!$I$3:$I$11,Hoja1!Q21)&gt;0),IF(Hoja1!W21=1,VLOOKUP(Hoja1!Q21,Hoja2!$A:$D,3,0),VLOOKUP(Hoja1!Q21,Hoja2!$A:$D,4,0)),IF(AND(X21="ud.",COUNTIF(Hoja2!$I$3:$I$11,Hoja1!Q21)&lt;0),VLOOKUP(Hoja1!Q21,Hoja2!$A:$B,2,0),VLOOKUP(Hoja1!Q21,Hoja2!$A:$B,2,0)))</f>
        <v>comprimidos recubiertos</v>
      </c>
      <c r="BJ21" t="str">
        <f t="shared" si="20"/>
        <v>3,0/0,02 mg</v>
      </c>
      <c r="BK21">
        <f t="shared" si="21"/>
        <v>28</v>
      </c>
      <c r="BL21" t="str">
        <f t="shared" si="22"/>
        <v>ud.</v>
      </c>
      <c r="BO21">
        <f t="shared" si="23"/>
        <v>829015</v>
      </c>
      <c r="BP21" t="str">
        <f t="shared" si="24"/>
        <v>Jolian 3,0/0,02 mg x 28 comprimidos recubiertos</v>
      </c>
      <c r="BQ21" s="10">
        <f t="shared" si="25"/>
        <v>8180</v>
      </c>
      <c r="BR21" s="3" t="str">
        <f t="shared" si="26"/>
        <v>Jolian 3,0/0,02</v>
      </c>
      <c r="BS21" t="str">
        <f t="shared" si="27"/>
        <v>Drospirenona;Etinilistradiol</v>
      </c>
      <c r="BT21" t="str">
        <f t="shared" si="28"/>
        <v>comprimidos recubiertos</v>
      </c>
      <c r="BU21" t="str">
        <f t="shared" si="29"/>
        <v>3,0/0,02 mg</v>
      </c>
      <c r="BV21">
        <f t="shared" si="30"/>
        <v>28</v>
      </c>
      <c r="BW21" t="str">
        <f t="shared" si="31"/>
        <v>ud.</v>
      </c>
      <c r="BZ21" t="str">
        <f t="shared" si="32"/>
        <v>Gedeon Richter</v>
      </c>
      <c r="CA21">
        <v>917605</v>
      </c>
      <c r="CB21">
        <v>0</v>
      </c>
    </row>
    <row r="22" spans="1:81" x14ac:dyDescent="0.2">
      <c r="A22" s="1" t="s">
        <v>149</v>
      </c>
      <c r="B22" s="2">
        <v>9400</v>
      </c>
      <c r="C22">
        <v>3378</v>
      </c>
      <c r="D22">
        <v>829072</v>
      </c>
      <c r="E22" s="1" t="s">
        <v>150</v>
      </c>
      <c r="F22" s="1" t="e">
        <f t="shared" si="35"/>
        <v>#VALUE!</v>
      </c>
      <c r="G22" s="1">
        <f t="shared" si="5"/>
        <v>0</v>
      </c>
      <c r="H22" s="16" t="e">
        <f t="shared" si="1"/>
        <v>#VALUE!</v>
      </c>
      <c r="I22" s="1" t="e">
        <f>+VLOOKUP(Q22,Hoja2!A:B,2,0)</f>
        <v>#N/A</v>
      </c>
      <c r="J22" s="1" t="s">
        <v>151</v>
      </c>
      <c r="K22" s="1" t="str">
        <f t="shared" si="6"/>
        <v>Vivadiag</v>
      </c>
      <c r="M22" s="1">
        <f t="shared" ref="M22:M27" si="38">+L22</f>
        <v>0</v>
      </c>
      <c r="T22" s="1" t="str">
        <f t="shared" ref="T22:T27" si="39">+UPPER(R22&amp;" "&amp;S22)</f>
        <v xml:space="preserve"> </v>
      </c>
      <c r="W22" s="1">
        <v>1</v>
      </c>
      <c r="X22" s="1" t="s">
        <v>35</v>
      </c>
      <c r="Y22" t="e">
        <f>+IF(AND(X22="ud.",COUNTIF(Hoja2!$I$3:$I$11,Hoja1!Q22)&gt;0),Hoja1!W22&amp;" "&amp;IF(Hoja1!W22=1,VLOOKUP(Hoja1!Q22,Hoja2!$A:$D,3,0),VLOOKUP(Hoja1!Q22,Hoja2!$A:$D,4,0)),IF(AND(X22="ud.",COUNTIF(Hoja2!$I$3:$I$11,Hoja1!Q22)&lt;0),Hoja1!W22&amp;" "&amp;"unidad, "&amp;VLOOKUP(Hoja1!Q22,Hoja2!$A:$B,2,0),Hoja1!W22&amp;" "&amp;Hoja1!X22&amp;" "&amp;VLOOKUP(Hoja1!Q22,Hoja2!$A:$B,2,0)))</f>
        <v>#N/A</v>
      </c>
      <c r="Z22" t="e">
        <f>+IF(X22="ud.",IF(W22&lt;&gt;1,W22&amp;" "&amp;VLOOKUP(Q22,Hoja2!A:D,4,0),Hoja1!W22&amp;" "&amp;VLOOKUP(Hoja1!Q22,Hoja2!A:D,3,0)),Hoja1!W22&amp;" "&amp;Hoja1!X22&amp;" "&amp;VLOOKUP(Hoja1!Q22,Hoja2!A:B,2,0))</f>
        <v>#N/A</v>
      </c>
      <c r="AB22" s="1" t="s">
        <v>152</v>
      </c>
      <c r="AC22" s="1" t="s">
        <v>153</v>
      </c>
      <c r="AD22" s="1" t="s">
        <v>154</v>
      </c>
      <c r="AE22" s="4">
        <v>2910</v>
      </c>
      <c r="AF22" t="str">
        <f t="shared" si="2"/>
        <v>(CB) TEST RAPIDO ANTIG SARS-COV-2 X 1</v>
      </c>
      <c r="AG22" t="str">
        <f t="shared" si="9"/>
        <v>VIVADIAG</v>
      </c>
      <c r="AH22" t="str">
        <f t="shared" si="10"/>
        <v xml:space="preserve">0  </v>
      </c>
      <c r="AI22" t="str">
        <f t="shared" si="3"/>
        <v/>
      </c>
      <c r="AJ22" t="str">
        <f t="shared" si="4"/>
        <v/>
      </c>
      <c r="AK22" t="str">
        <f t="shared" si="11"/>
        <v xml:space="preserve">0  </v>
      </c>
      <c r="AL22" t="e">
        <f>+VLOOKUP($Q22,Hoja2!$A:$B,2,0)</f>
        <v>#N/A</v>
      </c>
      <c r="AM22" t="e">
        <f t="shared" si="12"/>
        <v>#N/A</v>
      </c>
      <c r="BB22">
        <f t="shared" si="13"/>
        <v>829072</v>
      </c>
      <c r="BC22" t="e">
        <f t="shared" si="14"/>
        <v>#VALUE!</v>
      </c>
      <c r="BD22" s="10">
        <f t="shared" si="15"/>
        <v>2910</v>
      </c>
      <c r="BE22" s="3" t="e">
        <f t="shared" si="16"/>
        <v>#VALUE!</v>
      </c>
      <c r="BF22" t="str">
        <f t="shared" si="17"/>
        <v>0</v>
      </c>
      <c r="BG22" t="str">
        <f t="shared" si="18"/>
        <v/>
      </c>
      <c r="BH22" t="str">
        <f t="shared" si="19"/>
        <v/>
      </c>
      <c r="BI22" t="e">
        <f>+IF(AND(X22="ud.",COUNTIF(Hoja2!$I$3:$I$11,Hoja1!Q22)&gt;0),IF(Hoja1!W22=1,VLOOKUP(Hoja1!Q22,Hoja2!$A:$D,3,0),VLOOKUP(Hoja1!Q22,Hoja2!$A:$D,4,0)),IF(AND(X22="ud.",COUNTIF(Hoja2!$I$3:$I$11,Hoja1!Q22)&lt;0),VLOOKUP(Hoja1!Q22,Hoja2!$A:$B,2,0),VLOOKUP(Hoja1!Q22,Hoja2!$A:$B,2,0)))</f>
        <v>#N/A</v>
      </c>
      <c r="BJ22" t="str">
        <f t="shared" si="20"/>
        <v xml:space="preserve">0 </v>
      </c>
      <c r="BK22">
        <f t="shared" si="21"/>
        <v>1</v>
      </c>
      <c r="BL22" t="str">
        <f t="shared" si="22"/>
        <v>ud.</v>
      </c>
      <c r="BO22">
        <f t="shared" si="23"/>
        <v>829072</v>
      </c>
      <c r="BP22" t="e">
        <f t="shared" si="24"/>
        <v>#VALUE!</v>
      </c>
      <c r="BQ22" s="10">
        <f t="shared" si="25"/>
        <v>2910</v>
      </c>
      <c r="BR22" s="3" t="e">
        <f t="shared" si="26"/>
        <v>#VALUE!</v>
      </c>
      <c r="BS22" t="str">
        <f t="shared" si="27"/>
        <v>0</v>
      </c>
      <c r="BT22" t="e">
        <f t="shared" si="28"/>
        <v>#N/A</v>
      </c>
      <c r="BU22" t="str">
        <f t="shared" si="29"/>
        <v xml:space="preserve">0 </v>
      </c>
      <c r="BV22">
        <f t="shared" si="30"/>
        <v>1</v>
      </c>
      <c r="BW22" t="str">
        <f t="shared" si="31"/>
        <v>ud.</v>
      </c>
      <c r="BZ22" t="str">
        <f t="shared" si="32"/>
        <v>Vivadiag</v>
      </c>
      <c r="CB22">
        <v>0</v>
      </c>
    </row>
    <row r="23" spans="1:81" x14ac:dyDescent="0.2">
      <c r="A23" s="5" t="s">
        <v>155</v>
      </c>
      <c r="B23" s="2">
        <v>9425</v>
      </c>
      <c r="C23">
        <v>3450</v>
      </c>
      <c r="D23">
        <v>828959</v>
      </c>
      <c r="E23" s="1" t="s">
        <v>156</v>
      </c>
      <c r="F23" s="1" t="str">
        <f t="shared" si="35"/>
        <v>(CB) AZITROM FORTE</v>
      </c>
      <c r="G23" s="1">
        <f t="shared" si="5"/>
        <v>400</v>
      </c>
      <c r="H23" s="16" t="str">
        <f t="shared" si="1"/>
        <v>Azitrom Forte 400</v>
      </c>
      <c r="I23" s="1" t="str">
        <f>+VLOOKUP(Q23,Hoja2!A:B,2,0)</f>
        <v>polvo para suspensión oral</v>
      </c>
      <c r="J23" s="1" t="s">
        <v>157</v>
      </c>
      <c r="K23" s="1" t="str">
        <f t="shared" si="6"/>
        <v>Lab Chile</v>
      </c>
      <c r="L23" s="1" t="s">
        <v>158</v>
      </c>
      <c r="M23" s="1" t="str">
        <f t="shared" si="38"/>
        <v>AZITROMICINA</v>
      </c>
      <c r="N23" s="1"/>
      <c r="O23" s="1"/>
      <c r="P23" s="1" t="s">
        <v>159</v>
      </c>
      <c r="Q23" s="1" t="s">
        <v>160</v>
      </c>
      <c r="R23" s="6">
        <v>400</v>
      </c>
      <c r="S23" s="1" t="s">
        <v>161</v>
      </c>
      <c r="T23" s="1" t="str">
        <f t="shared" si="39"/>
        <v>400 MG/5ML</v>
      </c>
      <c r="U23" s="1"/>
      <c r="V23" s="1"/>
      <c r="W23">
        <v>30</v>
      </c>
      <c r="X23" s="1" t="s">
        <v>23</v>
      </c>
      <c r="Y23" t="str">
        <f>+IF(AND(X23="ud.",COUNTIF(Hoja2!$I$3:$I$11,Hoja1!Q23)&gt;0),Hoja1!W23&amp;" "&amp;IF(Hoja1!W23=1,VLOOKUP(Hoja1!Q23,Hoja2!$A:$D,3,0),VLOOKUP(Hoja1!Q23,Hoja2!$A:$D,4,0)),IF(AND(X23="ud.",COUNTIF(Hoja2!$I$3:$I$11,Hoja1!Q23)&lt;0),Hoja1!W23&amp;" "&amp;"unidad, "&amp;VLOOKUP(Hoja1!Q23,Hoja2!$A:$B,2,0),Hoja1!W23&amp;" "&amp;Hoja1!X23&amp;" "&amp;VLOOKUP(Hoja1!Q23,Hoja2!$A:$B,2,0)))</f>
        <v>30 ml. polvo para suspensión oral</v>
      </c>
      <c r="Z23" t="str">
        <f>+IF(X23="ud.",IF(W23&lt;&gt;1,W23&amp;" "&amp;VLOOKUP(Q23,Hoja2!A:D,4,0),Hoja1!W23&amp;" "&amp;VLOOKUP(Hoja1!Q23,Hoja2!A:D,3,0)),Hoja1!W23&amp;" "&amp;Hoja1!X23&amp;" "&amp;VLOOKUP(Hoja1!Q23,Hoja2!A:B,2,0))</f>
        <v>30 ml. polvo para suspensión oral</v>
      </c>
      <c r="AA23" s="1" t="s">
        <v>162</v>
      </c>
      <c r="AB23" s="1" t="s">
        <v>25</v>
      </c>
      <c r="AC23" s="1" t="s">
        <v>26</v>
      </c>
      <c r="AD23" s="1" t="s">
        <v>163</v>
      </c>
      <c r="AE23" s="4">
        <v>11210</v>
      </c>
      <c r="AF23" t="str">
        <f t="shared" si="2"/>
        <v>(CB) AZITROM FORTE POL SUS ORA 400 MG/5ML X 30 ML</v>
      </c>
      <c r="AG23" t="str">
        <f t="shared" si="9"/>
        <v>LAB CHILE</v>
      </c>
      <c r="AH23" t="str">
        <f t="shared" si="10"/>
        <v>AZITROMICINA 400 MG/5ML</v>
      </c>
      <c r="AI23" t="str">
        <f t="shared" si="3"/>
        <v/>
      </c>
      <c r="AJ23" t="str">
        <f t="shared" si="4"/>
        <v/>
      </c>
      <c r="AK23" t="str">
        <f t="shared" si="11"/>
        <v>AZITROMICINA 400 MG/5ML</v>
      </c>
      <c r="AL23" t="str">
        <f>+VLOOKUP($Q23,Hoja2!$A:$B,2,0)</f>
        <v>polvo para suspensión oral</v>
      </c>
      <c r="AM23" t="str">
        <f t="shared" si="12"/>
        <v>(CB) AZITROM FORTE POL SUS ORA 400 MG/5ML X 30 ML LAB CHILE AZITROMICINA 400 MG/5ML polvo para suspensión oral</v>
      </c>
      <c r="BB23">
        <f t="shared" si="13"/>
        <v>828959</v>
      </c>
      <c r="BC23" t="str">
        <f t="shared" si="14"/>
        <v>Azitrom Forte 400 mg/5ml x 30 ml. polvo para suspensión oral</v>
      </c>
      <c r="BD23" s="10">
        <f t="shared" si="15"/>
        <v>11210</v>
      </c>
      <c r="BE23" s="3" t="str">
        <f t="shared" si="16"/>
        <v>Azitrom Forte 400</v>
      </c>
      <c r="BF23" t="str">
        <f t="shared" si="17"/>
        <v>Azitromicina</v>
      </c>
      <c r="BG23" t="str">
        <f t="shared" si="18"/>
        <v/>
      </c>
      <c r="BH23" t="str">
        <f t="shared" si="19"/>
        <v/>
      </c>
      <c r="BI23" t="str">
        <f>+IF(AND(X23="ud.",COUNTIF(Hoja2!$I$3:$I$11,Hoja1!Q23)&gt;0),IF(Hoja1!W23=1,VLOOKUP(Hoja1!Q23,Hoja2!$A:$D,3,0),VLOOKUP(Hoja1!Q23,Hoja2!$A:$D,4,0)),IF(AND(X23="ud.",COUNTIF(Hoja2!$I$3:$I$11,Hoja1!Q23)&lt;0),VLOOKUP(Hoja1!Q23,Hoja2!$A:$B,2,0),VLOOKUP(Hoja1!Q23,Hoja2!$A:$B,2,0)))</f>
        <v>polvo para suspensión oral</v>
      </c>
      <c r="BJ23" t="str">
        <f t="shared" si="20"/>
        <v>400 mg/5ml</v>
      </c>
      <c r="BK23">
        <f t="shared" si="21"/>
        <v>30</v>
      </c>
      <c r="BL23" t="str">
        <f t="shared" si="22"/>
        <v>ml.</v>
      </c>
      <c r="BO23">
        <f t="shared" si="23"/>
        <v>828959</v>
      </c>
      <c r="BP23" t="str">
        <f t="shared" si="24"/>
        <v>Azitrom Forte 400 mg/5ml x 30 ml. polvo para suspensión oral</v>
      </c>
      <c r="BQ23" s="10">
        <f t="shared" si="25"/>
        <v>11210</v>
      </c>
      <c r="BR23" s="3" t="str">
        <f t="shared" si="26"/>
        <v>Azitrom Forte 400</v>
      </c>
      <c r="BS23" t="str">
        <f t="shared" si="27"/>
        <v>Azitromicina</v>
      </c>
      <c r="BT23" t="str">
        <f t="shared" si="28"/>
        <v>polvo para suspensión oral</v>
      </c>
      <c r="BU23" t="str">
        <f t="shared" si="29"/>
        <v>400 mg/5ml</v>
      </c>
      <c r="BV23">
        <f t="shared" si="30"/>
        <v>30</v>
      </c>
      <c r="BW23" t="str">
        <f t="shared" si="31"/>
        <v>ml.</v>
      </c>
      <c r="BZ23" t="str">
        <f t="shared" si="32"/>
        <v>Lab Chile</v>
      </c>
      <c r="CB23">
        <v>0</v>
      </c>
      <c r="CC23">
        <v>829085</v>
      </c>
    </row>
    <row r="24" spans="1:81" x14ac:dyDescent="0.2">
      <c r="A24" s="5" t="s">
        <v>164</v>
      </c>
      <c r="B24" s="2">
        <v>9426</v>
      </c>
      <c r="C24">
        <v>3451</v>
      </c>
      <c r="D24">
        <v>828972</v>
      </c>
      <c r="E24" s="1" t="s">
        <v>165</v>
      </c>
      <c r="F24" s="1" t="str">
        <f t="shared" si="35"/>
        <v>(CB) CLARITROMICINA</v>
      </c>
      <c r="G24" s="1">
        <f t="shared" si="5"/>
        <v>250</v>
      </c>
      <c r="H24" s="16" t="str">
        <f t="shared" si="1"/>
        <v>Claritromicina 250</v>
      </c>
      <c r="I24" s="1" t="str">
        <f>+VLOOKUP(Q24,Hoja2!A:B,2,0)</f>
        <v>polvo para suspensión oral</v>
      </c>
      <c r="J24" s="1" t="s">
        <v>166</v>
      </c>
      <c r="K24" s="1" t="str">
        <f t="shared" si="6"/>
        <v>Neoethicals</v>
      </c>
      <c r="L24" s="1" t="s">
        <v>167</v>
      </c>
      <c r="M24" s="1" t="str">
        <f t="shared" si="38"/>
        <v>CLARITROMICINA</v>
      </c>
      <c r="N24" s="1"/>
      <c r="O24" s="1"/>
      <c r="P24" s="1" t="s">
        <v>159</v>
      </c>
      <c r="Q24" s="1" t="s">
        <v>160</v>
      </c>
      <c r="R24" s="6">
        <v>250</v>
      </c>
      <c r="S24" s="1" t="s">
        <v>161</v>
      </c>
      <c r="T24" s="1" t="str">
        <f t="shared" si="39"/>
        <v>250 MG/5ML</v>
      </c>
      <c r="U24" s="1"/>
      <c r="V24" s="1"/>
      <c r="W24">
        <v>60</v>
      </c>
      <c r="X24" s="1" t="s">
        <v>23</v>
      </c>
      <c r="Y24" t="str">
        <f>+IF(AND(X24="ud.",COUNTIF(Hoja2!$I$3:$I$11,Hoja1!Q24)&gt;0),Hoja1!W24&amp;" "&amp;IF(Hoja1!W24=1,VLOOKUP(Hoja1!Q24,Hoja2!$A:$D,3,0),VLOOKUP(Hoja1!Q24,Hoja2!$A:$D,4,0)),IF(AND(X24="ud.",COUNTIF(Hoja2!$I$3:$I$11,Hoja1!Q24)&lt;0),Hoja1!W24&amp;" "&amp;"unidad, "&amp;VLOOKUP(Hoja1!Q24,Hoja2!$A:$B,2,0),Hoja1!W24&amp;" "&amp;Hoja1!X24&amp;" "&amp;VLOOKUP(Hoja1!Q24,Hoja2!$A:$B,2,0)))</f>
        <v>60 ml. polvo para suspensión oral</v>
      </c>
      <c r="Z24" t="str">
        <f>+IF(X24="ud.",IF(W24&lt;&gt;1,W24&amp;" "&amp;VLOOKUP(Q24,Hoja2!A:D,4,0),Hoja1!W24&amp;" "&amp;VLOOKUP(Hoja1!Q24,Hoja2!A:D,3,0)),Hoja1!W24&amp;" "&amp;Hoja1!X24&amp;" "&amp;VLOOKUP(Hoja1!Q24,Hoja2!A:B,2,0))</f>
        <v>60 ml. polvo para suspensión oral</v>
      </c>
      <c r="AA24" s="1" t="s">
        <v>168</v>
      </c>
      <c r="AB24" s="1" t="s">
        <v>25</v>
      </c>
      <c r="AC24" s="1" t="s">
        <v>26</v>
      </c>
      <c r="AD24" s="1" t="s">
        <v>163</v>
      </c>
      <c r="AE24" s="4">
        <v>7620</v>
      </c>
      <c r="AF24" t="str">
        <f t="shared" si="2"/>
        <v>(CB) CLARITROMICINA POL SUS ORA 250 MG/5ML X 60 ML</v>
      </c>
      <c r="AG24" t="str">
        <f t="shared" si="9"/>
        <v>NEOETHICALS</v>
      </c>
      <c r="AH24" t="str">
        <f t="shared" si="10"/>
        <v>CLARITROMICINA 250 MG/5ML</v>
      </c>
      <c r="AI24" t="str">
        <f t="shared" si="3"/>
        <v/>
      </c>
      <c r="AJ24" t="str">
        <f t="shared" si="4"/>
        <v/>
      </c>
      <c r="AK24" t="str">
        <f t="shared" si="11"/>
        <v>CLARITROMICINA 250 MG/5ML</v>
      </c>
      <c r="AL24" t="str">
        <f>+VLOOKUP($Q24,Hoja2!$A:$B,2,0)</f>
        <v>polvo para suspensión oral</v>
      </c>
      <c r="AM24" t="str">
        <f t="shared" si="12"/>
        <v>(CB) CLARITROMICINA POL SUS ORA 250 MG/5ML X 60 ML NEOETHICALS CLARITROMICINA 250 MG/5ML polvo para suspensión oral</v>
      </c>
      <c r="BB24">
        <f t="shared" si="13"/>
        <v>828972</v>
      </c>
      <c r="BC24" t="str">
        <f t="shared" si="14"/>
        <v>Claritromicina 250 mg/5ml x 60 ml. polvo para suspensión oral</v>
      </c>
      <c r="BD24" s="10">
        <f t="shared" si="15"/>
        <v>7620</v>
      </c>
      <c r="BE24" s="3" t="str">
        <f t="shared" si="16"/>
        <v>Claritromicina 250</v>
      </c>
      <c r="BF24" t="str">
        <f t="shared" si="17"/>
        <v>Claritromicina</v>
      </c>
      <c r="BG24" t="str">
        <f t="shared" si="18"/>
        <v/>
      </c>
      <c r="BH24" t="str">
        <f t="shared" si="19"/>
        <v/>
      </c>
      <c r="BI24" t="str">
        <f>+IF(AND(X24="ud.",COUNTIF(Hoja2!$I$3:$I$11,Hoja1!Q24)&gt;0),IF(Hoja1!W24=1,VLOOKUP(Hoja1!Q24,Hoja2!$A:$D,3,0),VLOOKUP(Hoja1!Q24,Hoja2!$A:$D,4,0)),IF(AND(X24="ud.",COUNTIF(Hoja2!$I$3:$I$11,Hoja1!Q24)&lt;0),VLOOKUP(Hoja1!Q24,Hoja2!$A:$B,2,0),VLOOKUP(Hoja1!Q24,Hoja2!$A:$B,2,0)))</f>
        <v>polvo para suspensión oral</v>
      </c>
      <c r="BJ24" t="str">
        <f t="shared" si="20"/>
        <v>250 mg/5ml</v>
      </c>
      <c r="BK24">
        <f t="shared" si="21"/>
        <v>60</v>
      </c>
      <c r="BL24" t="str">
        <f t="shared" si="22"/>
        <v>ml.</v>
      </c>
      <c r="BO24">
        <f t="shared" si="23"/>
        <v>828972</v>
      </c>
      <c r="BP24" t="str">
        <f t="shared" si="24"/>
        <v>Claritromicina 250 mg/5ml x 60 ml. polvo para suspensión oral</v>
      </c>
      <c r="BQ24" s="10">
        <f t="shared" si="25"/>
        <v>7620</v>
      </c>
      <c r="BR24" s="3" t="str">
        <f t="shared" si="26"/>
        <v>Claritromicina 250</v>
      </c>
      <c r="BS24" t="str">
        <f t="shared" si="27"/>
        <v>Claritromicina</v>
      </c>
      <c r="BT24" t="str">
        <f t="shared" si="28"/>
        <v>polvo para suspensión oral</v>
      </c>
      <c r="BU24" t="str">
        <f t="shared" si="29"/>
        <v>250 mg/5ml</v>
      </c>
      <c r="BV24">
        <f t="shared" si="30"/>
        <v>60</v>
      </c>
      <c r="BW24" t="str">
        <f t="shared" si="31"/>
        <v>ml.</v>
      </c>
      <c r="BZ24" t="str">
        <f t="shared" si="32"/>
        <v>Neoethicals</v>
      </c>
      <c r="CA24">
        <v>1383597</v>
      </c>
      <c r="CB24">
        <v>0</v>
      </c>
    </row>
    <row r="25" spans="1:81" x14ac:dyDescent="0.2">
      <c r="A25" s="1" t="s">
        <v>169</v>
      </c>
      <c r="B25" s="2">
        <v>9427</v>
      </c>
      <c r="C25">
        <v>3452</v>
      </c>
      <c r="D25">
        <v>829017</v>
      </c>
      <c r="E25" s="1" t="s">
        <v>170</v>
      </c>
      <c r="F25" s="1" t="str">
        <f t="shared" si="35"/>
        <v>(CB) KAPH</v>
      </c>
      <c r="G25" s="18" t="str">
        <f>+T25</f>
        <v>0,5%</v>
      </c>
      <c r="H25" s="16" t="str">
        <f t="shared" si="1"/>
        <v>Kaph 0,5%</v>
      </c>
      <c r="I25" s="1" t="str">
        <f>+VLOOKUP(Q25,Hoja2!A:B,2,0)</f>
        <v>solución oftálmica</v>
      </c>
      <c r="J25" s="1" t="s">
        <v>171</v>
      </c>
      <c r="K25" s="1" t="str">
        <f t="shared" si="6"/>
        <v>Ethon</v>
      </c>
      <c r="L25" s="1" t="s">
        <v>172</v>
      </c>
      <c r="M25" s="1" t="str">
        <f t="shared" si="38"/>
        <v>CLORANFENICOL</v>
      </c>
      <c r="N25" s="1"/>
      <c r="O25" s="1"/>
      <c r="P25" s="1" t="s">
        <v>159</v>
      </c>
      <c r="Q25" s="1" t="s">
        <v>22</v>
      </c>
      <c r="R25" s="7">
        <v>5.0000000000000001E-3</v>
      </c>
      <c r="T25" s="5" t="s">
        <v>985</v>
      </c>
      <c r="U25" s="1"/>
      <c r="V25" s="1"/>
      <c r="W25">
        <v>10</v>
      </c>
      <c r="X25" s="1" t="s">
        <v>23</v>
      </c>
      <c r="Y25" t="str">
        <f>+IF(AND(X25="ud.",COUNTIF(Hoja2!$I$3:$I$11,Hoja1!Q25)&gt;0),Hoja1!W25&amp;" "&amp;IF(Hoja1!W25=1,VLOOKUP(Hoja1!Q25,Hoja2!$A:$D,3,0),VLOOKUP(Hoja1!Q25,Hoja2!$A:$D,4,0)),IF(AND(X25="ud.",COUNTIF(Hoja2!$I$3:$I$11,Hoja1!Q25)&lt;0),Hoja1!W25&amp;" "&amp;"unidad, "&amp;VLOOKUP(Hoja1!Q25,Hoja2!$A:$B,2,0),Hoja1!W25&amp;" "&amp;Hoja1!X25&amp;" "&amp;VLOOKUP(Hoja1!Q25,Hoja2!$A:$B,2,0)))</f>
        <v>10 ml. solución oftálmica</v>
      </c>
      <c r="Z25" t="str">
        <f>+IF(X25="ud.",IF(W25&lt;&gt;1,W25&amp;" "&amp;VLOOKUP(Q25,Hoja2!A:D,4,0),Hoja1!W25&amp;" "&amp;VLOOKUP(Hoja1!Q25,Hoja2!A:D,3,0)),Hoja1!W25&amp;" "&amp;Hoja1!X25&amp;" "&amp;VLOOKUP(Hoja1!Q25,Hoja2!A:B,2,0))</f>
        <v>10 ml. solución oftálmica</v>
      </c>
      <c r="AA25" s="1" t="s">
        <v>173</v>
      </c>
      <c r="AB25" s="1" t="s">
        <v>25</v>
      </c>
      <c r="AC25" s="1" t="s">
        <v>26</v>
      </c>
      <c r="AD25" s="1" t="s">
        <v>163</v>
      </c>
      <c r="AE25" s="4">
        <v>1590</v>
      </c>
      <c r="AF25" t="str">
        <f t="shared" si="2"/>
        <v>(CB) KAPH SOL OFT 0,5% X 10 ML</v>
      </c>
      <c r="AG25" t="str">
        <f t="shared" si="9"/>
        <v>ETHON</v>
      </c>
      <c r="AH25" t="str">
        <f t="shared" si="10"/>
        <v>CLORANFENICOL 0,5%</v>
      </c>
      <c r="AI25" t="str">
        <f t="shared" si="3"/>
        <v/>
      </c>
      <c r="AJ25" t="str">
        <f t="shared" si="4"/>
        <v/>
      </c>
      <c r="AK25" t="str">
        <f t="shared" si="11"/>
        <v>CLORANFENICOL 0,5%</v>
      </c>
      <c r="AL25" t="str">
        <f>+VLOOKUP($Q25,Hoja2!$A:$B,2,0)</f>
        <v>solución oftálmica</v>
      </c>
      <c r="AM25" t="str">
        <f t="shared" si="12"/>
        <v>(CB) KAPH SOL OFT 0,5% X 10 ML ETHON CLORANFENICOL 0,5% solución oftálmica</v>
      </c>
      <c r="BB25">
        <f t="shared" si="13"/>
        <v>829017</v>
      </c>
      <c r="BC25" t="str">
        <f t="shared" si="14"/>
        <v>Kaph 0,5% x 10 ml. solución oftálmica</v>
      </c>
      <c r="BD25" s="10">
        <f t="shared" si="15"/>
        <v>1590</v>
      </c>
      <c r="BE25" s="3" t="str">
        <f t="shared" si="16"/>
        <v>Kaph 0,5%</v>
      </c>
      <c r="BF25" t="str">
        <f t="shared" si="17"/>
        <v>Cloranfenicol</v>
      </c>
      <c r="BG25" t="str">
        <f t="shared" si="18"/>
        <v/>
      </c>
      <c r="BH25" t="str">
        <f t="shared" si="19"/>
        <v/>
      </c>
      <c r="BI25" t="str">
        <f>+IF(AND(X25="ud.",COUNTIF(Hoja2!$I$3:$I$11,Hoja1!Q25)&gt;0),IF(Hoja1!W25=1,VLOOKUP(Hoja1!Q25,Hoja2!$A:$D,3,0),VLOOKUP(Hoja1!Q25,Hoja2!$A:$D,4,0)),IF(AND(X25="ud.",COUNTIF(Hoja2!$I$3:$I$11,Hoja1!Q25)&lt;0),VLOOKUP(Hoja1!Q25,Hoja2!$A:$B,2,0),VLOOKUP(Hoja1!Q25,Hoja2!$A:$B,2,0)))</f>
        <v>solución oftálmica</v>
      </c>
      <c r="BJ25" t="str">
        <f t="shared" si="20"/>
        <v xml:space="preserve">0,5% </v>
      </c>
      <c r="BK25">
        <f t="shared" si="21"/>
        <v>10</v>
      </c>
      <c r="BL25" t="str">
        <f t="shared" si="22"/>
        <v>ml.</v>
      </c>
      <c r="BO25">
        <f t="shared" si="23"/>
        <v>829017</v>
      </c>
      <c r="BP25" t="str">
        <f t="shared" si="24"/>
        <v>Kaph 0,5% x 10 ml. solución oftálmica</v>
      </c>
      <c r="BQ25" s="10">
        <f t="shared" si="25"/>
        <v>1590</v>
      </c>
      <c r="BR25" s="3" t="str">
        <f t="shared" si="26"/>
        <v>Kaph 0,5%</v>
      </c>
      <c r="BS25" t="str">
        <f t="shared" si="27"/>
        <v>Cloranfenicol</v>
      </c>
      <c r="BT25" t="str">
        <f t="shared" si="28"/>
        <v>solución oftálmica</v>
      </c>
      <c r="BU25" t="str">
        <f t="shared" si="29"/>
        <v xml:space="preserve">0,5% </v>
      </c>
      <c r="BV25">
        <f t="shared" si="30"/>
        <v>10</v>
      </c>
      <c r="BW25" t="str">
        <f t="shared" si="31"/>
        <v>ml.</v>
      </c>
      <c r="BZ25" t="str">
        <f t="shared" si="32"/>
        <v>Ethon</v>
      </c>
      <c r="CA25">
        <v>831512</v>
      </c>
      <c r="CB25">
        <v>0</v>
      </c>
    </row>
    <row r="26" spans="1:81" x14ac:dyDescent="0.2">
      <c r="A26" s="5" t="s">
        <v>174</v>
      </c>
      <c r="B26" s="2">
        <v>9497</v>
      </c>
      <c r="C26">
        <v>3587</v>
      </c>
      <c r="D26">
        <v>828958</v>
      </c>
      <c r="E26" s="1" t="s">
        <v>175</v>
      </c>
      <c r="F26" s="1" t="str">
        <f t="shared" si="35"/>
        <v>(CB) AZATIOPRINA</v>
      </c>
      <c r="G26" s="1">
        <f t="shared" ref="G26:G47" si="40">+R26</f>
        <v>50</v>
      </c>
      <c r="H26" s="16" t="str">
        <f t="shared" si="1"/>
        <v>Azatioprina 50</v>
      </c>
      <c r="I26" s="1" t="str">
        <f>+VLOOKUP(Q26,Hoja2!A:B,2,0)</f>
        <v>comprimido</v>
      </c>
      <c r="J26" s="1" t="s">
        <v>176</v>
      </c>
      <c r="K26" s="1" t="str">
        <f t="shared" si="6"/>
        <v>Ascend</v>
      </c>
      <c r="L26" s="1" t="s">
        <v>177</v>
      </c>
      <c r="M26" s="1" t="str">
        <f t="shared" si="38"/>
        <v>AZATIOPRINA</v>
      </c>
      <c r="N26" s="1"/>
      <c r="O26" s="1"/>
      <c r="P26" s="1" t="s">
        <v>178</v>
      </c>
      <c r="Q26" s="1" t="s">
        <v>65</v>
      </c>
      <c r="R26">
        <v>50</v>
      </c>
      <c r="S26" t="s">
        <v>34</v>
      </c>
      <c r="T26" s="1" t="str">
        <f t="shared" si="39"/>
        <v>50 MG</v>
      </c>
      <c r="U26" s="1"/>
      <c r="V26" s="1"/>
      <c r="W26" s="1">
        <v>100</v>
      </c>
      <c r="X26" s="1" t="s">
        <v>35</v>
      </c>
      <c r="Y26" t="str">
        <f>+IF(AND(X26="ud.",COUNTIF(Hoja2!$I$3:$I$11,Hoja1!Q26)&gt;0),Hoja1!W26&amp;" "&amp;IF(Hoja1!W26=1,VLOOKUP(Hoja1!Q26,Hoja2!$A:$D,3,0),VLOOKUP(Hoja1!Q26,Hoja2!$A:$D,4,0)),IF(AND(X26="ud.",COUNTIF(Hoja2!$I$3:$I$11,Hoja1!Q26)&lt;0),Hoja1!W26&amp;" "&amp;"unidad, "&amp;VLOOKUP(Hoja1!Q26,Hoja2!$A:$B,2,0),Hoja1!W26&amp;" "&amp;Hoja1!X26&amp;" "&amp;VLOOKUP(Hoja1!Q26,Hoja2!$A:$B,2,0)))</f>
        <v>100 comprimidos</v>
      </c>
      <c r="Z26" t="str">
        <f>+IF(X26="ud.",IF(W26&lt;&gt;1,W26&amp;" "&amp;VLOOKUP(Q26,Hoja2!A:D,4,0),Hoja1!W26&amp;" "&amp;VLOOKUP(Hoja1!Q26,Hoja2!A:D,3,0)),Hoja1!W26&amp;" "&amp;Hoja1!X26&amp;" "&amp;VLOOKUP(Hoja1!Q26,Hoja2!A:B,2,0))</f>
        <v>100 comprimidos</v>
      </c>
      <c r="AA26" s="1" t="s">
        <v>179</v>
      </c>
      <c r="AB26" s="1" t="s">
        <v>25</v>
      </c>
      <c r="AC26" s="1" t="s">
        <v>26</v>
      </c>
      <c r="AD26" s="1" t="s">
        <v>180</v>
      </c>
      <c r="AE26" s="4">
        <v>21500</v>
      </c>
      <c r="AF26" t="str">
        <f t="shared" si="2"/>
        <v>(CB) AZATIOPRINA COM 50 MG X 100</v>
      </c>
      <c r="AG26" t="str">
        <f t="shared" si="9"/>
        <v>ASCEND</v>
      </c>
      <c r="AH26" t="str">
        <f t="shared" si="10"/>
        <v>AZATIOPRINA 50 MG</v>
      </c>
      <c r="AI26" t="str">
        <f t="shared" si="3"/>
        <v/>
      </c>
      <c r="AJ26" t="str">
        <f t="shared" si="4"/>
        <v/>
      </c>
      <c r="AK26" t="str">
        <f t="shared" si="11"/>
        <v>AZATIOPRINA 50 MG</v>
      </c>
      <c r="AL26" t="str">
        <f>+VLOOKUP($Q26,Hoja2!$A:$B,2,0)</f>
        <v>comprimido</v>
      </c>
      <c r="AM26" t="str">
        <f t="shared" si="12"/>
        <v>(CB) AZATIOPRINA COM 50 MG X 100 ASCEND AZATIOPRINA 50 MG comprimido</v>
      </c>
      <c r="BB26">
        <f t="shared" si="13"/>
        <v>828958</v>
      </c>
      <c r="BC26" t="str">
        <f t="shared" si="14"/>
        <v>Azatioprina 50 mg x 100 comprimidos</v>
      </c>
      <c r="BD26" s="10">
        <f t="shared" si="15"/>
        <v>21500</v>
      </c>
      <c r="BE26" s="3" t="str">
        <f t="shared" si="16"/>
        <v>Azatioprina 50</v>
      </c>
      <c r="BF26" t="str">
        <f t="shared" si="17"/>
        <v>Azatioprina</v>
      </c>
      <c r="BG26" t="str">
        <f t="shared" si="18"/>
        <v/>
      </c>
      <c r="BH26" t="str">
        <f t="shared" si="19"/>
        <v/>
      </c>
      <c r="BI26" t="str">
        <f>+IF(AND(X26="ud.",COUNTIF(Hoja2!$I$3:$I$11,Hoja1!Q26)&gt;0),IF(Hoja1!W26=1,VLOOKUP(Hoja1!Q26,Hoja2!$A:$D,3,0),VLOOKUP(Hoja1!Q26,Hoja2!$A:$D,4,0)),IF(AND(X26="ud.",COUNTIF(Hoja2!$I$3:$I$11,Hoja1!Q26)&lt;0),VLOOKUP(Hoja1!Q26,Hoja2!$A:$B,2,0),VLOOKUP(Hoja1!Q26,Hoja2!$A:$B,2,0)))</f>
        <v>comprimidos</v>
      </c>
      <c r="BJ26" t="str">
        <f t="shared" si="20"/>
        <v>50 mg</v>
      </c>
      <c r="BK26">
        <f t="shared" si="21"/>
        <v>100</v>
      </c>
      <c r="BL26" t="str">
        <f t="shared" si="22"/>
        <v>ud.</v>
      </c>
      <c r="BO26">
        <f t="shared" si="23"/>
        <v>828958</v>
      </c>
      <c r="BP26" t="str">
        <f t="shared" si="24"/>
        <v>Azatioprina 50 mg x 100 comprimidos</v>
      </c>
      <c r="BQ26" s="10">
        <f t="shared" si="25"/>
        <v>21500</v>
      </c>
      <c r="BR26" s="3" t="str">
        <f t="shared" si="26"/>
        <v>Azatioprina 50</v>
      </c>
      <c r="BS26" t="str">
        <f t="shared" si="27"/>
        <v>Azatioprina</v>
      </c>
      <c r="BT26" t="str">
        <f t="shared" si="28"/>
        <v>comprimidos</v>
      </c>
      <c r="BU26" t="str">
        <f t="shared" si="29"/>
        <v>50 mg</v>
      </c>
      <c r="BV26">
        <f t="shared" si="30"/>
        <v>100</v>
      </c>
      <c r="BW26" t="str">
        <f t="shared" si="31"/>
        <v>ud.</v>
      </c>
      <c r="BZ26" t="str">
        <f t="shared" si="32"/>
        <v>Ascend</v>
      </c>
      <c r="CB26">
        <v>0</v>
      </c>
    </row>
    <row r="27" spans="1:81" x14ac:dyDescent="0.2">
      <c r="A27" s="1" t="s">
        <v>181</v>
      </c>
      <c r="B27" s="2">
        <v>9501</v>
      </c>
      <c r="C27">
        <v>3609</v>
      </c>
      <c r="D27">
        <v>829071</v>
      </c>
      <c r="E27" s="1" t="s">
        <v>182</v>
      </c>
      <c r="F27" s="1" t="str">
        <f t="shared" si="35"/>
        <v>(CB) TERBINAFINA</v>
      </c>
      <c r="G27" s="1">
        <f t="shared" si="40"/>
        <v>250</v>
      </c>
      <c r="H27" s="16" t="str">
        <f t="shared" si="1"/>
        <v>Terbinafina 250</v>
      </c>
      <c r="I27" s="1" t="str">
        <f>+VLOOKUP(Q27,Hoja2!A:B,2,0)</f>
        <v>comprimido</v>
      </c>
      <c r="J27" s="1" t="s">
        <v>157</v>
      </c>
      <c r="K27" s="1" t="str">
        <f t="shared" si="6"/>
        <v>Lab Chile</v>
      </c>
      <c r="L27" t="s">
        <v>183</v>
      </c>
      <c r="M27" s="1" t="str">
        <f t="shared" si="38"/>
        <v>TERBINAFINA</v>
      </c>
      <c r="P27" t="s">
        <v>184</v>
      </c>
      <c r="Q27" t="s">
        <v>65</v>
      </c>
      <c r="R27">
        <v>250</v>
      </c>
      <c r="S27" t="s">
        <v>34</v>
      </c>
      <c r="T27" s="1" t="str">
        <f t="shared" si="39"/>
        <v>250 MG</v>
      </c>
      <c r="W27" s="1">
        <v>28</v>
      </c>
      <c r="X27" s="1" t="s">
        <v>35</v>
      </c>
      <c r="Y27" t="str">
        <f>+IF(AND(X27="ud.",COUNTIF(Hoja2!$I$3:$I$11,Hoja1!Q27)&gt;0),Hoja1!W27&amp;" "&amp;IF(Hoja1!W27=1,VLOOKUP(Hoja1!Q27,Hoja2!$A:$D,3,0),VLOOKUP(Hoja1!Q27,Hoja2!$A:$D,4,0)),IF(AND(X27="ud.",COUNTIF(Hoja2!$I$3:$I$11,Hoja1!Q27)&lt;0),Hoja1!W27&amp;" "&amp;"unidad, "&amp;VLOOKUP(Hoja1!Q27,Hoja2!$A:$B,2,0),Hoja1!W27&amp;" "&amp;Hoja1!X27&amp;" "&amp;VLOOKUP(Hoja1!Q27,Hoja2!$A:$B,2,0)))</f>
        <v>28 comprimidos</v>
      </c>
      <c r="Z27" t="str">
        <f>+IF(X27="ud.",IF(W27&lt;&gt;1,W27&amp;" "&amp;VLOOKUP(Q27,Hoja2!A:D,4,0),Hoja1!W27&amp;" "&amp;VLOOKUP(Hoja1!Q27,Hoja2!A:D,3,0)),Hoja1!W27&amp;" "&amp;Hoja1!X27&amp;" "&amp;VLOOKUP(Hoja1!Q27,Hoja2!A:B,2,0))</f>
        <v>28 comprimidos</v>
      </c>
      <c r="AA27" s="1" t="s">
        <v>185</v>
      </c>
      <c r="AB27" s="1" t="s">
        <v>25</v>
      </c>
      <c r="AC27" s="1" t="s">
        <v>26</v>
      </c>
      <c r="AD27" s="1" t="s">
        <v>163</v>
      </c>
      <c r="AE27" s="4">
        <v>7990</v>
      </c>
      <c r="AF27" t="str">
        <f t="shared" si="2"/>
        <v>(CB) TERBINAFINA COM 250 MG X 28</v>
      </c>
      <c r="AG27" t="str">
        <f t="shared" si="9"/>
        <v>LAB CHILE</v>
      </c>
      <c r="AH27" t="str">
        <f t="shared" si="10"/>
        <v>TERBINAFINA 250 MG</v>
      </c>
      <c r="AI27" t="str">
        <f t="shared" si="3"/>
        <v/>
      </c>
      <c r="AJ27" t="str">
        <f t="shared" si="4"/>
        <v/>
      </c>
      <c r="AK27" t="str">
        <f t="shared" si="11"/>
        <v>TERBINAFINA 250 MG</v>
      </c>
      <c r="AL27" t="str">
        <f>+VLOOKUP($Q27,Hoja2!$A:$B,2,0)</f>
        <v>comprimido</v>
      </c>
      <c r="AM27" t="str">
        <f t="shared" si="12"/>
        <v>(CB) TERBINAFINA COM 250 MG X 28 LAB CHILE TERBINAFINA 250 MG comprimido</v>
      </c>
      <c r="BB27">
        <f t="shared" si="13"/>
        <v>829071</v>
      </c>
      <c r="BC27" t="str">
        <f t="shared" si="14"/>
        <v>Terbinafina 250 mg x 28 comprimidos</v>
      </c>
      <c r="BD27" s="10">
        <f t="shared" si="15"/>
        <v>7990</v>
      </c>
      <c r="BE27" s="3" t="str">
        <f t="shared" si="16"/>
        <v>Terbinafina 250</v>
      </c>
      <c r="BF27" t="str">
        <f t="shared" si="17"/>
        <v>Terbinafina</v>
      </c>
      <c r="BG27" t="str">
        <f t="shared" si="18"/>
        <v/>
      </c>
      <c r="BH27" t="str">
        <f t="shared" si="19"/>
        <v/>
      </c>
      <c r="BI27" t="str">
        <f>+IF(AND(X27="ud.",COUNTIF(Hoja2!$I$3:$I$11,Hoja1!Q27)&gt;0),IF(Hoja1!W27=1,VLOOKUP(Hoja1!Q27,Hoja2!$A:$D,3,0),VLOOKUP(Hoja1!Q27,Hoja2!$A:$D,4,0)),IF(AND(X27="ud.",COUNTIF(Hoja2!$I$3:$I$11,Hoja1!Q27)&lt;0),VLOOKUP(Hoja1!Q27,Hoja2!$A:$B,2,0),VLOOKUP(Hoja1!Q27,Hoja2!$A:$B,2,0)))</f>
        <v>comprimidos</v>
      </c>
      <c r="BJ27" t="str">
        <f t="shared" si="20"/>
        <v>250 mg</v>
      </c>
      <c r="BK27">
        <f t="shared" si="21"/>
        <v>28</v>
      </c>
      <c r="BL27" t="str">
        <f t="shared" si="22"/>
        <v>ud.</v>
      </c>
      <c r="BO27">
        <f t="shared" si="23"/>
        <v>829071</v>
      </c>
      <c r="BP27" t="str">
        <f t="shared" si="24"/>
        <v>Terbinafina 250 mg x 28 comprimidos</v>
      </c>
      <c r="BQ27" s="10">
        <f t="shared" si="25"/>
        <v>7990</v>
      </c>
      <c r="BR27" s="3" t="str">
        <f t="shared" si="26"/>
        <v>Terbinafina 250</v>
      </c>
      <c r="BS27" t="str">
        <f t="shared" si="27"/>
        <v>Terbinafina</v>
      </c>
      <c r="BT27" t="str">
        <f t="shared" si="28"/>
        <v>comprimidos</v>
      </c>
      <c r="BU27" t="str">
        <f t="shared" si="29"/>
        <v>250 mg</v>
      </c>
      <c r="BV27">
        <f t="shared" si="30"/>
        <v>28</v>
      </c>
      <c r="BW27" t="str">
        <f t="shared" si="31"/>
        <v>ud.</v>
      </c>
      <c r="BZ27" t="str">
        <f t="shared" si="32"/>
        <v>Lab Chile</v>
      </c>
      <c r="CA27" t="s">
        <v>1063</v>
      </c>
      <c r="CB27">
        <v>0</v>
      </c>
    </row>
    <row r="28" spans="1:81" x14ac:dyDescent="0.2">
      <c r="A28" s="1" t="s">
        <v>186</v>
      </c>
      <c r="B28" s="2">
        <v>9502</v>
      </c>
      <c r="C28">
        <v>3610</v>
      </c>
      <c r="D28">
        <v>829068</v>
      </c>
      <c r="E28" s="1" t="s">
        <v>187</v>
      </c>
      <c r="F28" s="1" t="str">
        <f t="shared" si="35"/>
        <v>(CB) TELLMI-D</v>
      </c>
      <c r="G28" s="1" t="str">
        <f t="shared" si="40"/>
        <v>80/12,5</v>
      </c>
      <c r="H28" s="16" t="str">
        <f t="shared" si="1"/>
        <v>Tellmi-D 80/12,5</v>
      </c>
      <c r="I28" s="1" t="str">
        <f>+VLOOKUP(Q28,Hoja2!A:B,2,0)</f>
        <v>comprimido</v>
      </c>
      <c r="J28" s="1" t="s">
        <v>188</v>
      </c>
      <c r="K28" s="1" t="str">
        <f t="shared" si="6"/>
        <v>Saval</v>
      </c>
      <c r="L28" t="s">
        <v>189</v>
      </c>
      <c r="M28" s="1" t="s">
        <v>452</v>
      </c>
      <c r="N28" s="1" t="s">
        <v>889</v>
      </c>
      <c r="P28" t="s">
        <v>190</v>
      </c>
      <c r="Q28" t="s">
        <v>65</v>
      </c>
      <c r="R28" t="s">
        <v>191</v>
      </c>
      <c r="S28" t="s">
        <v>34</v>
      </c>
      <c r="T28" s="1" t="s">
        <v>915</v>
      </c>
      <c r="U28" s="1" t="s">
        <v>916</v>
      </c>
      <c r="W28" s="1">
        <v>30</v>
      </c>
      <c r="X28" s="1" t="s">
        <v>35</v>
      </c>
      <c r="Y28" t="str">
        <f>+IF(AND(X28="ud.",COUNTIF(Hoja2!$I$3:$I$11,Hoja1!Q28)&gt;0),Hoja1!W28&amp;" "&amp;IF(Hoja1!W28=1,VLOOKUP(Hoja1!Q28,Hoja2!$A:$D,3,0),VLOOKUP(Hoja1!Q28,Hoja2!$A:$D,4,0)),IF(AND(X28="ud.",COUNTIF(Hoja2!$I$3:$I$11,Hoja1!Q28)&lt;0),Hoja1!W28&amp;" "&amp;"unidad, "&amp;VLOOKUP(Hoja1!Q28,Hoja2!$A:$B,2,0),Hoja1!W28&amp;" "&amp;Hoja1!X28&amp;" "&amp;VLOOKUP(Hoja1!Q28,Hoja2!$A:$B,2,0)))</f>
        <v>30 comprimidos</v>
      </c>
      <c r="Z28" t="str">
        <f>+IF(X28="ud.",IF(W28&lt;&gt;1,W28&amp;" "&amp;VLOOKUP(Q28,Hoja2!A:D,4,0),Hoja1!W28&amp;" "&amp;VLOOKUP(Hoja1!Q28,Hoja2!A:D,3,0)),Hoja1!W28&amp;" "&amp;Hoja1!X28&amp;" "&amp;VLOOKUP(Hoja1!Q28,Hoja2!A:B,2,0))</f>
        <v>30 comprimidos</v>
      </c>
      <c r="AA28" s="1" t="s">
        <v>192</v>
      </c>
      <c r="AB28" s="1" t="s">
        <v>25</v>
      </c>
      <c r="AC28" s="1" t="s">
        <v>26</v>
      </c>
      <c r="AD28" s="1" t="s">
        <v>142</v>
      </c>
      <c r="AE28" s="4">
        <v>14990</v>
      </c>
      <c r="AF28" t="str">
        <f t="shared" si="2"/>
        <v>(CB) TELLMI-D COM 80/12,5 MG X 30</v>
      </c>
      <c r="AG28" t="str">
        <f t="shared" si="9"/>
        <v>SAVAL</v>
      </c>
      <c r="AH28" t="str">
        <f t="shared" si="10"/>
        <v>TELMISARTAN 80 MG</v>
      </c>
      <c r="AI28" t="str">
        <f t="shared" si="3"/>
        <v>HIDROCLOROTIAZIDA 12,5 MG</v>
      </c>
      <c r="AJ28" t="str">
        <f t="shared" si="4"/>
        <v/>
      </c>
      <c r="AK28" t="str">
        <f t="shared" si="11"/>
        <v>TELMISARTAN 80 MG HIDROCLOROTIAZIDA 12,5 MG</v>
      </c>
      <c r="AL28" t="str">
        <f>+VLOOKUP($Q28,Hoja2!$A:$B,2,0)</f>
        <v>comprimido</v>
      </c>
      <c r="AM28" t="str">
        <f t="shared" si="12"/>
        <v>(CB) TELLMI-D COM 80/12,5 MG X 30 SAVAL TELMISARTAN 80 MG HIDROCLOROTIAZIDA 12,5 MG comprimido</v>
      </c>
      <c r="BB28">
        <f t="shared" si="13"/>
        <v>829068</v>
      </c>
      <c r="BC28" t="str">
        <f t="shared" si="14"/>
        <v>Tellmi-D 80/12,5 mg x 30 comprimidos</v>
      </c>
      <c r="BD28" s="10">
        <f t="shared" si="15"/>
        <v>14990</v>
      </c>
      <c r="BE28" s="3" t="str">
        <f t="shared" si="16"/>
        <v>Tellmi-D 80/12,5</v>
      </c>
      <c r="BF28" t="str">
        <f t="shared" si="17"/>
        <v>Telmisartan</v>
      </c>
      <c r="BG28" t="str">
        <f t="shared" si="18"/>
        <v>Hidroclorotiazida</v>
      </c>
      <c r="BH28" t="str">
        <f t="shared" si="19"/>
        <v/>
      </c>
      <c r="BI28" t="str">
        <f>+IF(AND(X28="ud.",COUNTIF(Hoja2!$I$3:$I$11,Hoja1!Q28)&gt;0),IF(Hoja1!W28=1,VLOOKUP(Hoja1!Q28,Hoja2!$A:$D,3,0),VLOOKUP(Hoja1!Q28,Hoja2!$A:$D,4,0)),IF(AND(X28="ud.",COUNTIF(Hoja2!$I$3:$I$11,Hoja1!Q28)&lt;0),VLOOKUP(Hoja1!Q28,Hoja2!$A:$B,2,0),VLOOKUP(Hoja1!Q28,Hoja2!$A:$B,2,0)))</f>
        <v>comprimidos</v>
      </c>
      <c r="BJ28" t="str">
        <f t="shared" si="20"/>
        <v>80/12,5 mg</v>
      </c>
      <c r="BK28">
        <f t="shared" si="21"/>
        <v>30</v>
      </c>
      <c r="BL28" t="str">
        <f t="shared" si="22"/>
        <v>ud.</v>
      </c>
      <c r="BO28">
        <f t="shared" si="23"/>
        <v>829068</v>
      </c>
      <c r="BP28" t="str">
        <f t="shared" si="24"/>
        <v>Tellmi-D 80/12,5 mg x 30 comprimidos</v>
      </c>
      <c r="BQ28" s="10">
        <f t="shared" si="25"/>
        <v>14990</v>
      </c>
      <c r="BR28" s="3" t="str">
        <f t="shared" si="26"/>
        <v>Tellmi-D 80/12,5</v>
      </c>
      <c r="BS28" t="str">
        <f t="shared" si="27"/>
        <v>Telmisartan;Hidroclorotiazida</v>
      </c>
      <c r="BT28" t="str">
        <f t="shared" si="28"/>
        <v>comprimidos</v>
      </c>
      <c r="BU28" t="str">
        <f t="shared" si="29"/>
        <v>80/12,5 mg</v>
      </c>
      <c r="BV28">
        <f t="shared" si="30"/>
        <v>30</v>
      </c>
      <c r="BW28" t="str">
        <f t="shared" si="31"/>
        <v>ud.</v>
      </c>
      <c r="BZ28" t="str">
        <f t="shared" si="32"/>
        <v>Saval</v>
      </c>
      <c r="CB28">
        <v>0</v>
      </c>
    </row>
    <row r="29" spans="1:81" x14ac:dyDescent="0.2">
      <c r="A29" s="1" t="s">
        <v>193</v>
      </c>
      <c r="B29" s="2">
        <v>9503</v>
      </c>
      <c r="C29">
        <v>3611</v>
      </c>
      <c r="D29">
        <v>829081</v>
      </c>
      <c r="E29" s="1" t="s">
        <v>194</v>
      </c>
      <c r="F29" s="1" t="str">
        <f t="shared" si="35"/>
        <v>(CB) TRAYENTA</v>
      </c>
      <c r="G29" s="1">
        <f t="shared" si="40"/>
        <v>5</v>
      </c>
      <c r="H29" s="16" t="str">
        <f t="shared" si="1"/>
        <v>Trayenta 5</v>
      </c>
      <c r="I29" s="1" t="str">
        <f>+VLOOKUP(Q29,Hoja2!A:B,2,0)</f>
        <v>comprimido recubierto</v>
      </c>
      <c r="J29" s="1" t="s">
        <v>139</v>
      </c>
      <c r="K29" s="1" t="str">
        <f t="shared" si="6"/>
        <v>Boehringer Ingelheim</v>
      </c>
      <c r="L29" t="s">
        <v>195</v>
      </c>
      <c r="M29" s="1" t="str">
        <f t="shared" ref="M29:M30" si="41">+L29</f>
        <v>LINAGLIPTINA</v>
      </c>
      <c r="P29" t="s">
        <v>80</v>
      </c>
      <c r="Q29" t="s">
        <v>33</v>
      </c>
      <c r="R29">
        <v>5</v>
      </c>
      <c r="S29" t="s">
        <v>34</v>
      </c>
      <c r="T29" s="1" t="str">
        <f t="shared" ref="T29:T30" si="42">+UPPER(R29&amp;" "&amp;S29)</f>
        <v>5 MG</v>
      </c>
      <c r="W29" s="1">
        <v>30</v>
      </c>
      <c r="X29" s="1" t="s">
        <v>35</v>
      </c>
      <c r="Y29" t="str">
        <f>+IF(AND(X29="ud.",COUNTIF(Hoja2!$I$3:$I$11,Hoja1!Q29)&gt;0),Hoja1!W29&amp;" "&amp;IF(Hoja1!W29=1,VLOOKUP(Hoja1!Q29,Hoja2!$A:$D,3,0),VLOOKUP(Hoja1!Q29,Hoja2!$A:$D,4,0)),IF(AND(X29="ud.",COUNTIF(Hoja2!$I$3:$I$11,Hoja1!Q29)&lt;0),Hoja1!W29&amp;" "&amp;"unidad, "&amp;VLOOKUP(Hoja1!Q29,Hoja2!$A:$B,2,0),Hoja1!W29&amp;" "&amp;Hoja1!X29&amp;" "&amp;VLOOKUP(Hoja1!Q29,Hoja2!$A:$B,2,0)))</f>
        <v>30 comprimidos recubiertos</v>
      </c>
      <c r="Z29" t="str">
        <f>+IF(X29="ud.",IF(W29&lt;&gt;1,W29&amp;" "&amp;VLOOKUP(Q29,Hoja2!A:D,4,0),Hoja1!W29&amp;" "&amp;VLOOKUP(Hoja1!Q29,Hoja2!A:D,3,0)),Hoja1!W29&amp;" "&amp;Hoja1!X29&amp;" "&amp;VLOOKUP(Hoja1!Q29,Hoja2!A:B,2,0))</f>
        <v>30 comprimidos recubiertos</v>
      </c>
      <c r="AA29" s="1" t="s">
        <v>196</v>
      </c>
      <c r="AB29" s="1" t="s">
        <v>25</v>
      </c>
      <c r="AC29" s="1" t="s">
        <v>26</v>
      </c>
      <c r="AD29" s="1" t="s">
        <v>82</v>
      </c>
      <c r="AE29" s="4">
        <v>35550</v>
      </c>
      <c r="AF29" t="str">
        <f t="shared" si="2"/>
        <v>(CB) TRAYENTA COM REC 5 MG X 30</v>
      </c>
      <c r="AG29" t="str">
        <f t="shared" si="9"/>
        <v>BOEHRINGER INGELHEIM</v>
      </c>
      <c r="AH29" t="str">
        <f t="shared" si="10"/>
        <v>LINAGLIPTINA 5 MG</v>
      </c>
      <c r="AI29" t="str">
        <f t="shared" si="3"/>
        <v/>
      </c>
      <c r="AJ29" t="str">
        <f t="shared" si="4"/>
        <v/>
      </c>
      <c r="AK29" t="str">
        <f t="shared" si="11"/>
        <v>LINAGLIPTINA 5 MG</v>
      </c>
      <c r="AL29" t="str">
        <f>+VLOOKUP($Q29,Hoja2!$A:$B,2,0)</f>
        <v>comprimido recubierto</v>
      </c>
      <c r="AM29" t="str">
        <f t="shared" si="12"/>
        <v>(CB) TRAYENTA COM REC 5 MG X 30 BOEHRINGER INGELHEIM LINAGLIPTINA 5 MG comprimido recubierto</v>
      </c>
      <c r="BB29">
        <f t="shared" si="13"/>
        <v>829081</v>
      </c>
      <c r="BC29" t="str">
        <f t="shared" si="14"/>
        <v>Trayenta 5 mg x 30 comprimidos recubiertos</v>
      </c>
      <c r="BD29" s="10">
        <f t="shared" si="15"/>
        <v>35550</v>
      </c>
      <c r="BE29" s="3" t="str">
        <f t="shared" si="16"/>
        <v>Trayenta 5</v>
      </c>
      <c r="BF29" t="str">
        <f t="shared" si="17"/>
        <v>Linagliptina</v>
      </c>
      <c r="BG29" t="str">
        <f t="shared" si="18"/>
        <v/>
      </c>
      <c r="BH29" t="str">
        <f t="shared" si="19"/>
        <v/>
      </c>
      <c r="BI29" t="str">
        <f>+IF(AND(X29="ud.",COUNTIF(Hoja2!$I$3:$I$11,Hoja1!Q29)&gt;0),IF(Hoja1!W29=1,VLOOKUP(Hoja1!Q29,Hoja2!$A:$D,3,0),VLOOKUP(Hoja1!Q29,Hoja2!$A:$D,4,0)),IF(AND(X29="ud.",COUNTIF(Hoja2!$I$3:$I$11,Hoja1!Q29)&lt;0),VLOOKUP(Hoja1!Q29,Hoja2!$A:$B,2,0),VLOOKUP(Hoja1!Q29,Hoja2!$A:$B,2,0)))</f>
        <v>comprimidos recubiertos</v>
      </c>
      <c r="BJ29" t="str">
        <f t="shared" si="20"/>
        <v>5 mg</v>
      </c>
      <c r="BK29">
        <f t="shared" si="21"/>
        <v>30</v>
      </c>
      <c r="BL29" t="str">
        <f t="shared" si="22"/>
        <v>ud.</v>
      </c>
      <c r="BO29">
        <f t="shared" si="23"/>
        <v>829081</v>
      </c>
      <c r="BP29" t="str">
        <f t="shared" si="24"/>
        <v>Trayenta 5 mg x 30 comprimidos recubiertos</v>
      </c>
      <c r="BQ29" s="10">
        <f t="shared" si="25"/>
        <v>35550</v>
      </c>
      <c r="BR29" s="3" t="str">
        <f t="shared" si="26"/>
        <v>Trayenta 5</v>
      </c>
      <c r="BS29" t="str">
        <f t="shared" si="27"/>
        <v>Linagliptina</v>
      </c>
      <c r="BT29" t="str">
        <f t="shared" si="28"/>
        <v>comprimidos recubiertos</v>
      </c>
      <c r="BU29" t="str">
        <f t="shared" si="29"/>
        <v>5 mg</v>
      </c>
      <c r="BV29">
        <f t="shared" si="30"/>
        <v>30</v>
      </c>
      <c r="BW29" t="str">
        <f t="shared" si="31"/>
        <v>ud.</v>
      </c>
      <c r="BZ29" t="str">
        <f t="shared" si="32"/>
        <v>Boehringer Ingelheim</v>
      </c>
      <c r="CB29">
        <v>0</v>
      </c>
    </row>
    <row r="30" spans="1:81" x14ac:dyDescent="0.2">
      <c r="A30" t="s">
        <v>197</v>
      </c>
      <c r="B30" s="2">
        <v>9504</v>
      </c>
      <c r="C30">
        <v>3589</v>
      </c>
      <c r="D30">
        <v>829075</v>
      </c>
      <c r="E30" s="1" t="s">
        <v>198</v>
      </c>
      <c r="F30" s="1" t="str">
        <f t="shared" si="35"/>
        <v>(CB) THYROZOL</v>
      </c>
      <c r="G30" s="1">
        <f t="shared" si="40"/>
        <v>10</v>
      </c>
      <c r="H30" s="16" t="str">
        <f t="shared" si="1"/>
        <v>Thyrozol 10</v>
      </c>
      <c r="I30" s="1" t="str">
        <f>+VLOOKUP(Q30,Hoja2!A:B,2,0)</f>
        <v>comprimido recubierto</v>
      </c>
      <c r="J30" s="1" t="s">
        <v>199</v>
      </c>
      <c r="K30" s="1" t="str">
        <f t="shared" si="6"/>
        <v>Merck</v>
      </c>
      <c r="L30" t="s">
        <v>200</v>
      </c>
      <c r="M30" s="1" t="str">
        <f t="shared" si="41"/>
        <v>TIAMAZOL</v>
      </c>
      <c r="P30" t="s">
        <v>201</v>
      </c>
      <c r="Q30" t="s">
        <v>33</v>
      </c>
      <c r="R30">
        <v>10</v>
      </c>
      <c r="S30" t="s">
        <v>34</v>
      </c>
      <c r="T30" s="1" t="str">
        <f t="shared" si="42"/>
        <v>10 MG</v>
      </c>
      <c r="W30" s="1">
        <v>50</v>
      </c>
      <c r="X30" s="1" t="s">
        <v>35</v>
      </c>
      <c r="Y30" t="str">
        <f>+IF(AND(X30="ud.",COUNTIF(Hoja2!$I$3:$I$11,Hoja1!Q30)&gt;0),Hoja1!W30&amp;" "&amp;IF(Hoja1!W30=1,VLOOKUP(Hoja1!Q30,Hoja2!$A:$D,3,0),VLOOKUP(Hoja1!Q30,Hoja2!$A:$D,4,0)),IF(AND(X30="ud.",COUNTIF(Hoja2!$I$3:$I$11,Hoja1!Q30)&lt;0),Hoja1!W30&amp;" "&amp;"unidad, "&amp;VLOOKUP(Hoja1!Q30,Hoja2!$A:$B,2,0),Hoja1!W30&amp;" "&amp;Hoja1!X30&amp;" "&amp;VLOOKUP(Hoja1!Q30,Hoja2!$A:$B,2,0)))</f>
        <v>50 comprimidos recubiertos</v>
      </c>
      <c r="Z30" t="str">
        <f>+IF(X30="ud.",IF(W30&lt;&gt;1,W30&amp;" "&amp;VLOOKUP(Q30,Hoja2!A:D,4,0),Hoja1!W30&amp;" "&amp;VLOOKUP(Hoja1!Q30,Hoja2!A:D,3,0)),Hoja1!W30&amp;" "&amp;Hoja1!X30&amp;" "&amp;VLOOKUP(Hoja1!Q30,Hoja2!A:B,2,0))</f>
        <v>50 comprimidos recubiertos</v>
      </c>
      <c r="AA30" s="1" t="s">
        <v>202</v>
      </c>
      <c r="AB30" s="1" t="s">
        <v>25</v>
      </c>
      <c r="AC30" s="1" t="s">
        <v>26</v>
      </c>
      <c r="AD30" s="1" t="s">
        <v>203</v>
      </c>
      <c r="AE30" s="4">
        <v>28990</v>
      </c>
      <c r="AF30" t="str">
        <f t="shared" si="2"/>
        <v>(CB) THYROZOL COM REC 10 MG X 50</v>
      </c>
      <c r="AG30" t="str">
        <f t="shared" si="9"/>
        <v>MERCK</v>
      </c>
      <c r="AH30" t="str">
        <f t="shared" si="10"/>
        <v>TIAMAZOL 10 MG</v>
      </c>
      <c r="AI30" t="str">
        <f t="shared" si="3"/>
        <v/>
      </c>
      <c r="AJ30" t="str">
        <f t="shared" si="4"/>
        <v/>
      </c>
      <c r="AK30" t="str">
        <f t="shared" si="11"/>
        <v>TIAMAZOL 10 MG</v>
      </c>
      <c r="AL30" t="str">
        <f>+VLOOKUP($Q30,Hoja2!$A:$B,2,0)</f>
        <v>comprimido recubierto</v>
      </c>
      <c r="AM30" t="str">
        <f t="shared" si="12"/>
        <v>(CB) THYROZOL COM REC 10 MG X 50 MERCK TIAMAZOL 10 MG comprimido recubierto</v>
      </c>
      <c r="BB30">
        <f t="shared" si="13"/>
        <v>829075</v>
      </c>
      <c r="BC30" t="str">
        <f t="shared" si="14"/>
        <v>Thyrozol 10 mg x 50 comprimidos recubiertos</v>
      </c>
      <c r="BD30" s="10">
        <f t="shared" si="15"/>
        <v>28990</v>
      </c>
      <c r="BE30" s="3" t="str">
        <f t="shared" si="16"/>
        <v>Thyrozol 10</v>
      </c>
      <c r="BF30" t="str">
        <f t="shared" si="17"/>
        <v>Tiamazol</v>
      </c>
      <c r="BG30" t="str">
        <f t="shared" si="18"/>
        <v/>
      </c>
      <c r="BH30" t="str">
        <f t="shared" si="19"/>
        <v/>
      </c>
      <c r="BI30" t="str">
        <f>+IF(AND(X30="ud.",COUNTIF(Hoja2!$I$3:$I$11,Hoja1!Q30)&gt;0),IF(Hoja1!W30=1,VLOOKUP(Hoja1!Q30,Hoja2!$A:$D,3,0),VLOOKUP(Hoja1!Q30,Hoja2!$A:$D,4,0)),IF(AND(X30="ud.",COUNTIF(Hoja2!$I$3:$I$11,Hoja1!Q30)&lt;0),VLOOKUP(Hoja1!Q30,Hoja2!$A:$B,2,0),VLOOKUP(Hoja1!Q30,Hoja2!$A:$B,2,0)))</f>
        <v>comprimidos recubiertos</v>
      </c>
      <c r="BJ30" t="str">
        <f t="shared" si="20"/>
        <v>10 mg</v>
      </c>
      <c r="BK30">
        <f t="shared" si="21"/>
        <v>50</v>
      </c>
      <c r="BL30" t="str">
        <f t="shared" si="22"/>
        <v>ud.</v>
      </c>
      <c r="BO30">
        <f t="shared" si="23"/>
        <v>829075</v>
      </c>
      <c r="BP30" t="str">
        <f t="shared" si="24"/>
        <v>Thyrozol 10 mg x 50 comprimidos recubiertos</v>
      </c>
      <c r="BQ30" s="10">
        <f t="shared" si="25"/>
        <v>28990</v>
      </c>
      <c r="BR30" s="3" t="str">
        <f t="shared" si="26"/>
        <v>Thyrozol 10</v>
      </c>
      <c r="BS30" t="str">
        <f t="shared" si="27"/>
        <v>Tiamazol</v>
      </c>
      <c r="BT30" t="str">
        <f t="shared" si="28"/>
        <v>comprimidos recubiertos</v>
      </c>
      <c r="BU30" t="str">
        <f t="shared" si="29"/>
        <v>10 mg</v>
      </c>
      <c r="BV30">
        <f t="shared" si="30"/>
        <v>50</v>
      </c>
      <c r="BW30" t="str">
        <f t="shared" si="31"/>
        <v>ud.</v>
      </c>
      <c r="BZ30" t="str">
        <f t="shared" si="32"/>
        <v>Merck</v>
      </c>
      <c r="CB30">
        <v>0</v>
      </c>
    </row>
    <row r="31" spans="1:81" x14ac:dyDescent="0.2">
      <c r="A31" s="1" t="s">
        <v>204</v>
      </c>
      <c r="B31" s="2">
        <v>9506</v>
      </c>
      <c r="C31">
        <v>3612</v>
      </c>
      <c r="D31">
        <v>828963</v>
      </c>
      <c r="E31" s="1" t="s">
        <v>205</v>
      </c>
      <c r="F31" s="1" t="str">
        <f t="shared" si="35"/>
        <v>(CB) BLOX-D</v>
      </c>
      <c r="G31" s="1" t="str">
        <f t="shared" si="40"/>
        <v>16/12,5</v>
      </c>
      <c r="H31" s="16" t="str">
        <f t="shared" si="1"/>
        <v>Blox-D 16/12,5</v>
      </c>
      <c r="I31" s="1" t="str">
        <f>+VLOOKUP(Q31,Hoja2!A:B,2,0)</f>
        <v>comprimido</v>
      </c>
      <c r="J31" s="1" t="s">
        <v>188</v>
      </c>
      <c r="K31" s="1" t="str">
        <f t="shared" si="6"/>
        <v>Saval</v>
      </c>
      <c r="L31" t="s">
        <v>206</v>
      </c>
      <c r="M31" s="1" t="s">
        <v>890</v>
      </c>
      <c r="N31" s="1" t="s">
        <v>889</v>
      </c>
      <c r="P31" t="s">
        <v>190</v>
      </c>
      <c r="Q31" t="s">
        <v>65</v>
      </c>
      <c r="R31" t="s">
        <v>207</v>
      </c>
      <c r="S31" t="s">
        <v>34</v>
      </c>
      <c r="T31" s="1" t="s">
        <v>917</v>
      </c>
      <c r="U31" s="1" t="s">
        <v>916</v>
      </c>
      <c r="W31" s="1">
        <v>30</v>
      </c>
      <c r="X31" s="1" t="s">
        <v>35</v>
      </c>
      <c r="Y31" t="str">
        <f>+IF(AND(X31="ud.",COUNTIF(Hoja2!$I$3:$I$11,Hoja1!Q31)&gt;0),Hoja1!W31&amp;" "&amp;IF(Hoja1!W31=1,VLOOKUP(Hoja1!Q31,Hoja2!$A:$D,3,0),VLOOKUP(Hoja1!Q31,Hoja2!$A:$D,4,0)),IF(AND(X31="ud.",COUNTIF(Hoja2!$I$3:$I$11,Hoja1!Q31)&lt;0),Hoja1!W31&amp;" "&amp;"unidad, "&amp;VLOOKUP(Hoja1!Q31,Hoja2!$A:$B,2,0),Hoja1!W31&amp;" "&amp;Hoja1!X31&amp;" "&amp;VLOOKUP(Hoja1!Q31,Hoja2!$A:$B,2,0)))</f>
        <v>30 comprimidos</v>
      </c>
      <c r="Z31" t="str">
        <f>+IF(X31="ud.",IF(W31&lt;&gt;1,W31&amp;" "&amp;VLOOKUP(Q31,Hoja2!A:D,4,0),Hoja1!W31&amp;" "&amp;VLOOKUP(Hoja1!Q31,Hoja2!A:D,3,0)),Hoja1!W31&amp;" "&amp;Hoja1!X31&amp;" "&amp;VLOOKUP(Hoja1!Q31,Hoja2!A:B,2,0))</f>
        <v>30 comprimidos</v>
      </c>
      <c r="AA31" s="1" t="s">
        <v>208</v>
      </c>
      <c r="AB31" s="1" t="s">
        <v>25</v>
      </c>
      <c r="AC31" s="1" t="s">
        <v>26</v>
      </c>
      <c r="AD31" s="1" t="s">
        <v>142</v>
      </c>
      <c r="AE31" s="4">
        <v>20580</v>
      </c>
      <c r="AF31" t="str">
        <f t="shared" si="2"/>
        <v>(CB) BLOX-D COM 16/12,5 MG X 30</v>
      </c>
      <c r="AG31" t="str">
        <f t="shared" si="9"/>
        <v>SAVAL</v>
      </c>
      <c r="AH31" t="str">
        <f t="shared" si="10"/>
        <v>CANDESARTAN 16 MG</v>
      </c>
      <c r="AI31" t="str">
        <f t="shared" si="3"/>
        <v>HIDROCLOROTIAZIDA 12,5 MG</v>
      </c>
      <c r="AJ31" t="str">
        <f t="shared" si="4"/>
        <v/>
      </c>
      <c r="AK31" t="str">
        <f t="shared" si="11"/>
        <v>CANDESARTAN 16 MG HIDROCLOROTIAZIDA 12,5 MG</v>
      </c>
      <c r="AL31" t="str">
        <f>+VLOOKUP($Q31,Hoja2!$A:$B,2,0)</f>
        <v>comprimido</v>
      </c>
      <c r="AM31" t="str">
        <f t="shared" si="12"/>
        <v>(CB) BLOX-D COM 16/12,5 MG X 30 SAVAL CANDESARTAN 16 MG HIDROCLOROTIAZIDA 12,5 MG comprimido</v>
      </c>
      <c r="BB31">
        <f t="shared" si="13"/>
        <v>828963</v>
      </c>
      <c r="BC31" t="str">
        <f t="shared" si="14"/>
        <v>Blox-D 16/12,5 mg x 30 comprimidos</v>
      </c>
      <c r="BD31" s="10">
        <f t="shared" si="15"/>
        <v>20580</v>
      </c>
      <c r="BE31" s="3" t="str">
        <f t="shared" si="16"/>
        <v>Blox-D 16/12,5</v>
      </c>
      <c r="BF31" t="str">
        <f t="shared" si="17"/>
        <v>Candesartan</v>
      </c>
      <c r="BG31" t="str">
        <f t="shared" si="18"/>
        <v>Hidroclorotiazida</v>
      </c>
      <c r="BH31" t="str">
        <f t="shared" si="19"/>
        <v/>
      </c>
      <c r="BI31" t="str">
        <f>+IF(AND(X31="ud.",COUNTIF(Hoja2!$I$3:$I$11,Hoja1!Q31)&gt;0),IF(Hoja1!W31=1,VLOOKUP(Hoja1!Q31,Hoja2!$A:$D,3,0),VLOOKUP(Hoja1!Q31,Hoja2!$A:$D,4,0)),IF(AND(X31="ud.",COUNTIF(Hoja2!$I$3:$I$11,Hoja1!Q31)&lt;0),VLOOKUP(Hoja1!Q31,Hoja2!$A:$B,2,0),VLOOKUP(Hoja1!Q31,Hoja2!$A:$B,2,0)))</f>
        <v>comprimidos</v>
      </c>
      <c r="BJ31" t="str">
        <f t="shared" si="20"/>
        <v>16/12,5 mg</v>
      </c>
      <c r="BK31">
        <f t="shared" si="21"/>
        <v>30</v>
      </c>
      <c r="BL31" t="str">
        <f t="shared" si="22"/>
        <v>ud.</v>
      </c>
      <c r="BO31">
        <f t="shared" si="23"/>
        <v>828963</v>
      </c>
      <c r="BP31" t="str">
        <f t="shared" si="24"/>
        <v>Blox-D 16/12,5 mg x 30 comprimidos</v>
      </c>
      <c r="BQ31" s="10">
        <f t="shared" si="25"/>
        <v>20580</v>
      </c>
      <c r="BR31" s="3" t="str">
        <f t="shared" si="26"/>
        <v>Blox-D 16/12,5</v>
      </c>
      <c r="BS31" t="str">
        <f t="shared" si="27"/>
        <v>Candesartan;Hidroclorotiazida</v>
      </c>
      <c r="BT31" t="str">
        <f t="shared" si="28"/>
        <v>comprimidos</v>
      </c>
      <c r="BU31" t="str">
        <f t="shared" si="29"/>
        <v>16/12,5 mg</v>
      </c>
      <c r="BV31">
        <f t="shared" si="30"/>
        <v>30</v>
      </c>
      <c r="BW31" t="str">
        <f t="shared" si="31"/>
        <v>ud.</v>
      </c>
      <c r="BZ31" t="str">
        <f t="shared" si="32"/>
        <v>Saval</v>
      </c>
      <c r="CA31">
        <v>829696</v>
      </c>
      <c r="CB31">
        <v>0</v>
      </c>
    </row>
    <row r="32" spans="1:81" x14ac:dyDescent="0.2">
      <c r="A32" s="1" t="s">
        <v>209</v>
      </c>
      <c r="B32" s="2">
        <v>9507</v>
      </c>
      <c r="C32">
        <v>3613</v>
      </c>
      <c r="D32">
        <v>829065</v>
      </c>
      <c r="E32" s="1" t="s">
        <v>210</v>
      </c>
      <c r="F32" s="1" t="str">
        <f t="shared" si="35"/>
        <v>(CB) TAMDEX</v>
      </c>
      <c r="G32" s="1" t="str">
        <f t="shared" si="40"/>
        <v>0,5/0,4</v>
      </c>
      <c r="H32" s="16" t="str">
        <f t="shared" si="1"/>
        <v>Tamdex 0,5/0,4</v>
      </c>
      <c r="I32" s="1" t="str">
        <f>+VLOOKUP(Q32,Hoja2!A:B,2,0)</f>
        <v>cápsula de liberación prolongada</v>
      </c>
      <c r="J32" s="1" t="s">
        <v>89</v>
      </c>
      <c r="K32" s="1" t="str">
        <f t="shared" si="6"/>
        <v>Exeltis</v>
      </c>
      <c r="L32" t="s">
        <v>211</v>
      </c>
      <c r="M32" s="1" t="s">
        <v>388</v>
      </c>
      <c r="N32" s="1" t="s">
        <v>750</v>
      </c>
      <c r="P32" t="s">
        <v>212</v>
      </c>
      <c r="Q32" t="s">
        <v>213</v>
      </c>
      <c r="R32" t="s">
        <v>214</v>
      </c>
      <c r="S32" t="s">
        <v>34</v>
      </c>
      <c r="T32" s="1" t="s">
        <v>921</v>
      </c>
      <c r="U32" s="1" t="s">
        <v>922</v>
      </c>
      <c r="W32" s="1">
        <v>30</v>
      </c>
      <c r="X32" s="1" t="s">
        <v>35</v>
      </c>
      <c r="Y32" t="str">
        <f>+IF(AND(X32="ud.",COUNTIF(Hoja2!$I$3:$I$11,Hoja1!Q32)&gt;0),Hoja1!W32&amp;" "&amp;IF(Hoja1!W32=1,VLOOKUP(Hoja1!Q32,Hoja2!$A:$D,3,0),VLOOKUP(Hoja1!Q32,Hoja2!$A:$D,4,0)),IF(AND(X32="ud.",COUNTIF(Hoja2!$I$3:$I$11,Hoja1!Q32)&lt;0),Hoja1!W32&amp;" "&amp;"unidad, "&amp;VLOOKUP(Hoja1!Q32,Hoja2!$A:$B,2,0),Hoja1!W32&amp;" "&amp;Hoja1!X32&amp;" "&amp;VLOOKUP(Hoja1!Q32,Hoja2!$A:$B,2,0)))</f>
        <v>30 cápsulas de liberación prolongada</v>
      </c>
      <c r="Z32" t="str">
        <f>+IF(X32="ud.",IF(W32&lt;&gt;1,W32&amp;" "&amp;VLOOKUP(Q32,Hoja2!A:D,4,0),Hoja1!W32&amp;" "&amp;VLOOKUP(Hoja1!Q32,Hoja2!A:D,3,0)),Hoja1!W32&amp;" "&amp;Hoja1!X32&amp;" "&amp;VLOOKUP(Hoja1!Q32,Hoja2!A:B,2,0))</f>
        <v>30 cápsulas de liberación prolongada</v>
      </c>
      <c r="AA32" s="1" t="s">
        <v>215</v>
      </c>
      <c r="AB32" s="1" t="s">
        <v>25</v>
      </c>
      <c r="AC32" s="1" t="s">
        <v>26</v>
      </c>
      <c r="AD32" s="1" t="s">
        <v>216</v>
      </c>
      <c r="AE32" s="4">
        <v>8140</v>
      </c>
      <c r="AF32" t="str">
        <f t="shared" si="2"/>
        <v>(CB) TAMDEX CAP LP 0,5/0,4 MG X 30</v>
      </c>
      <c r="AG32" t="str">
        <f t="shared" si="9"/>
        <v>EXELTIS</v>
      </c>
      <c r="AH32" t="str">
        <f t="shared" si="10"/>
        <v>DUTASTERIDE 0,5 MG</v>
      </c>
      <c r="AI32" t="str">
        <f t="shared" si="3"/>
        <v>TAMSULOSINA 0,4 MG</v>
      </c>
      <c r="AJ32" t="str">
        <f t="shared" si="4"/>
        <v/>
      </c>
      <c r="AK32" t="str">
        <f t="shared" si="11"/>
        <v>DUTASTERIDE 0,5 MG TAMSULOSINA 0,4 MG</v>
      </c>
      <c r="AL32" t="str">
        <f>+VLOOKUP($Q32,Hoja2!$A:$B,2,0)</f>
        <v>cápsula de liberación prolongada</v>
      </c>
      <c r="AM32" t="str">
        <f t="shared" si="12"/>
        <v>(CB) TAMDEX CAP LP 0,5/0,4 MG X 30 EXELTIS DUTASTERIDE 0,5 MG TAMSULOSINA 0,4 MG cápsula de liberación prolongada</v>
      </c>
      <c r="BB32">
        <f t="shared" si="13"/>
        <v>829065</v>
      </c>
      <c r="BC32" t="str">
        <f t="shared" si="14"/>
        <v>Tamdex 0,5/0,4 mg x 30 cápsulas de liberación prolongada</v>
      </c>
      <c r="BD32" s="10">
        <f t="shared" si="15"/>
        <v>8140</v>
      </c>
      <c r="BE32" s="3" t="str">
        <f t="shared" si="16"/>
        <v>Tamdex 0,5/0,4</v>
      </c>
      <c r="BF32" t="str">
        <f t="shared" si="17"/>
        <v>Dutasteride</v>
      </c>
      <c r="BG32" t="str">
        <f t="shared" si="18"/>
        <v>Tamsulosina</v>
      </c>
      <c r="BH32" t="str">
        <f t="shared" si="19"/>
        <v/>
      </c>
      <c r="BI32" t="str">
        <f>+IF(AND(X32="ud.",COUNTIF(Hoja2!$I$3:$I$11,Hoja1!Q32)&gt;0),IF(Hoja1!W32=1,VLOOKUP(Hoja1!Q32,Hoja2!$A:$D,3,0),VLOOKUP(Hoja1!Q32,Hoja2!$A:$D,4,0)),IF(AND(X32="ud.",COUNTIF(Hoja2!$I$3:$I$11,Hoja1!Q32)&lt;0),VLOOKUP(Hoja1!Q32,Hoja2!$A:$B,2,0),VLOOKUP(Hoja1!Q32,Hoja2!$A:$B,2,0)))</f>
        <v>cápsulas de liberación prolongada</v>
      </c>
      <c r="BJ32" t="str">
        <f t="shared" si="20"/>
        <v>0,5/0,4 mg</v>
      </c>
      <c r="BK32">
        <f t="shared" si="21"/>
        <v>30</v>
      </c>
      <c r="BL32" t="str">
        <f t="shared" si="22"/>
        <v>ud.</v>
      </c>
      <c r="BO32">
        <f t="shared" si="23"/>
        <v>829065</v>
      </c>
      <c r="BP32" t="str">
        <f t="shared" si="24"/>
        <v>Tamdex 0,5/0,4 mg x 30 cápsulas de liberación prolongada</v>
      </c>
      <c r="BQ32" s="10">
        <f t="shared" si="25"/>
        <v>8140</v>
      </c>
      <c r="BR32" s="3" t="str">
        <f t="shared" si="26"/>
        <v>Tamdex 0,5/0,4</v>
      </c>
      <c r="BS32" t="str">
        <f t="shared" si="27"/>
        <v>Dutasteride;Tamsulosina</v>
      </c>
      <c r="BT32" t="str">
        <f t="shared" si="28"/>
        <v>cápsulas de liberación prolongada</v>
      </c>
      <c r="BU32" t="str">
        <f t="shared" si="29"/>
        <v>0,5/0,4 mg</v>
      </c>
      <c r="BV32">
        <f t="shared" si="30"/>
        <v>30</v>
      </c>
      <c r="BW32" t="str">
        <f t="shared" si="31"/>
        <v>ud.</v>
      </c>
      <c r="BZ32" t="str">
        <f t="shared" si="32"/>
        <v>Exeltis</v>
      </c>
      <c r="CB32">
        <v>0</v>
      </c>
      <c r="CC32">
        <v>829033</v>
      </c>
    </row>
    <row r="33" spans="1:81" x14ac:dyDescent="0.2">
      <c r="A33" s="1" t="s">
        <v>217</v>
      </c>
      <c r="B33" s="2">
        <v>9508</v>
      </c>
      <c r="C33">
        <v>3614</v>
      </c>
      <c r="D33">
        <v>829031</v>
      </c>
      <c r="E33" s="1" t="s">
        <v>218</v>
      </c>
      <c r="F33" s="1" t="str">
        <f t="shared" si="35"/>
        <v>(CB) MONTELUKAST</v>
      </c>
      <c r="G33" s="1">
        <f t="shared" si="40"/>
        <v>10</v>
      </c>
      <c r="H33" s="16" t="str">
        <f t="shared" si="1"/>
        <v>Montelukast 10</v>
      </c>
      <c r="I33" s="1" t="str">
        <f>+VLOOKUP(Q33,Hoja2!A:B,2,0)</f>
        <v>comprimido recubierto</v>
      </c>
      <c r="J33" s="1" t="s">
        <v>219</v>
      </c>
      <c r="K33" s="1" t="str">
        <f t="shared" si="6"/>
        <v>Seven Pharma</v>
      </c>
      <c r="L33" t="s">
        <v>220</v>
      </c>
      <c r="M33" s="1" t="str">
        <f t="shared" ref="M33:M36" si="43">+L33</f>
        <v>MONTELUKAST</v>
      </c>
      <c r="P33" t="s">
        <v>221</v>
      </c>
      <c r="Q33" t="s">
        <v>33</v>
      </c>
      <c r="R33">
        <v>10</v>
      </c>
      <c r="S33" t="s">
        <v>34</v>
      </c>
      <c r="T33" s="1" t="str">
        <f t="shared" ref="T33:T36" si="44">+UPPER(R33&amp;" "&amp;S33)</f>
        <v>10 MG</v>
      </c>
      <c r="W33" s="1">
        <v>30</v>
      </c>
      <c r="X33" s="1" t="s">
        <v>35</v>
      </c>
      <c r="Y33" t="str">
        <f>+IF(AND(X33="ud.",COUNTIF(Hoja2!$I$3:$I$11,Hoja1!Q33)&gt;0),Hoja1!W33&amp;" "&amp;IF(Hoja1!W33=1,VLOOKUP(Hoja1!Q33,Hoja2!$A:$D,3,0),VLOOKUP(Hoja1!Q33,Hoja2!$A:$D,4,0)),IF(AND(X33="ud.",COUNTIF(Hoja2!$I$3:$I$11,Hoja1!Q33)&lt;0),Hoja1!W33&amp;" "&amp;"unidad, "&amp;VLOOKUP(Hoja1!Q33,Hoja2!$A:$B,2,0),Hoja1!W33&amp;" "&amp;Hoja1!X33&amp;" "&amp;VLOOKUP(Hoja1!Q33,Hoja2!$A:$B,2,0)))</f>
        <v>30 comprimidos recubiertos</v>
      </c>
      <c r="Z33" t="str">
        <f>+IF(X33="ud.",IF(W33&lt;&gt;1,W33&amp;" "&amp;VLOOKUP(Q33,Hoja2!A:D,4,0),Hoja1!W33&amp;" "&amp;VLOOKUP(Hoja1!Q33,Hoja2!A:D,3,0)),Hoja1!W33&amp;" "&amp;Hoja1!X33&amp;" "&amp;VLOOKUP(Hoja1!Q33,Hoja2!A:B,2,0))</f>
        <v>30 comprimidos recubiertos</v>
      </c>
      <c r="AA33" s="1" t="s">
        <v>222</v>
      </c>
      <c r="AB33" s="1" t="s">
        <v>25</v>
      </c>
      <c r="AC33" s="1" t="s">
        <v>26</v>
      </c>
      <c r="AD33" s="1" t="s">
        <v>75</v>
      </c>
      <c r="AE33" s="4">
        <v>4740</v>
      </c>
      <c r="AF33" t="str">
        <f t="shared" si="2"/>
        <v>(CB) MONTELUKAST COM REC 10 MG X 30</v>
      </c>
      <c r="AG33" t="str">
        <f t="shared" si="9"/>
        <v>SEVEN PHARMA</v>
      </c>
      <c r="AH33" t="str">
        <f t="shared" si="10"/>
        <v>MONTELUKAST 10 MG</v>
      </c>
      <c r="AI33" t="str">
        <f t="shared" si="3"/>
        <v/>
      </c>
      <c r="AJ33" t="str">
        <f t="shared" si="4"/>
        <v/>
      </c>
      <c r="AK33" t="str">
        <f t="shared" si="11"/>
        <v>MONTELUKAST 10 MG</v>
      </c>
      <c r="AL33" t="str">
        <f>+VLOOKUP($Q33,Hoja2!$A:$B,2,0)</f>
        <v>comprimido recubierto</v>
      </c>
      <c r="AM33" t="str">
        <f t="shared" si="12"/>
        <v>(CB) MONTELUKAST COM REC 10 MG X 30 SEVEN PHARMA MONTELUKAST 10 MG comprimido recubierto</v>
      </c>
      <c r="BB33">
        <f t="shared" si="13"/>
        <v>829031</v>
      </c>
      <c r="BC33" t="str">
        <f t="shared" si="14"/>
        <v>Montelukast 10 mg x 30 comprimidos recubiertos</v>
      </c>
      <c r="BD33" s="10">
        <f t="shared" si="15"/>
        <v>4740</v>
      </c>
      <c r="BE33" s="3" t="str">
        <f t="shared" si="16"/>
        <v>Montelukast 10</v>
      </c>
      <c r="BF33" t="str">
        <f t="shared" si="17"/>
        <v>Montelukast</v>
      </c>
      <c r="BG33" t="str">
        <f t="shared" si="18"/>
        <v/>
      </c>
      <c r="BH33" t="str">
        <f t="shared" si="19"/>
        <v/>
      </c>
      <c r="BI33" t="str">
        <f>+IF(AND(X33="ud.",COUNTIF(Hoja2!$I$3:$I$11,Hoja1!Q33)&gt;0),IF(Hoja1!W33=1,VLOOKUP(Hoja1!Q33,Hoja2!$A:$D,3,0),VLOOKUP(Hoja1!Q33,Hoja2!$A:$D,4,0)),IF(AND(X33="ud.",COUNTIF(Hoja2!$I$3:$I$11,Hoja1!Q33)&lt;0),VLOOKUP(Hoja1!Q33,Hoja2!$A:$B,2,0),VLOOKUP(Hoja1!Q33,Hoja2!$A:$B,2,0)))</f>
        <v>comprimidos recubiertos</v>
      </c>
      <c r="BJ33" t="str">
        <f t="shared" si="20"/>
        <v>10 mg</v>
      </c>
      <c r="BK33">
        <f t="shared" si="21"/>
        <v>30</v>
      </c>
      <c r="BL33" t="str">
        <f t="shared" si="22"/>
        <v>ud.</v>
      </c>
      <c r="BO33">
        <f t="shared" si="23"/>
        <v>829031</v>
      </c>
      <c r="BP33" t="str">
        <f t="shared" si="24"/>
        <v>Montelukast 10 mg x 30 comprimidos recubiertos</v>
      </c>
      <c r="BQ33" s="10">
        <f t="shared" si="25"/>
        <v>4740</v>
      </c>
      <c r="BR33" s="3" t="str">
        <f t="shared" si="26"/>
        <v>Montelukast 10</v>
      </c>
      <c r="BS33" t="str">
        <f t="shared" si="27"/>
        <v>Montelukast</v>
      </c>
      <c r="BT33" t="str">
        <f t="shared" si="28"/>
        <v>comprimidos recubiertos</v>
      </c>
      <c r="BU33" t="str">
        <f t="shared" si="29"/>
        <v>10 mg</v>
      </c>
      <c r="BV33">
        <f t="shared" si="30"/>
        <v>30</v>
      </c>
      <c r="BW33" t="str">
        <f t="shared" si="31"/>
        <v>ud.</v>
      </c>
      <c r="BZ33" t="str">
        <f t="shared" si="32"/>
        <v>Seven Pharma</v>
      </c>
      <c r="CA33" t="s">
        <v>1070</v>
      </c>
      <c r="CB33">
        <v>0</v>
      </c>
    </row>
    <row r="34" spans="1:81" x14ac:dyDescent="0.2">
      <c r="A34" s="1" t="s">
        <v>223</v>
      </c>
      <c r="B34" s="2">
        <v>9509</v>
      </c>
      <c r="C34">
        <v>3615</v>
      </c>
      <c r="D34">
        <v>829043</v>
      </c>
      <c r="E34" s="1" t="s">
        <v>224</v>
      </c>
      <c r="F34" s="1" t="str">
        <f t="shared" si="35"/>
        <v>(CB) OTOC</v>
      </c>
      <c r="G34" s="1">
        <f t="shared" si="40"/>
        <v>4</v>
      </c>
      <c r="H34" s="16" t="str">
        <f t="shared" si="1"/>
        <v>Otoc 4</v>
      </c>
      <c r="I34" s="1" t="str">
        <f>+VLOOKUP(Q34,Hoja2!A:B,2,0)</f>
        <v>comprimido bucodispersable</v>
      </c>
      <c r="J34" s="1" t="s">
        <v>219</v>
      </c>
      <c r="K34" s="1" t="str">
        <f t="shared" si="6"/>
        <v>Seven Pharma</v>
      </c>
      <c r="L34" t="s">
        <v>225</v>
      </c>
      <c r="M34" s="1" t="str">
        <f t="shared" si="43"/>
        <v>ONDANSETRON</v>
      </c>
      <c r="P34" t="s">
        <v>226</v>
      </c>
      <c r="Q34" t="s">
        <v>227</v>
      </c>
      <c r="R34">
        <v>4</v>
      </c>
      <c r="S34" t="s">
        <v>34</v>
      </c>
      <c r="T34" s="1" t="str">
        <f t="shared" si="44"/>
        <v>4 MG</v>
      </c>
      <c r="W34" s="1">
        <v>8</v>
      </c>
      <c r="X34" s="1" t="s">
        <v>35</v>
      </c>
      <c r="Y34" t="str">
        <f>+IF(AND(X34="ud.",COUNTIF(Hoja2!$I$3:$I$11,Hoja1!Q34)&gt;0),Hoja1!W34&amp;" "&amp;IF(Hoja1!W34=1,VLOOKUP(Hoja1!Q34,Hoja2!$A:$D,3,0),VLOOKUP(Hoja1!Q34,Hoja2!$A:$D,4,0)),IF(AND(X34="ud.",COUNTIF(Hoja2!$I$3:$I$11,Hoja1!Q34)&lt;0),Hoja1!W34&amp;" "&amp;"unidad, "&amp;VLOOKUP(Hoja1!Q34,Hoja2!$A:$B,2,0),Hoja1!W34&amp;" "&amp;Hoja1!X34&amp;" "&amp;VLOOKUP(Hoja1!Q34,Hoja2!$A:$B,2,0)))</f>
        <v>8 comprimidos bucodispersables</v>
      </c>
      <c r="Z34" t="str">
        <f>+IF(X34="ud.",IF(W34&lt;&gt;1,W34&amp;" "&amp;VLOOKUP(Q34,Hoja2!A:D,4,0),Hoja1!W34&amp;" "&amp;VLOOKUP(Hoja1!Q34,Hoja2!A:D,3,0)),Hoja1!W34&amp;" "&amp;Hoja1!X34&amp;" "&amp;VLOOKUP(Hoja1!Q34,Hoja2!A:B,2,0))</f>
        <v>8 comprimidos bucodispersables</v>
      </c>
      <c r="AA34" s="1" t="s">
        <v>228</v>
      </c>
      <c r="AB34" s="1" t="s">
        <v>25</v>
      </c>
      <c r="AC34" s="1" t="s">
        <v>26</v>
      </c>
      <c r="AD34" s="1" t="s">
        <v>229</v>
      </c>
      <c r="AE34" s="4">
        <v>7070</v>
      </c>
      <c r="AF34" t="str">
        <f t="shared" ref="AF34:AF65" si="45">+E34</f>
        <v>(CB) OTOC COM BUC 4 MG X 8</v>
      </c>
      <c r="AG34" t="str">
        <f t="shared" si="9"/>
        <v>SEVEN PHARMA</v>
      </c>
      <c r="AH34" t="str">
        <f t="shared" si="10"/>
        <v>ONDANSETRON 4 MG</v>
      </c>
      <c r="AI34" t="str">
        <f t="shared" ref="AI34:AI65" si="46">+IF(N34="","",N34&amp;" "&amp;U34)</f>
        <v/>
      </c>
      <c r="AJ34" t="str">
        <f t="shared" ref="AJ34:AJ65" si="47">+IF(O34="","",O34&amp;" "&amp;V34)</f>
        <v/>
      </c>
      <c r="AK34" t="str">
        <f t="shared" si="11"/>
        <v>ONDANSETRON 4 MG</v>
      </c>
      <c r="AL34" t="str">
        <f>+VLOOKUP($Q34,Hoja2!$A:$B,2,0)</f>
        <v>comprimido bucodispersable</v>
      </c>
      <c r="AM34" t="str">
        <f t="shared" si="12"/>
        <v>(CB) OTOC COM BUC 4 MG X 8 SEVEN PHARMA ONDANSETRON 4 MG comprimido bucodispersable</v>
      </c>
      <c r="BB34">
        <f t="shared" si="13"/>
        <v>829043</v>
      </c>
      <c r="BC34" t="str">
        <f t="shared" si="14"/>
        <v>Otoc 4 mg x 8 comprimidos bucodispersables</v>
      </c>
      <c r="BD34" s="10">
        <f t="shared" si="15"/>
        <v>7070</v>
      </c>
      <c r="BE34" s="3" t="str">
        <f t="shared" si="16"/>
        <v>Otoc 4</v>
      </c>
      <c r="BF34" t="str">
        <f t="shared" si="17"/>
        <v>Ondansetron</v>
      </c>
      <c r="BG34" t="str">
        <f t="shared" si="18"/>
        <v/>
      </c>
      <c r="BH34" t="str">
        <f t="shared" si="19"/>
        <v/>
      </c>
      <c r="BI34" t="str">
        <f>+IF(AND(X34="ud.",COUNTIF(Hoja2!$I$3:$I$11,Hoja1!Q34)&gt;0),IF(Hoja1!W34=1,VLOOKUP(Hoja1!Q34,Hoja2!$A:$D,3,0),VLOOKUP(Hoja1!Q34,Hoja2!$A:$D,4,0)),IF(AND(X34="ud.",COUNTIF(Hoja2!$I$3:$I$11,Hoja1!Q34)&lt;0),VLOOKUP(Hoja1!Q34,Hoja2!$A:$B,2,0),VLOOKUP(Hoja1!Q34,Hoja2!$A:$B,2,0)))</f>
        <v>comprimidos bucodispersables</v>
      </c>
      <c r="BJ34" t="str">
        <f t="shared" si="20"/>
        <v>4 mg</v>
      </c>
      <c r="BK34">
        <f t="shared" si="21"/>
        <v>8</v>
      </c>
      <c r="BL34" t="str">
        <f t="shared" si="22"/>
        <v>ud.</v>
      </c>
      <c r="BO34">
        <f t="shared" si="23"/>
        <v>829043</v>
      </c>
      <c r="BP34" t="str">
        <f t="shared" si="24"/>
        <v>Otoc 4 mg x 8 comprimidos bucodispersables</v>
      </c>
      <c r="BQ34" s="10">
        <f t="shared" si="25"/>
        <v>7070</v>
      </c>
      <c r="BR34" s="3" t="str">
        <f t="shared" si="26"/>
        <v>Otoc 4</v>
      </c>
      <c r="BS34" t="str">
        <f t="shared" si="27"/>
        <v>Ondansetron</v>
      </c>
      <c r="BT34" t="str">
        <f t="shared" si="28"/>
        <v>comprimidos bucodispersables</v>
      </c>
      <c r="BU34" t="str">
        <f t="shared" si="29"/>
        <v>4 mg</v>
      </c>
      <c r="BV34">
        <f t="shared" si="30"/>
        <v>8</v>
      </c>
      <c r="BW34" t="str">
        <f t="shared" si="31"/>
        <v>ud.</v>
      </c>
      <c r="BZ34" t="str">
        <f t="shared" si="32"/>
        <v>Seven Pharma</v>
      </c>
      <c r="CA34">
        <v>832505</v>
      </c>
      <c r="CB34">
        <v>0</v>
      </c>
    </row>
    <row r="35" spans="1:81" x14ac:dyDescent="0.2">
      <c r="A35" s="1" t="s">
        <v>230</v>
      </c>
      <c r="B35" s="2">
        <v>9510</v>
      </c>
      <c r="C35">
        <v>3616</v>
      </c>
      <c r="D35">
        <v>828981</v>
      </c>
      <c r="E35" s="1" t="s">
        <v>231</v>
      </c>
      <c r="F35" s="1" t="str">
        <f t="shared" si="35"/>
        <v>(CB) DOLOVERINA</v>
      </c>
      <c r="G35" s="1">
        <f t="shared" si="40"/>
        <v>200</v>
      </c>
      <c r="H35" s="16" t="str">
        <f t="shared" si="1"/>
        <v>Doloverina 200</v>
      </c>
      <c r="I35" s="1" t="str">
        <f>+VLOOKUP(Q35,Hoja2!A:B,2,0)</f>
        <v>comprimido de liberación prolongada</v>
      </c>
      <c r="J35" s="1" t="s">
        <v>188</v>
      </c>
      <c r="K35" s="1" t="str">
        <f t="shared" si="6"/>
        <v>Saval</v>
      </c>
      <c r="L35" t="s">
        <v>232</v>
      </c>
      <c r="M35" s="1" t="str">
        <f t="shared" si="43"/>
        <v>MEBEVERINA</v>
      </c>
      <c r="P35" t="s">
        <v>233</v>
      </c>
      <c r="Q35" t="s">
        <v>234</v>
      </c>
      <c r="R35">
        <v>200</v>
      </c>
      <c r="S35" t="s">
        <v>34</v>
      </c>
      <c r="T35" s="1" t="str">
        <f t="shared" si="44"/>
        <v>200 MG</v>
      </c>
      <c r="W35" s="1">
        <v>20</v>
      </c>
      <c r="X35" s="1" t="s">
        <v>35</v>
      </c>
      <c r="Y35" t="str">
        <f>+IF(AND(X35="ud.",COUNTIF(Hoja2!$I$3:$I$11,Hoja1!Q35)&gt;0),Hoja1!W35&amp;" "&amp;IF(Hoja1!W35=1,VLOOKUP(Hoja1!Q35,Hoja2!$A:$D,3,0),VLOOKUP(Hoja1!Q35,Hoja2!$A:$D,4,0)),IF(AND(X35="ud.",COUNTIF(Hoja2!$I$3:$I$11,Hoja1!Q35)&lt;0),Hoja1!W35&amp;" "&amp;"unidad, "&amp;VLOOKUP(Hoja1!Q35,Hoja2!$A:$B,2,0),Hoja1!W35&amp;" "&amp;Hoja1!X35&amp;" "&amp;VLOOKUP(Hoja1!Q35,Hoja2!$A:$B,2,0)))</f>
        <v>20 comprimidos de liberación prolongada</v>
      </c>
      <c r="Z35" t="str">
        <f>+IF(X35="ud.",IF(W35&lt;&gt;1,W35&amp;" "&amp;VLOOKUP(Q35,Hoja2!A:D,4,0),Hoja1!W35&amp;" "&amp;VLOOKUP(Hoja1!Q35,Hoja2!A:D,3,0)),Hoja1!W35&amp;" "&amp;Hoja1!X35&amp;" "&amp;VLOOKUP(Hoja1!Q35,Hoja2!A:B,2,0))</f>
        <v>20 comprimidos de liberación prolongada</v>
      </c>
      <c r="AA35" s="1" t="s">
        <v>235</v>
      </c>
      <c r="AB35" s="1" t="s">
        <v>25</v>
      </c>
      <c r="AC35" s="1" t="s">
        <v>26</v>
      </c>
      <c r="AD35" s="1" t="s">
        <v>229</v>
      </c>
      <c r="AE35" s="4">
        <v>16350</v>
      </c>
      <c r="AF35" t="str">
        <f t="shared" si="45"/>
        <v>(CB) DOLOVERINA COM LP 200 MG X 20</v>
      </c>
      <c r="AG35" t="str">
        <f t="shared" si="9"/>
        <v>SAVAL</v>
      </c>
      <c r="AH35" t="str">
        <f t="shared" si="10"/>
        <v>MEBEVERINA 200 MG</v>
      </c>
      <c r="AI35" t="str">
        <f t="shared" si="46"/>
        <v/>
      </c>
      <c r="AJ35" t="str">
        <f t="shared" si="47"/>
        <v/>
      </c>
      <c r="AK35" t="str">
        <f t="shared" si="11"/>
        <v>MEBEVERINA 200 MG</v>
      </c>
      <c r="AL35" t="str">
        <f>+VLOOKUP($Q35,Hoja2!$A:$B,2,0)</f>
        <v>comprimido de liberación prolongada</v>
      </c>
      <c r="AM35" t="str">
        <f t="shared" si="12"/>
        <v>(CB) DOLOVERINA COM LP 200 MG X 20 SAVAL MEBEVERINA 200 MG comprimido de liberación prolongada</v>
      </c>
      <c r="BB35">
        <f t="shared" si="13"/>
        <v>828981</v>
      </c>
      <c r="BC35" t="str">
        <f t="shared" si="14"/>
        <v>Doloverina 200 mg x 20 comprimidos de liberación prolongada</v>
      </c>
      <c r="BD35" s="10">
        <f t="shared" si="15"/>
        <v>16350</v>
      </c>
      <c r="BE35" s="3" t="str">
        <f t="shared" si="16"/>
        <v>Doloverina 200</v>
      </c>
      <c r="BF35" t="str">
        <f t="shared" si="17"/>
        <v>Mebeverina</v>
      </c>
      <c r="BG35" t="str">
        <f t="shared" si="18"/>
        <v/>
      </c>
      <c r="BH35" t="str">
        <f t="shared" si="19"/>
        <v/>
      </c>
      <c r="BI35" t="str">
        <f>+IF(AND(X35="ud.",COUNTIF(Hoja2!$I$3:$I$11,Hoja1!Q35)&gt;0),IF(Hoja1!W35=1,VLOOKUP(Hoja1!Q35,Hoja2!$A:$D,3,0),VLOOKUP(Hoja1!Q35,Hoja2!$A:$D,4,0)),IF(AND(X35="ud.",COUNTIF(Hoja2!$I$3:$I$11,Hoja1!Q35)&lt;0),VLOOKUP(Hoja1!Q35,Hoja2!$A:$B,2,0),VLOOKUP(Hoja1!Q35,Hoja2!$A:$B,2,0)))</f>
        <v>comprimidos de liberación prolongada</v>
      </c>
      <c r="BJ35" t="str">
        <f t="shared" si="20"/>
        <v>200 mg</v>
      </c>
      <c r="BK35">
        <f t="shared" si="21"/>
        <v>20</v>
      </c>
      <c r="BL35" t="str">
        <f t="shared" si="22"/>
        <v>ud.</v>
      </c>
      <c r="BO35">
        <f t="shared" si="23"/>
        <v>828981</v>
      </c>
      <c r="BP35" t="str">
        <f t="shared" si="24"/>
        <v>Doloverina 200 mg x 20 comprimidos de liberación prolongada</v>
      </c>
      <c r="BQ35" s="10">
        <f t="shared" si="25"/>
        <v>16350</v>
      </c>
      <c r="BR35" s="3" t="str">
        <f t="shared" si="26"/>
        <v>Doloverina 200</v>
      </c>
      <c r="BS35" t="str">
        <f t="shared" si="27"/>
        <v>Mebeverina</v>
      </c>
      <c r="BT35" t="str">
        <f t="shared" si="28"/>
        <v>comprimidos de liberación prolongada</v>
      </c>
      <c r="BU35" t="str">
        <f t="shared" si="29"/>
        <v>200 mg</v>
      </c>
      <c r="BV35">
        <f t="shared" si="30"/>
        <v>20</v>
      </c>
      <c r="BW35" t="str">
        <f t="shared" si="31"/>
        <v>ud.</v>
      </c>
      <c r="BZ35" t="str">
        <f t="shared" si="32"/>
        <v>Saval</v>
      </c>
      <c r="CB35">
        <v>0</v>
      </c>
      <c r="CC35">
        <v>1643692</v>
      </c>
    </row>
    <row r="36" spans="1:81" x14ac:dyDescent="0.2">
      <c r="A36" s="1" t="s">
        <v>236</v>
      </c>
      <c r="B36" s="2">
        <v>9511</v>
      </c>
      <c r="C36">
        <v>3617</v>
      </c>
      <c r="D36">
        <v>829038</v>
      </c>
      <c r="E36" s="1" t="s">
        <v>237</v>
      </c>
      <c r="F36" s="1" t="str">
        <f t="shared" si="35"/>
        <v>(CB) ONDANSETRON</v>
      </c>
      <c r="G36" s="1">
        <f t="shared" si="40"/>
        <v>8</v>
      </c>
      <c r="H36" s="16" t="str">
        <f t="shared" si="1"/>
        <v>Ondansetron 8</v>
      </c>
      <c r="I36" s="1" t="str">
        <f>+VLOOKUP(Q36,Hoja2!A:B,2,0)</f>
        <v>comprimido bucodispersable</v>
      </c>
      <c r="J36" s="1" t="s">
        <v>238</v>
      </c>
      <c r="K36" s="1" t="str">
        <f t="shared" si="6"/>
        <v>Reutter</v>
      </c>
      <c r="L36" t="s">
        <v>225</v>
      </c>
      <c r="M36" s="1" t="str">
        <f t="shared" si="43"/>
        <v>ONDANSETRON</v>
      </c>
      <c r="P36" t="s">
        <v>226</v>
      </c>
      <c r="Q36" t="s">
        <v>227</v>
      </c>
      <c r="R36">
        <v>8</v>
      </c>
      <c r="S36" t="s">
        <v>34</v>
      </c>
      <c r="T36" s="1" t="str">
        <f t="shared" si="44"/>
        <v>8 MG</v>
      </c>
      <c r="W36" s="1">
        <v>10</v>
      </c>
      <c r="X36" s="1" t="s">
        <v>35</v>
      </c>
      <c r="Y36" t="str">
        <f>+IF(AND(X36="ud.",COUNTIF(Hoja2!$I$3:$I$11,Hoja1!Q36)&gt;0),Hoja1!W36&amp;" "&amp;IF(Hoja1!W36=1,VLOOKUP(Hoja1!Q36,Hoja2!$A:$D,3,0),VLOOKUP(Hoja1!Q36,Hoja2!$A:$D,4,0)),IF(AND(X36="ud.",COUNTIF(Hoja2!$I$3:$I$11,Hoja1!Q36)&lt;0),Hoja1!W36&amp;" "&amp;"unidad, "&amp;VLOOKUP(Hoja1!Q36,Hoja2!$A:$B,2,0),Hoja1!W36&amp;" "&amp;Hoja1!X36&amp;" "&amp;VLOOKUP(Hoja1!Q36,Hoja2!$A:$B,2,0)))</f>
        <v>10 comprimidos bucodispersables</v>
      </c>
      <c r="Z36" t="str">
        <f>+IF(X36="ud.",IF(W36&lt;&gt;1,W36&amp;" "&amp;VLOOKUP(Q36,Hoja2!A:D,4,0),Hoja1!W36&amp;" "&amp;VLOOKUP(Hoja1!Q36,Hoja2!A:D,3,0)),Hoja1!W36&amp;" "&amp;Hoja1!X36&amp;" "&amp;VLOOKUP(Hoja1!Q36,Hoja2!A:B,2,0))</f>
        <v>10 comprimidos bucodispersables</v>
      </c>
      <c r="AA36" s="1" t="s">
        <v>239</v>
      </c>
      <c r="AB36" s="1" t="s">
        <v>25</v>
      </c>
      <c r="AC36" s="1" t="s">
        <v>26</v>
      </c>
      <c r="AD36" s="1" t="s">
        <v>229</v>
      </c>
      <c r="AE36" s="4">
        <v>7310</v>
      </c>
      <c r="AF36" t="str">
        <f t="shared" si="45"/>
        <v>(CB) ONDANSETRON COM BUC 8 MG X 10</v>
      </c>
      <c r="AG36" t="str">
        <f t="shared" si="9"/>
        <v>REUTTER</v>
      </c>
      <c r="AH36" t="str">
        <f t="shared" si="10"/>
        <v>ONDANSETRON 8 MG</v>
      </c>
      <c r="AI36" t="str">
        <f t="shared" si="46"/>
        <v/>
      </c>
      <c r="AJ36" t="str">
        <f t="shared" si="47"/>
        <v/>
      </c>
      <c r="AK36" t="str">
        <f t="shared" si="11"/>
        <v>ONDANSETRON 8 MG</v>
      </c>
      <c r="AL36" t="str">
        <f>+VLOOKUP($Q36,Hoja2!$A:$B,2,0)</f>
        <v>comprimido bucodispersable</v>
      </c>
      <c r="AM36" t="str">
        <f t="shared" si="12"/>
        <v>(CB) ONDANSETRON COM BUC 8 MG X 10 REUTTER ONDANSETRON 8 MG comprimido bucodispersable</v>
      </c>
      <c r="BB36">
        <f t="shared" si="13"/>
        <v>829038</v>
      </c>
      <c r="BC36" t="str">
        <f t="shared" si="14"/>
        <v>Ondansetron 8 mg x 10 comprimidos bucodispersables</v>
      </c>
      <c r="BD36" s="10">
        <f t="shared" si="15"/>
        <v>7310</v>
      </c>
      <c r="BE36" s="3" t="str">
        <f t="shared" si="16"/>
        <v>Ondansetron 8</v>
      </c>
      <c r="BF36" t="str">
        <f t="shared" si="17"/>
        <v>Ondansetron</v>
      </c>
      <c r="BG36" t="str">
        <f t="shared" si="18"/>
        <v/>
      </c>
      <c r="BH36" t="str">
        <f t="shared" si="19"/>
        <v/>
      </c>
      <c r="BI36" t="str">
        <f>+IF(AND(X36="ud.",COUNTIF(Hoja2!$I$3:$I$11,Hoja1!Q36)&gt;0),IF(Hoja1!W36=1,VLOOKUP(Hoja1!Q36,Hoja2!$A:$D,3,0),VLOOKUP(Hoja1!Q36,Hoja2!$A:$D,4,0)),IF(AND(X36="ud.",COUNTIF(Hoja2!$I$3:$I$11,Hoja1!Q36)&lt;0),VLOOKUP(Hoja1!Q36,Hoja2!$A:$B,2,0),VLOOKUP(Hoja1!Q36,Hoja2!$A:$B,2,0)))</f>
        <v>comprimidos bucodispersables</v>
      </c>
      <c r="BJ36" t="str">
        <f t="shared" si="20"/>
        <v>8 mg</v>
      </c>
      <c r="BK36">
        <f t="shared" si="21"/>
        <v>10</v>
      </c>
      <c r="BL36" t="str">
        <f t="shared" si="22"/>
        <v>ud.</v>
      </c>
      <c r="BO36">
        <f t="shared" si="23"/>
        <v>829038</v>
      </c>
      <c r="BP36" t="str">
        <f t="shared" si="24"/>
        <v>Ondansetron 8 mg x 10 comprimidos bucodispersables</v>
      </c>
      <c r="BQ36" s="10">
        <f t="shared" si="25"/>
        <v>7310</v>
      </c>
      <c r="BR36" s="3" t="str">
        <f t="shared" si="26"/>
        <v>Ondansetron 8</v>
      </c>
      <c r="BS36" t="str">
        <f t="shared" si="27"/>
        <v>Ondansetron</v>
      </c>
      <c r="BT36" t="str">
        <f t="shared" si="28"/>
        <v>comprimidos bucodispersables</v>
      </c>
      <c r="BU36" t="str">
        <f t="shared" si="29"/>
        <v>8 mg</v>
      </c>
      <c r="BV36">
        <f t="shared" si="30"/>
        <v>10</v>
      </c>
      <c r="BW36" t="str">
        <f t="shared" si="31"/>
        <v>ud.</v>
      </c>
      <c r="BZ36" t="str">
        <f t="shared" si="32"/>
        <v>Reutter</v>
      </c>
      <c r="CB36">
        <v>0</v>
      </c>
      <c r="CC36">
        <v>829044</v>
      </c>
    </row>
    <row r="37" spans="1:81" x14ac:dyDescent="0.2">
      <c r="A37" s="1" t="s">
        <v>240</v>
      </c>
      <c r="B37" s="2">
        <v>9512</v>
      </c>
      <c r="C37">
        <v>3618</v>
      </c>
      <c r="D37">
        <v>829004</v>
      </c>
      <c r="E37" s="1" t="s">
        <v>241</v>
      </c>
      <c r="F37" s="1" t="str">
        <f t="shared" si="35"/>
        <v>(CB) GALVUS MET</v>
      </c>
      <c r="G37" s="1" t="str">
        <f t="shared" si="40"/>
        <v>50/1000</v>
      </c>
      <c r="H37" s="16" t="str">
        <f t="shared" si="1"/>
        <v>Galvus Met 50/1000</v>
      </c>
      <c r="I37" s="1" t="str">
        <f>+VLOOKUP(Q37,Hoja2!A:B,2,0)</f>
        <v>comprimido recubierto</v>
      </c>
      <c r="J37" s="1" t="s">
        <v>78</v>
      </c>
      <c r="K37" s="1" t="str">
        <f t="shared" si="6"/>
        <v>Novartis</v>
      </c>
      <c r="L37" s="1" t="s">
        <v>85</v>
      </c>
      <c r="M37" s="1" t="s">
        <v>79</v>
      </c>
      <c r="N37" s="1" t="s">
        <v>884</v>
      </c>
      <c r="O37" s="1"/>
      <c r="P37" s="1" t="s">
        <v>80</v>
      </c>
      <c r="Q37" s="1" t="s">
        <v>33</v>
      </c>
      <c r="R37" s="1" t="s">
        <v>242</v>
      </c>
      <c r="S37" s="1" t="s">
        <v>34</v>
      </c>
      <c r="T37" s="1" t="s">
        <v>910</v>
      </c>
      <c r="U37" s="1" t="s">
        <v>918</v>
      </c>
      <c r="V37" s="1"/>
      <c r="W37">
        <v>56</v>
      </c>
      <c r="X37" s="1" t="s">
        <v>35</v>
      </c>
      <c r="Y37" t="str">
        <f>+IF(AND(X37="ud.",COUNTIF(Hoja2!$I$3:$I$11,Hoja1!Q37)&gt;0),Hoja1!W37&amp;" "&amp;IF(Hoja1!W37=1,VLOOKUP(Hoja1!Q37,Hoja2!$A:$D,3,0),VLOOKUP(Hoja1!Q37,Hoja2!$A:$D,4,0)),IF(AND(X37="ud.",COUNTIF(Hoja2!$I$3:$I$11,Hoja1!Q37)&lt;0),Hoja1!W37&amp;" "&amp;"unidad, "&amp;VLOOKUP(Hoja1!Q37,Hoja2!$A:$B,2,0),Hoja1!W37&amp;" "&amp;Hoja1!X37&amp;" "&amp;VLOOKUP(Hoja1!Q37,Hoja2!$A:$B,2,0)))</f>
        <v>56 comprimidos recubiertos</v>
      </c>
      <c r="Z37" t="str">
        <f>+IF(X37="ud.",IF(W37&lt;&gt;1,W37&amp;" "&amp;VLOOKUP(Q37,Hoja2!A:D,4,0),Hoja1!W37&amp;" "&amp;VLOOKUP(Hoja1!Q37,Hoja2!A:D,3,0)),Hoja1!W37&amp;" "&amp;Hoja1!X37&amp;" "&amp;VLOOKUP(Hoja1!Q37,Hoja2!A:B,2,0))</f>
        <v>56 comprimidos recubiertos</v>
      </c>
      <c r="AA37" s="1" t="s">
        <v>243</v>
      </c>
      <c r="AB37" s="1" t="s">
        <v>25</v>
      </c>
      <c r="AC37" s="1" t="s">
        <v>26</v>
      </c>
      <c r="AD37" s="1" t="s">
        <v>82</v>
      </c>
      <c r="AE37" s="4">
        <v>38100</v>
      </c>
      <c r="AF37" t="str">
        <f t="shared" si="45"/>
        <v>(CB) GALVUS MET COM REC 50/1000 MG X 56</v>
      </c>
      <c r="AG37" t="str">
        <f t="shared" si="9"/>
        <v>NOVARTIS</v>
      </c>
      <c r="AH37" t="str">
        <f t="shared" si="10"/>
        <v>VILDAGLIPTINA 50 MG</v>
      </c>
      <c r="AI37" t="str">
        <f t="shared" si="46"/>
        <v>METFORMINA 1000 MG</v>
      </c>
      <c r="AJ37" t="str">
        <f t="shared" si="47"/>
        <v/>
      </c>
      <c r="AK37" t="str">
        <f t="shared" si="11"/>
        <v>VILDAGLIPTINA 50 MG METFORMINA 1000 MG</v>
      </c>
      <c r="AL37" t="str">
        <f>+VLOOKUP($Q37,Hoja2!$A:$B,2,0)</f>
        <v>comprimido recubierto</v>
      </c>
      <c r="AM37" t="str">
        <f t="shared" si="12"/>
        <v>(CB) GALVUS MET COM REC 50/1000 MG X 56 NOVARTIS VILDAGLIPTINA 50 MG METFORMINA 1000 MG comprimido recubierto</v>
      </c>
      <c r="BB37">
        <f t="shared" si="13"/>
        <v>829004</v>
      </c>
      <c r="BC37" t="str">
        <f t="shared" si="14"/>
        <v>Galvus Met 50/1000 mg x 56 comprimidos recubiertos</v>
      </c>
      <c r="BD37" s="10">
        <f t="shared" si="15"/>
        <v>38100</v>
      </c>
      <c r="BE37" s="3" t="str">
        <f t="shared" si="16"/>
        <v>Galvus Met 50/1000</v>
      </c>
      <c r="BF37" t="str">
        <f t="shared" si="17"/>
        <v>Vildagliptina</v>
      </c>
      <c r="BG37" t="str">
        <f t="shared" si="18"/>
        <v>Metformina</v>
      </c>
      <c r="BH37" t="str">
        <f t="shared" si="19"/>
        <v/>
      </c>
      <c r="BI37" t="str">
        <f>+IF(AND(X37="ud.",COUNTIF(Hoja2!$I$3:$I$11,Hoja1!Q37)&gt;0),IF(Hoja1!W37=1,VLOOKUP(Hoja1!Q37,Hoja2!$A:$D,3,0),VLOOKUP(Hoja1!Q37,Hoja2!$A:$D,4,0)),IF(AND(X37="ud.",COUNTIF(Hoja2!$I$3:$I$11,Hoja1!Q37)&lt;0),VLOOKUP(Hoja1!Q37,Hoja2!$A:$B,2,0),VLOOKUP(Hoja1!Q37,Hoja2!$A:$B,2,0)))</f>
        <v>comprimidos recubiertos</v>
      </c>
      <c r="BJ37" t="str">
        <f t="shared" si="20"/>
        <v>50/1000 mg</v>
      </c>
      <c r="BK37">
        <f t="shared" si="21"/>
        <v>56</v>
      </c>
      <c r="BL37" t="str">
        <f t="shared" si="22"/>
        <v>ud.</v>
      </c>
      <c r="BO37">
        <f t="shared" si="23"/>
        <v>829004</v>
      </c>
      <c r="BP37" t="str">
        <f t="shared" si="24"/>
        <v>Galvus Met 50/1000 mg x 56 comprimidos recubiertos</v>
      </c>
      <c r="BQ37" s="10">
        <f t="shared" si="25"/>
        <v>38100</v>
      </c>
      <c r="BR37" s="3" t="str">
        <f t="shared" si="26"/>
        <v>Galvus Met 50/1000</v>
      </c>
      <c r="BS37" t="str">
        <f t="shared" si="27"/>
        <v>Vildagliptina;Metformina</v>
      </c>
      <c r="BT37" t="str">
        <f t="shared" si="28"/>
        <v>comprimidos recubiertos</v>
      </c>
      <c r="BU37" t="str">
        <f t="shared" si="29"/>
        <v>50/1000 mg</v>
      </c>
      <c r="BV37">
        <f t="shared" si="30"/>
        <v>56</v>
      </c>
      <c r="BW37" t="str">
        <f t="shared" si="31"/>
        <v>ud.</v>
      </c>
      <c r="BX37" t="s">
        <v>1037</v>
      </c>
      <c r="BZ37" t="str">
        <f t="shared" si="32"/>
        <v>Novartis</v>
      </c>
      <c r="CB37">
        <v>0</v>
      </c>
      <c r="CC37">
        <v>1090005</v>
      </c>
    </row>
    <row r="38" spans="1:81" x14ac:dyDescent="0.2">
      <c r="A38" s="1" t="s">
        <v>244</v>
      </c>
      <c r="B38" s="2">
        <v>9550</v>
      </c>
      <c r="C38">
        <v>3765</v>
      </c>
      <c r="D38">
        <v>829063</v>
      </c>
      <c r="E38" s="1" t="s">
        <v>245</v>
      </c>
      <c r="F38" s="1" t="str">
        <f t="shared" si="35"/>
        <v>(CB) SULFASALAZINA</v>
      </c>
      <c r="G38" s="1">
        <f t="shared" si="40"/>
        <v>500</v>
      </c>
      <c r="H38" s="16" t="str">
        <f t="shared" si="1"/>
        <v>Sulfasalazina 500</v>
      </c>
      <c r="I38" s="1" t="str">
        <f>+VLOOKUP(Q38,Hoja2!A:B,2,0)</f>
        <v>comprimido recubierto</v>
      </c>
      <c r="J38" s="1" t="s">
        <v>246</v>
      </c>
      <c r="K38" s="1" t="str">
        <f t="shared" si="6"/>
        <v>Pharmamerica</v>
      </c>
      <c r="L38" s="1" t="s">
        <v>247</v>
      </c>
      <c r="M38" s="1" t="str">
        <f t="shared" ref="M38:M42" si="48">+L38</f>
        <v>SULFASALAZINA</v>
      </c>
      <c r="N38" s="1"/>
      <c r="O38" s="1"/>
      <c r="P38" s="1" t="s">
        <v>248</v>
      </c>
      <c r="Q38" s="1" t="s">
        <v>33</v>
      </c>
      <c r="R38">
        <v>500</v>
      </c>
      <c r="S38" s="1" t="s">
        <v>34</v>
      </c>
      <c r="T38" s="1" t="str">
        <f t="shared" ref="T38:T42" si="49">+UPPER(R38&amp;" "&amp;S38)</f>
        <v>500 MG</v>
      </c>
      <c r="U38" s="1"/>
      <c r="V38" s="1"/>
      <c r="W38">
        <v>100</v>
      </c>
      <c r="X38" s="1" t="s">
        <v>35</v>
      </c>
      <c r="Y38" t="str">
        <f>+IF(AND(X38="ud.",COUNTIF(Hoja2!$I$3:$I$11,Hoja1!Q38)&gt;0),Hoja1!W38&amp;" "&amp;IF(Hoja1!W38=1,VLOOKUP(Hoja1!Q38,Hoja2!$A:$D,3,0),VLOOKUP(Hoja1!Q38,Hoja2!$A:$D,4,0)),IF(AND(X38="ud.",COUNTIF(Hoja2!$I$3:$I$11,Hoja1!Q38)&lt;0),Hoja1!W38&amp;" "&amp;"unidad, "&amp;VLOOKUP(Hoja1!Q38,Hoja2!$A:$B,2,0),Hoja1!W38&amp;" "&amp;Hoja1!X38&amp;" "&amp;VLOOKUP(Hoja1!Q38,Hoja2!$A:$B,2,0)))</f>
        <v>100 comprimidos recubiertos</v>
      </c>
      <c r="Z38" t="str">
        <f>+IF(X38="ud.",IF(W38&lt;&gt;1,W38&amp;" "&amp;VLOOKUP(Q38,Hoja2!A:D,4,0),Hoja1!W38&amp;" "&amp;VLOOKUP(Hoja1!Q38,Hoja2!A:D,3,0)),Hoja1!W38&amp;" "&amp;Hoja1!X38&amp;" "&amp;VLOOKUP(Hoja1!Q38,Hoja2!A:B,2,0))</f>
        <v>100 comprimidos recubiertos</v>
      </c>
      <c r="AA38" s="1" t="s">
        <v>249</v>
      </c>
      <c r="AB38" s="1" t="s">
        <v>25</v>
      </c>
      <c r="AC38" s="1" t="s">
        <v>26</v>
      </c>
      <c r="AD38" s="1" t="s">
        <v>45</v>
      </c>
      <c r="AE38" s="4">
        <v>12730</v>
      </c>
      <c r="AF38" t="str">
        <f t="shared" si="45"/>
        <v>(CB) SULFASALAZINA COM REC 500 MG X 100</v>
      </c>
      <c r="AG38" t="str">
        <f t="shared" si="9"/>
        <v>PHARMAMERICA</v>
      </c>
      <c r="AH38" t="str">
        <f t="shared" si="10"/>
        <v>SULFASALAZINA 500 MG</v>
      </c>
      <c r="AI38" t="str">
        <f t="shared" si="46"/>
        <v/>
      </c>
      <c r="AJ38" t="str">
        <f t="shared" si="47"/>
        <v/>
      </c>
      <c r="AK38" t="str">
        <f t="shared" si="11"/>
        <v>SULFASALAZINA 500 MG</v>
      </c>
      <c r="AL38" t="str">
        <f>+VLOOKUP($Q38,Hoja2!$A:$B,2,0)</f>
        <v>comprimido recubierto</v>
      </c>
      <c r="AM38" t="str">
        <f t="shared" si="12"/>
        <v>(CB) SULFASALAZINA COM REC 500 MG X 100 PHARMAMERICA SULFASALAZINA 500 MG comprimido recubierto</v>
      </c>
      <c r="BB38">
        <f t="shared" si="13"/>
        <v>829063</v>
      </c>
      <c r="BC38" t="str">
        <f t="shared" si="14"/>
        <v>Sulfasalazina 500 mg x 100 comprimidos recubiertos</v>
      </c>
      <c r="BD38" s="10">
        <f t="shared" si="15"/>
        <v>12730</v>
      </c>
      <c r="BE38" s="3" t="str">
        <f t="shared" si="16"/>
        <v>Sulfasalazina 500</v>
      </c>
      <c r="BF38" t="str">
        <f t="shared" si="17"/>
        <v>Sulfasalazina</v>
      </c>
      <c r="BG38" t="str">
        <f t="shared" si="18"/>
        <v/>
      </c>
      <c r="BH38" t="str">
        <f t="shared" si="19"/>
        <v/>
      </c>
      <c r="BI38" t="str">
        <f>+IF(AND(X38="ud.",COUNTIF(Hoja2!$I$3:$I$11,Hoja1!Q38)&gt;0),IF(Hoja1!W38=1,VLOOKUP(Hoja1!Q38,Hoja2!$A:$D,3,0),VLOOKUP(Hoja1!Q38,Hoja2!$A:$D,4,0)),IF(AND(X38="ud.",COUNTIF(Hoja2!$I$3:$I$11,Hoja1!Q38)&lt;0),VLOOKUP(Hoja1!Q38,Hoja2!$A:$B,2,0),VLOOKUP(Hoja1!Q38,Hoja2!$A:$B,2,0)))</f>
        <v>comprimidos recubiertos</v>
      </c>
      <c r="BJ38" t="str">
        <f t="shared" si="20"/>
        <v>500 mg</v>
      </c>
      <c r="BK38">
        <f t="shared" si="21"/>
        <v>100</v>
      </c>
      <c r="BL38" t="str">
        <f t="shared" si="22"/>
        <v>ud.</v>
      </c>
      <c r="BO38">
        <f t="shared" si="23"/>
        <v>829063</v>
      </c>
      <c r="BP38" t="str">
        <f t="shared" si="24"/>
        <v>Sulfasalazina 500 mg x 100 comprimidos recubiertos</v>
      </c>
      <c r="BQ38" s="10">
        <f t="shared" si="25"/>
        <v>12730</v>
      </c>
      <c r="BR38" s="3" t="str">
        <f t="shared" si="26"/>
        <v>Sulfasalazina 500</v>
      </c>
      <c r="BS38" t="str">
        <f t="shared" si="27"/>
        <v>Sulfasalazina</v>
      </c>
      <c r="BT38" t="str">
        <f t="shared" si="28"/>
        <v>comprimidos recubiertos</v>
      </c>
      <c r="BU38" t="str">
        <f t="shared" si="29"/>
        <v>500 mg</v>
      </c>
      <c r="BV38">
        <f t="shared" si="30"/>
        <v>100</v>
      </c>
      <c r="BW38" t="str">
        <f t="shared" si="31"/>
        <v>ud.</v>
      </c>
      <c r="BZ38" t="str">
        <f t="shared" si="32"/>
        <v>Pharmamerica</v>
      </c>
      <c r="CB38">
        <v>0</v>
      </c>
    </row>
    <row r="39" spans="1:81" x14ac:dyDescent="0.2">
      <c r="A39" s="1" t="s">
        <v>250</v>
      </c>
      <c r="B39" s="2">
        <v>9551</v>
      </c>
      <c r="C39">
        <v>3766</v>
      </c>
      <c r="D39">
        <v>829054</v>
      </c>
      <c r="E39" s="1" t="s">
        <v>251</v>
      </c>
      <c r="F39" s="1" t="str">
        <f t="shared" si="35"/>
        <v>(CB) REDUCLIM</v>
      </c>
      <c r="G39" s="1">
        <f t="shared" si="40"/>
        <v>2.5</v>
      </c>
      <c r="H39" s="16" t="str">
        <f t="shared" si="1"/>
        <v>Reduclim 2,5</v>
      </c>
      <c r="I39" s="1" t="str">
        <f>+VLOOKUP(Q39,Hoja2!A:B,2,0)</f>
        <v>comprimido</v>
      </c>
      <c r="J39" s="1" t="s">
        <v>252</v>
      </c>
      <c r="K39" s="1" t="str">
        <f t="shared" si="6"/>
        <v>Deutsche Pharma</v>
      </c>
      <c r="L39" s="1" t="s">
        <v>253</v>
      </c>
      <c r="M39" s="1" t="str">
        <f t="shared" si="48"/>
        <v>TIBOLONA</v>
      </c>
      <c r="N39" s="1"/>
      <c r="O39" s="1"/>
      <c r="P39" s="1" t="s">
        <v>254</v>
      </c>
      <c r="Q39" s="1" t="s">
        <v>65</v>
      </c>
      <c r="R39">
        <v>2.5</v>
      </c>
      <c r="S39" s="1" t="s">
        <v>34</v>
      </c>
      <c r="T39" s="1" t="str">
        <f t="shared" si="49"/>
        <v>2,5 MG</v>
      </c>
      <c r="U39" s="1"/>
      <c r="V39" s="1"/>
      <c r="W39">
        <v>35</v>
      </c>
      <c r="X39" s="1" t="s">
        <v>35</v>
      </c>
      <c r="Y39" t="str">
        <f>+IF(AND(X39="ud.",COUNTIF(Hoja2!$I$3:$I$11,Hoja1!Q39)&gt;0),Hoja1!W39&amp;" "&amp;IF(Hoja1!W39=1,VLOOKUP(Hoja1!Q39,Hoja2!$A:$D,3,0),VLOOKUP(Hoja1!Q39,Hoja2!$A:$D,4,0)),IF(AND(X39="ud.",COUNTIF(Hoja2!$I$3:$I$11,Hoja1!Q39)&lt;0),Hoja1!W39&amp;" "&amp;"unidad, "&amp;VLOOKUP(Hoja1!Q39,Hoja2!$A:$B,2,0),Hoja1!W39&amp;" "&amp;Hoja1!X39&amp;" "&amp;VLOOKUP(Hoja1!Q39,Hoja2!$A:$B,2,0)))</f>
        <v>35 comprimidos</v>
      </c>
      <c r="Z39" t="str">
        <f>+IF(X39="ud.",IF(W39&lt;&gt;1,W39&amp;" "&amp;VLOOKUP(Q39,Hoja2!A:D,4,0),Hoja1!W39&amp;" "&amp;VLOOKUP(Hoja1!Q39,Hoja2!A:D,3,0)),Hoja1!W39&amp;" "&amp;Hoja1!X39&amp;" "&amp;VLOOKUP(Hoja1!Q39,Hoja2!A:B,2,0))</f>
        <v>35 comprimidos</v>
      </c>
      <c r="AA39" s="1" t="s">
        <v>255</v>
      </c>
      <c r="AB39" s="1" t="s">
        <v>25</v>
      </c>
      <c r="AC39" s="1" t="s">
        <v>26</v>
      </c>
      <c r="AD39" s="1" t="s">
        <v>67</v>
      </c>
      <c r="AE39" s="4">
        <v>11250</v>
      </c>
      <c r="AF39" t="str">
        <f t="shared" si="45"/>
        <v>(CB) REDUCLIM COM 2,5 MG X 35</v>
      </c>
      <c r="AG39" t="str">
        <f t="shared" si="9"/>
        <v>DEUTSCHE PHARMA</v>
      </c>
      <c r="AH39" t="str">
        <f t="shared" si="10"/>
        <v>TIBOLONA 2,5 MG</v>
      </c>
      <c r="AI39" t="str">
        <f t="shared" si="46"/>
        <v/>
      </c>
      <c r="AJ39" t="str">
        <f t="shared" si="47"/>
        <v/>
      </c>
      <c r="AK39" t="str">
        <f t="shared" si="11"/>
        <v>TIBOLONA 2,5 MG</v>
      </c>
      <c r="AL39" t="str">
        <f>+VLOOKUP($Q39,Hoja2!$A:$B,2,0)</f>
        <v>comprimido</v>
      </c>
      <c r="AM39" t="str">
        <f t="shared" si="12"/>
        <v>(CB) REDUCLIM COM 2,5 MG X 35 DEUTSCHE PHARMA TIBOLONA 2,5 MG comprimido</v>
      </c>
      <c r="BB39">
        <f t="shared" si="13"/>
        <v>829054</v>
      </c>
      <c r="BC39" t="str">
        <f t="shared" si="14"/>
        <v>Reduclim 2,5 mg x 35 comprimidos</v>
      </c>
      <c r="BD39" s="10">
        <f t="shared" si="15"/>
        <v>11250</v>
      </c>
      <c r="BE39" s="3" t="str">
        <f t="shared" si="16"/>
        <v>Reduclim 2,5</v>
      </c>
      <c r="BF39" t="str">
        <f t="shared" si="17"/>
        <v>Tibolona</v>
      </c>
      <c r="BG39" t="str">
        <f t="shared" si="18"/>
        <v/>
      </c>
      <c r="BH39" t="str">
        <f t="shared" si="19"/>
        <v/>
      </c>
      <c r="BI39" t="str">
        <f>+IF(AND(X39="ud.",COUNTIF(Hoja2!$I$3:$I$11,Hoja1!Q39)&gt;0),IF(Hoja1!W39=1,VLOOKUP(Hoja1!Q39,Hoja2!$A:$D,3,0),VLOOKUP(Hoja1!Q39,Hoja2!$A:$D,4,0)),IF(AND(X39="ud.",COUNTIF(Hoja2!$I$3:$I$11,Hoja1!Q39)&lt;0),VLOOKUP(Hoja1!Q39,Hoja2!$A:$B,2,0),VLOOKUP(Hoja1!Q39,Hoja2!$A:$B,2,0)))</f>
        <v>comprimidos</v>
      </c>
      <c r="BJ39" t="str">
        <f t="shared" si="20"/>
        <v>2,5 mg</v>
      </c>
      <c r="BK39">
        <f t="shared" si="21"/>
        <v>35</v>
      </c>
      <c r="BL39" t="str">
        <f t="shared" si="22"/>
        <v>ud.</v>
      </c>
      <c r="BO39">
        <f t="shared" si="23"/>
        <v>829054</v>
      </c>
      <c r="BP39" t="str">
        <f t="shared" si="24"/>
        <v>Reduclim 2,5 mg x 35 comprimidos</v>
      </c>
      <c r="BQ39" s="10">
        <f t="shared" si="25"/>
        <v>11250</v>
      </c>
      <c r="BR39" s="3" t="str">
        <f t="shared" si="26"/>
        <v>Reduclim 2,5</v>
      </c>
      <c r="BS39" t="str">
        <f t="shared" si="27"/>
        <v>Tibolona</v>
      </c>
      <c r="BT39" t="str">
        <f t="shared" si="28"/>
        <v>comprimidos</v>
      </c>
      <c r="BU39" t="str">
        <f t="shared" si="29"/>
        <v>2,5 mg</v>
      </c>
      <c r="BV39">
        <f t="shared" si="30"/>
        <v>35</v>
      </c>
      <c r="BW39" t="str">
        <f t="shared" si="31"/>
        <v>ud.</v>
      </c>
      <c r="BZ39" t="str">
        <f t="shared" si="32"/>
        <v>Deutsche Pharma</v>
      </c>
      <c r="CA39">
        <v>833625</v>
      </c>
      <c r="CB39">
        <v>0</v>
      </c>
    </row>
    <row r="40" spans="1:81" x14ac:dyDescent="0.2">
      <c r="A40" s="1" t="s">
        <v>256</v>
      </c>
      <c r="B40" s="2">
        <v>9552</v>
      </c>
      <c r="C40">
        <v>3767</v>
      </c>
      <c r="D40">
        <v>829023</v>
      </c>
      <c r="E40" s="1" t="s">
        <v>257</v>
      </c>
      <c r="F40" s="1" t="str">
        <f t="shared" si="35"/>
        <v>(CB) MACROSAN</v>
      </c>
      <c r="G40" s="1">
        <f t="shared" si="40"/>
        <v>100</v>
      </c>
      <c r="H40" s="16" t="str">
        <f t="shared" si="1"/>
        <v>Macrosan 100</v>
      </c>
      <c r="I40" s="1" t="str">
        <f>+VLOOKUP(Q40,Hoja2!A:B,2,0)</f>
        <v>cápsula</v>
      </c>
      <c r="J40" s="1" t="s">
        <v>118</v>
      </c>
      <c r="K40" s="1" t="str">
        <f t="shared" si="6"/>
        <v>Sanitas</v>
      </c>
      <c r="L40" s="1" t="s">
        <v>258</v>
      </c>
      <c r="M40" s="1" t="str">
        <f t="shared" si="48"/>
        <v>NITROFURANTOINA</v>
      </c>
      <c r="N40" s="1"/>
      <c r="O40" s="1"/>
      <c r="P40" s="1" t="s">
        <v>159</v>
      </c>
      <c r="Q40" s="1" t="s">
        <v>121</v>
      </c>
      <c r="R40">
        <v>100</v>
      </c>
      <c r="S40" s="1" t="s">
        <v>34</v>
      </c>
      <c r="T40" s="1" t="str">
        <f t="shared" si="49"/>
        <v>100 MG</v>
      </c>
      <c r="U40" s="1"/>
      <c r="V40" s="1"/>
      <c r="W40">
        <v>50</v>
      </c>
      <c r="X40" s="1" t="s">
        <v>35</v>
      </c>
      <c r="Y40" t="str">
        <f>+IF(AND(X40="ud.",COUNTIF(Hoja2!$I$3:$I$11,Hoja1!Q40)&gt;0),Hoja1!W40&amp;" "&amp;IF(Hoja1!W40=1,VLOOKUP(Hoja1!Q40,Hoja2!$A:$D,3,0),VLOOKUP(Hoja1!Q40,Hoja2!$A:$D,4,0)),IF(AND(X40="ud.",COUNTIF(Hoja2!$I$3:$I$11,Hoja1!Q40)&lt;0),Hoja1!W40&amp;" "&amp;"unidad, "&amp;VLOOKUP(Hoja1!Q40,Hoja2!$A:$B,2,0),Hoja1!W40&amp;" "&amp;Hoja1!X40&amp;" "&amp;VLOOKUP(Hoja1!Q40,Hoja2!$A:$B,2,0)))</f>
        <v>50 cápsulas</v>
      </c>
      <c r="Z40" t="str">
        <f>+IF(X40="ud.",IF(W40&lt;&gt;1,W40&amp;" "&amp;VLOOKUP(Q40,Hoja2!A:D,4,0),Hoja1!W40&amp;" "&amp;VLOOKUP(Hoja1!Q40,Hoja2!A:D,3,0)),Hoja1!W40&amp;" "&amp;Hoja1!X40&amp;" "&amp;VLOOKUP(Hoja1!Q40,Hoja2!A:B,2,0))</f>
        <v>50 cápsulas</v>
      </c>
      <c r="AA40" s="1" t="s">
        <v>259</v>
      </c>
      <c r="AB40" s="1" t="s">
        <v>25</v>
      </c>
      <c r="AC40" s="1" t="s">
        <v>26</v>
      </c>
      <c r="AD40" s="1" t="s">
        <v>163</v>
      </c>
      <c r="AE40" s="4">
        <v>8920</v>
      </c>
      <c r="AF40" t="str">
        <f t="shared" si="45"/>
        <v>(CB) MACROSAN CAP 100 MG X 50</v>
      </c>
      <c r="AG40" t="str">
        <f t="shared" si="9"/>
        <v>SANITAS</v>
      </c>
      <c r="AH40" t="str">
        <f t="shared" si="10"/>
        <v>NITROFURANTOINA 100 MG</v>
      </c>
      <c r="AI40" t="str">
        <f t="shared" si="46"/>
        <v/>
      </c>
      <c r="AJ40" t="str">
        <f t="shared" si="47"/>
        <v/>
      </c>
      <c r="AK40" t="str">
        <f t="shared" si="11"/>
        <v>NITROFURANTOINA 100 MG</v>
      </c>
      <c r="AL40" t="str">
        <f>+VLOOKUP($Q40,Hoja2!$A:$B,2,0)</f>
        <v>cápsula</v>
      </c>
      <c r="AM40" t="str">
        <f t="shared" si="12"/>
        <v>(CB) MACROSAN CAP 100 MG X 50 SANITAS NITROFURANTOINA 100 MG cápsula</v>
      </c>
      <c r="BB40">
        <f t="shared" si="13"/>
        <v>829023</v>
      </c>
      <c r="BC40" t="str">
        <f t="shared" si="14"/>
        <v>Macrosan 100 mg x 50 cápsulas</v>
      </c>
      <c r="BD40" s="10">
        <f t="shared" si="15"/>
        <v>8920</v>
      </c>
      <c r="BE40" s="3" t="str">
        <f t="shared" si="16"/>
        <v>Macrosan 100</v>
      </c>
      <c r="BF40" t="str">
        <f t="shared" si="17"/>
        <v>Nitrofurantoina</v>
      </c>
      <c r="BG40" t="str">
        <f t="shared" si="18"/>
        <v/>
      </c>
      <c r="BH40" t="str">
        <f t="shared" si="19"/>
        <v/>
      </c>
      <c r="BI40" t="str">
        <f>+IF(AND(X40="ud.",COUNTIF(Hoja2!$I$3:$I$11,Hoja1!Q40)&gt;0),IF(Hoja1!W40=1,VLOOKUP(Hoja1!Q40,Hoja2!$A:$D,3,0),VLOOKUP(Hoja1!Q40,Hoja2!$A:$D,4,0)),IF(AND(X40="ud.",COUNTIF(Hoja2!$I$3:$I$11,Hoja1!Q40)&lt;0),VLOOKUP(Hoja1!Q40,Hoja2!$A:$B,2,0),VLOOKUP(Hoja1!Q40,Hoja2!$A:$B,2,0)))</f>
        <v>cápsulas</v>
      </c>
      <c r="BJ40" t="str">
        <f t="shared" si="20"/>
        <v>100 mg</v>
      </c>
      <c r="BK40">
        <f t="shared" si="21"/>
        <v>50</v>
      </c>
      <c r="BL40" t="str">
        <f t="shared" si="22"/>
        <v>ud.</v>
      </c>
      <c r="BO40">
        <f t="shared" si="23"/>
        <v>829023</v>
      </c>
      <c r="BP40" t="str">
        <f t="shared" si="24"/>
        <v>Macrosan 100 mg x 50 cápsulas</v>
      </c>
      <c r="BQ40" s="10">
        <f t="shared" si="25"/>
        <v>8920</v>
      </c>
      <c r="BR40" s="3" t="str">
        <f t="shared" si="26"/>
        <v>Macrosan 100</v>
      </c>
      <c r="BS40" t="str">
        <f t="shared" si="27"/>
        <v>Nitrofurantoina</v>
      </c>
      <c r="BT40" t="str">
        <f t="shared" si="28"/>
        <v>cápsulas</v>
      </c>
      <c r="BU40" t="str">
        <f t="shared" si="29"/>
        <v>100 mg</v>
      </c>
      <c r="BV40">
        <f t="shared" si="30"/>
        <v>50</v>
      </c>
      <c r="BW40" t="str">
        <f t="shared" si="31"/>
        <v>ud.</v>
      </c>
      <c r="BZ40" t="str">
        <f t="shared" si="32"/>
        <v>Sanitas</v>
      </c>
      <c r="CA40" t="s">
        <v>1077</v>
      </c>
      <c r="CB40">
        <v>0</v>
      </c>
    </row>
    <row r="41" spans="1:81" x14ac:dyDescent="0.2">
      <c r="A41" s="1" t="s">
        <v>260</v>
      </c>
      <c r="B41" s="2">
        <v>9553</v>
      </c>
      <c r="C41">
        <v>3768</v>
      </c>
      <c r="D41">
        <v>829024</v>
      </c>
      <c r="E41" s="1" t="s">
        <v>261</v>
      </c>
      <c r="F41" s="1" t="str">
        <f t="shared" si="35"/>
        <v>(CB) MACROSAN</v>
      </c>
      <c r="G41" s="1">
        <f t="shared" si="40"/>
        <v>50</v>
      </c>
      <c r="H41" s="16" t="str">
        <f t="shared" si="1"/>
        <v>Macrosan 50</v>
      </c>
      <c r="I41" s="1" t="str">
        <f>+VLOOKUP(Q41,Hoja2!A:B,2,0)</f>
        <v>cápsula</v>
      </c>
      <c r="J41" s="1" t="s">
        <v>118</v>
      </c>
      <c r="K41" s="1" t="str">
        <f t="shared" si="6"/>
        <v>Sanitas</v>
      </c>
      <c r="L41" s="1" t="s">
        <v>258</v>
      </c>
      <c r="M41" s="1" t="str">
        <f t="shared" si="48"/>
        <v>NITROFURANTOINA</v>
      </c>
      <c r="N41" s="1"/>
      <c r="O41" s="1"/>
      <c r="P41" s="1" t="s">
        <v>159</v>
      </c>
      <c r="Q41" s="1" t="s">
        <v>121</v>
      </c>
      <c r="R41">
        <v>50</v>
      </c>
      <c r="S41" s="1" t="s">
        <v>34</v>
      </c>
      <c r="T41" s="1" t="str">
        <f t="shared" si="49"/>
        <v>50 MG</v>
      </c>
      <c r="U41" s="1"/>
      <c r="V41" s="1"/>
      <c r="W41">
        <v>30</v>
      </c>
      <c r="X41" s="1" t="s">
        <v>35</v>
      </c>
      <c r="Y41" t="str">
        <f>+IF(AND(X41="ud.",COUNTIF(Hoja2!$I$3:$I$11,Hoja1!Q41)&gt;0),Hoja1!W41&amp;" "&amp;IF(Hoja1!W41=1,VLOOKUP(Hoja1!Q41,Hoja2!$A:$D,3,0),VLOOKUP(Hoja1!Q41,Hoja2!$A:$D,4,0)),IF(AND(X41="ud.",COUNTIF(Hoja2!$I$3:$I$11,Hoja1!Q41)&lt;0),Hoja1!W41&amp;" "&amp;"unidad, "&amp;VLOOKUP(Hoja1!Q41,Hoja2!$A:$B,2,0),Hoja1!W41&amp;" "&amp;Hoja1!X41&amp;" "&amp;VLOOKUP(Hoja1!Q41,Hoja2!$A:$B,2,0)))</f>
        <v>30 cápsulas</v>
      </c>
      <c r="Z41" t="str">
        <f>+IF(X41="ud.",IF(W41&lt;&gt;1,W41&amp;" "&amp;VLOOKUP(Q41,Hoja2!A:D,4,0),Hoja1!W41&amp;" "&amp;VLOOKUP(Hoja1!Q41,Hoja2!A:D,3,0)),Hoja1!W41&amp;" "&amp;Hoja1!X41&amp;" "&amp;VLOOKUP(Hoja1!Q41,Hoja2!A:B,2,0))</f>
        <v>30 cápsulas</v>
      </c>
      <c r="AA41" s="1" t="s">
        <v>262</v>
      </c>
      <c r="AB41" s="1" t="s">
        <v>25</v>
      </c>
      <c r="AC41" s="1" t="s">
        <v>26</v>
      </c>
      <c r="AD41" s="1" t="s">
        <v>163</v>
      </c>
      <c r="AE41" s="4">
        <v>5470</v>
      </c>
      <c r="AF41" t="str">
        <f t="shared" si="45"/>
        <v>(CB) MACROSAN CAP 50 MG X 30</v>
      </c>
      <c r="AG41" t="str">
        <f t="shared" si="9"/>
        <v>SANITAS</v>
      </c>
      <c r="AH41" t="str">
        <f t="shared" si="10"/>
        <v>NITROFURANTOINA 50 MG</v>
      </c>
      <c r="AI41" t="str">
        <f t="shared" si="46"/>
        <v/>
      </c>
      <c r="AJ41" t="str">
        <f t="shared" si="47"/>
        <v/>
      </c>
      <c r="AK41" t="str">
        <f t="shared" si="11"/>
        <v>NITROFURANTOINA 50 MG</v>
      </c>
      <c r="AL41" t="str">
        <f>+VLOOKUP($Q41,Hoja2!$A:$B,2,0)</f>
        <v>cápsula</v>
      </c>
      <c r="AM41" t="str">
        <f t="shared" si="12"/>
        <v>(CB) MACROSAN CAP 50 MG X 30 SANITAS NITROFURANTOINA 50 MG cápsula</v>
      </c>
      <c r="BB41">
        <f t="shared" si="13"/>
        <v>829024</v>
      </c>
      <c r="BC41" t="str">
        <f t="shared" si="14"/>
        <v>Macrosan 50 mg x 30 cápsulas</v>
      </c>
      <c r="BD41" s="10">
        <f t="shared" si="15"/>
        <v>5470</v>
      </c>
      <c r="BE41" s="3" t="str">
        <f t="shared" si="16"/>
        <v>Macrosan 50</v>
      </c>
      <c r="BF41" t="str">
        <f t="shared" si="17"/>
        <v>Nitrofurantoina</v>
      </c>
      <c r="BG41" t="str">
        <f t="shared" si="18"/>
        <v/>
      </c>
      <c r="BH41" t="str">
        <f t="shared" si="19"/>
        <v/>
      </c>
      <c r="BI41" t="str">
        <f>+IF(AND(X41="ud.",COUNTIF(Hoja2!$I$3:$I$11,Hoja1!Q41)&gt;0),IF(Hoja1!W41=1,VLOOKUP(Hoja1!Q41,Hoja2!$A:$D,3,0),VLOOKUP(Hoja1!Q41,Hoja2!$A:$D,4,0)),IF(AND(X41="ud.",COUNTIF(Hoja2!$I$3:$I$11,Hoja1!Q41)&lt;0),VLOOKUP(Hoja1!Q41,Hoja2!$A:$B,2,0),VLOOKUP(Hoja1!Q41,Hoja2!$A:$B,2,0)))</f>
        <v>cápsulas</v>
      </c>
      <c r="BJ41" t="str">
        <f t="shared" si="20"/>
        <v>50 mg</v>
      </c>
      <c r="BK41">
        <f t="shared" si="21"/>
        <v>30</v>
      </c>
      <c r="BL41" t="str">
        <f t="shared" si="22"/>
        <v>ud.</v>
      </c>
      <c r="BO41">
        <f t="shared" si="23"/>
        <v>829024</v>
      </c>
      <c r="BP41" t="str">
        <f t="shared" si="24"/>
        <v>Macrosan 50 mg x 30 cápsulas</v>
      </c>
      <c r="BQ41" s="10">
        <f t="shared" si="25"/>
        <v>5470</v>
      </c>
      <c r="BR41" s="3" t="str">
        <f t="shared" si="26"/>
        <v>Macrosan 50</v>
      </c>
      <c r="BS41" t="str">
        <f t="shared" si="27"/>
        <v>Nitrofurantoina</v>
      </c>
      <c r="BT41" t="str">
        <f t="shared" si="28"/>
        <v>cápsulas</v>
      </c>
      <c r="BU41" t="str">
        <f t="shared" si="29"/>
        <v>50 mg</v>
      </c>
      <c r="BV41">
        <f t="shared" si="30"/>
        <v>30</v>
      </c>
      <c r="BW41" t="str">
        <f t="shared" si="31"/>
        <v>ud.</v>
      </c>
      <c r="BZ41" t="str">
        <f t="shared" si="32"/>
        <v>Sanitas</v>
      </c>
      <c r="CA41">
        <v>831824</v>
      </c>
      <c r="CB41">
        <v>0</v>
      </c>
    </row>
    <row r="42" spans="1:81" x14ac:dyDescent="0.2">
      <c r="A42" s="5" t="s">
        <v>263</v>
      </c>
      <c r="B42" s="2">
        <v>9560</v>
      </c>
      <c r="C42">
        <v>3797</v>
      </c>
      <c r="D42">
        <v>829032</v>
      </c>
      <c r="E42" s="1" t="s">
        <v>264</v>
      </c>
      <c r="F42" s="1" t="str">
        <f t="shared" si="35"/>
        <v>(CB) NEBIDO</v>
      </c>
      <c r="G42" s="1">
        <f t="shared" si="40"/>
        <v>1000</v>
      </c>
      <c r="H42" s="16" t="str">
        <f t="shared" si="1"/>
        <v>Nebido 1000</v>
      </c>
      <c r="I42" s="1" t="str">
        <f>+VLOOKUP(Q42,Hoja2!A:B,2,0)</f>
        <v>solución inyectable</v>
      </c>
      <c r="J42" s="1" t="s">
        <v>265</v>
      </c>
      <c r="K42" s="1" t="str">
        <f t="shared" si="6"/>
        <v>Bayer</v>
      </c>
      <c r="L42" s="1" t="s">
        <v>266</v>
      </c>
      <c r="M42" s="1" t="str">
        <f t="shared" si="48"/>
        <v>UNDECANOATO DE TESTOSTERONA</v>
      </c>
      <c r="N42" s="1"/>
      <c r="O42" s="1"/>
      <c r="P42" s="1" t="s">
        <v>267</v>
      </c>
      <c r="Q42" s="1" t="s">
        <v>135</v>
      </c>
      <c r="R42">
        <v>1000</v>
      </c>
      <c r="S42" s="1" t="s">
        <v>268</v>
      </c>
      <c r="T42" s="1" t="str">
        <f t="shared" si="49"/>
        <v>1000 MG/4ML</v>
      </c>
      <c r="U42" s="1"/>
      <c r="V42" s="1"/>
      <c r="W42">
        <v>1</v>
      </c>
      <c r="X42" s="1" t="s">
        <v>35</v>
      </c>
      <c r="Y42" t="str">
        <f>+IF(AND(X42="ud.",COUNTIF(Hoja2!$I$3:$I$11,Hoja1!Q42)&gt;0),Hoja1!W42&amp;" "&amp;IF(Hoja1!W42=1,VLOOKUP(Hoja1!Q42,Hoja2!$A:$D,3,0),VLOOKUP(Hoja1!Q42,Hoja2!$A:$D,4,0)),IF(AND(X42="ud.",COUNTIF(Hoja2!$I$3:$I$11,Hoja1!Q42)&lt;0),Hoja1!W42&amp;" "&amp;"unidad, "&amp;VLOOKUP(Hoja1!Q42,Hoja2!$A:$B,2,0),Hoja1!W42&amp;" "&amp;Hoja1!X42&amp;" "&amp;VLOOKUP(Hoja1!Q42,Hoja2!$A:$B,2,0)))</f>
        <v>1 ud. solución inyectable</v>
      </c>
      <c r="Z42" t="str">
        <f>+IF(X42="ud.",IF(W42&lt;&gt;1,W42&amp;" "&amp;VLOOKUP(Q42,Hoja2!A:D,4,0),Hoja1!W42&amp;" "&amp;VLOOKUP(Hoja1!Q42,Hoja2!A:D,3,0)),Hoja1!W42&amp;" "&amp;Hoja1!X42&amp;" "&amp;VLOOKUP(Hoja1!Q42,Hoja2!A:B,2,0))</f>
        <v xml:space="preserve">1 </v>
      </c>
      <c r="AA42" s="1" t="s">
        <v>269</v>
      </c>
      <c r="AB42" s="1" t="s">
        <v>25</v>
      </c>
      <c r="AC42" s="1" t="s">
        <v>26</v>
      </c>
      <c r="AD42" s="1" t="s">
        <v>67</v>
      </c>
      <c r="AE42" s="4">
        <v>101900</v>
      </c>
      <c r="AF42" t="str">
        <f t="shared" si="45"/>
        <v>(CB) NEBIDO SOL INY 1000 MG/4ML X 1</v>
      </c>
      <c r="AG42" t="str">
        <f t="shared" si="9"/>
        <v>BAYER</v>
      </c>
      <c r="AH42" t="str">
        <f t="shared" si="10"/>
        <v>UNDECANOATO DE TESTOSTERONA 1000 MG/4ML</v>
      </c>
      <c r="AI42" t="str">
        <f t="shared" si="46"/>
        <v/>
      </c>
      <c r="AJ42" t="str">
        <f t="shared" si="47"/>
        <v/>
      </c>
      <c r="AK42" t="str">
        <f t="shared" si="11"/>
        <v>UNDECANOATO DE TESTOSTERONA 1000 MG/4ML</v>
      </c>
      <c r="AL42" t="str">
        <f>+VLOOKUP($Q42,Hoja2!$A:$B,2,0)</f>
        <v>solución inyectable</v>
      </c>
      <c r="AM42" t="str">
        <f t="shared" si="12"/>
        <v>(CB) NEBIDO SOL INY 1000 MG/4ML X 1 BAYER UNDECANOATO DE TESTOSTERONA 1000 MG/4ML solución inyectable</v>
      </c>
      <c r="BB42">
        <f t="shared" si="13"/>
        <v>829032</v>
      </c>
      <c r="BC42" t="str">
        <f t="shared" si="14"/>
        <v>Nebido 1000 mg/4ml x 1 ud. solución inyectable</v>
      </c>
      <c r="BD42" s="10">
        <f t="shared" si="15"/>
        <v>101900</v>
      </c>
      <c r="BE42" s="3" t="str">
        <f t="shared" si="16"/>
        <v>Nebido 1000</v>
      </c>
      <c r="BF42" t="str">
        <f t="shared" si="17"/>
        <v>Undecanoato De Testosterona</v>
      </c>
      <c r="BG42" t="str">
        <f t="shared" si="18"/>
        <v/>
      </c>
      <c r="BH42" t="str">
        <f t="shared" si="19"/>
        <v/>
      </c>
      <c r="BI42" t="str">
        <f>+IF(AND(X42="ud.",COUNTIF(Hoja2!$I$3:$I$11,Hoja1!Q42)&gt;0),IF(Hoja1!W42=1,VLOOKUP(Hoja1!Q42,Hoja2!$A:$D,3,0),VLOOKUP(Hoja1!Q42,Hoja2!$A:$D,4,0)),IF(AND(X42="ud.",COUNTIF(Hoja2!$I$3:$I$11,Hoja1!Q42)&lt;0),VLOOKUP(Hoja1!Q42,Hoja2!$A:$B,2,0),VLOOKUP(Hoja1!Q42,Hoja2!$A:$B,2,0)))</f>
        <v>solución inyectable</v>
      </c>
      <c r="BJ42" t="str">
        <f t="shared" si="20"/>
        <v>1000 mg/4ml</v>
      </c>
      <c r="BK42">
        <f t="shared" si="21"/>
        <v>1</v>
      </c>
      <c r="BL42" t="str">
        <f t="shared" si="22"/>
        <v>ud.</v>
      </c>
      <c r="BO42">
        <f t="shared" si="23"/>
        <v>829032</v>
      </c>
      <c r="BP42" t="str">
        <f t="shared" si="24"/>
        <v>Nebido 1000 mg/4ml x 1 ud. solución inyectable</v>
      </c>
      <c r="BQ42" s="10">
        <f t="shared" si="25"/>
        <v>101900</v>
      </c>
      <c r="BR42" s="3" t="str">
        <f t="shared" si="26"/>
        <v>Nebido 1000</v>
      </c>
      <c r="BS42" t="str">
        <f t="shared" si="27"/>
        <v>Undecanoato De Testosterona</v>
      </c>
      <c r="BT42" t="str">
        <f t="shared" si="28"/>
        <v>solución inyectable</v>
      </c>
      <c r="BU42" t="str">
        <f t="shared" si="29"/>
        <v>1000 mg/4ml</v>
      </c>
      <c r="BV42">
        <f t="shared" si="30"/>
        <v>1</v>
      </c>
      <c r="BW42" t="str">
        <f t="shared" si="31"/>
        <v>ud.</v>
      </c>
      <c r="BZ42" t="str">
        <f t="shared" si="32"/>
        <v>Bayer</v>
      </c>
      <c r="CB42">
        <v>0</v>
      </c>
    </row>
    <row r="43" spans="1:81" x14ac:dyDescent="0.2">
      <c r="A43" s="5" t="s">
        <v>270</v>
      </c>
      <c r="B43" s="2">
        <v>9571</v>
      </c>
      <c r="C43">
        <v>3853</v>
      </c>
      <c r="D43">
        <v>829094</v>
      </c>
      <c r="E43" s="1" t="s">
        <v>271</v>
      </c>
      <c r="F43" s="1" t="str">
        <f t="shared" si="35"/>
        <v>(CB) VONILLE CD</v>
      </c>
      <c r="G43" s="1" t="str">
        <f t="shared" si="40"/>
        <v>0,15/0,03</v>
      </c>
      <c r="H43" s="16" t="str">
        <f t="shared" si="1"/>
        <v>Vonille Cd 0,15/0,03</v>
      </c>
      <c r="I43" s="1" t="str">
        <f>+VLOOKUP(Q43,Hoja2!A:B,2,0)</f>
        <v>comprimido recubierto</v>
      </c>
      <c r="J43" s="1" t="s">
        <v>89</v>
      </c>
      <c r="K43" s="1" t="str">
        <f t="shared" si="6"/>
        <v>Exeltis</v>
      </c>
      <c r="L43" s="1" t="s">
        <v>272</v>
      </c>
      <c r="M43" s="1" t="s">
        <v>309</v>
      </c>
      <c r="N43" s="1" t="s">
        <v>888</v>
      </c>
      <c r="O43" s="1"/>
      <c r="P43" s="1" t="s">
        <v>104</v>
      </c>
      <c r="Q43" s="1" t="s">
        <v>33</v>
      </c>
      <c r="R43" s="1" t="s">
        <v>273</v>
      </c>
      <c r="S43" s="1" t="s">
        <v>34</v>
      </c>
      <c r="T43" s="1" t="s">
        <v>919</v>
      </c>
      <c r="U43" s="1" t="s">
        <v>920</v>
      </c>
      <c r="V43" s="1"/>
      <c r="W43" s="1">
        <v>28</v>
      </c>
      <c r="X43" s="1" t="s">
        <v>35</v>
      </c>
      <c r="Y43" t="str">
        <f>+IF(AND(X43="ud.",COUNTIF(Hoja2!$I$3:$I$11,Hoja1!Q43)&gt;0),Hoja1!W43&amp;" "&amp;IF(Hoja1!W43=1,VLOOKUP(Hoja1!Q43,Hoja2!$A:$D,3,0),VLOOKUP(Hoja1!Q43,Hoja2!$A:$D,4,0)),IF(AND(X43="ud.",COUNTIF(Hoja2!$I$3:$I$11,Hoja1!Q43)&lt;0),Hoja1!W43&amp;" "&amp;"unidad, "&amp;VLOOKUP(Hoja1!Q43,Hoja2!$A:$B,2,0),Hoja1!W43&amp;" "&amp;Hoja1!X43&amp;" "&amp;VLOOKUP(Hoja1!Q43,Hoja2!$A:$B,2,0)))</f>
        <v>28 comprimidos recubiertos</v>
      </c>
      <c r="Z43" t="str">
        <f>+IF(X43="ud.",IF(W43&lt;&gt;1,W43&amp;" "&amp;VLOOKUP(Q43,Hoja2!A:D,4,0),Hoja1!W43&amp;" "&amp;VLOOKUP(Hoja1!Q43,Hoja2!A:D,3,0)),Hoja1!W43&amp;" "&amp;Hoja1!X43&amp;" "&amp;VLOOKUP(Hoja1!Q43,Hoja2!A:B,2,0))</f>
        <v>28 comprimidos recubiertos</v>
      </c>
      <c r="AA43" s="1" t="s">
        <v>274</v>
      </c>
      <c r="AB43" s="1" t="s">
        <v>25</v>
      </c>
      <c r="AC43" s="1" t="s">
        <v>26</v>
      </c>
      <c r="AD43" s="1" t="s">
        <v>67</v>
      </c>
      <c r="AE43" s="4">
        <v>1670</v>
      </c>
      <c r="AF43" t="str">
        <f t="shared" si="45"/>
        <v>(CB) VONILLE CD COM REC X 28</v>
      </c>
      <c r="AG43" t="str">
        <f t="shared" si="9"/>
        <v>EXELTIS</v>
      </c>
      <c r="AH43" t="str">
        <f t="shared" si="10"/>
        <v>LEVONORGESTREL 0,15 MG</v>
      </c>
      <c r="AI43" t="str">
        <f t="shared" si="46"/>
        <v>ETINILISTRADIOL 0,03 MG</v>
      </c>
      <c r="AJ43" t="str">
        <f t="shared" si="47"/>
        <v/>
      </c>
      <c r="AK43" t="str">
        <f t="shared" si="11"/>
        <v>LEVONORGESTREL 0,15 MG ETINILISTRADIOL 0,03 MG</v>
      </c>
      <c r="AL43" t="str">
        <f>+VLOOKUP($Q43,Hoja2!$A:$B,2,0)</f>
        <v>comprimido recubierto</v>
      </c>
      <c r="AM43" t="str">
        <f t="shared" si="12"/>
        <v>(CB) VONILLE CD COM REC X 28 EXELTIS LEVONORGESTREL 0,15 MG ETINILISTRADIOL 0,03 MG comprimido recubierto</v>
      </c>
      <c r="BB43">
        <f t="shared" si="13"/>
        <v>829094</v>
      </c>
      <c r="BC43" t="str">
        <f t="shared" si="14"/>
        <v>Vonille Cd 0,15/0,03 mg x 28 comprimidos recubiertos</v>
      </c>
      <c r="BD43" s="10">
        <f t="shared" si="15"/>
        <v>1670</v>
      </c>
      <c r="BE43" s="3" t="str">
        <f t="shared" si="16"/>
        <v>Vonille Cd 0,15/0,03</v>
      </c>
      <c r="BF43" t="str">
        <f t="shared" si="17"/>
        <v>Levonorgestrel</v>
      </c>
      <c r="BG43" t="str">
        <f t="shared" si="18"/>
        <v>Etinilistradiol</v>
      </c>
      <c r="BH43" t="str">
        <f t="shared" si="19"/>
        <v/>
      </c>
      <c r="BI43" t="str">
        <f>+IF(AND(X43="ud.",COUNTIF(Hoja2!$I$3:$I$11,Hoja1!Q43)&gt;0),IF(Hoja1!W43=1,VLOOKUP(Hoja1!Q43,Hoja2!$A:$D,3,0),VLOOKUP(Hoja1!Q43,Hoja2!$A:$D,4,0)),IF(AND(X43="ud.",COUNTIF(Hoja2!$I$3:$I$11,Hoja1!Q43)&lt;0),VLOOKUP(Hoja1!Q43,Hoja2!$A:$B,2,0),VLOOKUP(Hoja1!Q43,Hoja2!$A:$B,2,0)))</f>
        <v>comprimidos recubiertos</v>
      </c>
      <c r="BJ43" t="str">
        <f t="shared" si="20"/>
        <v>0,15/0,03 mg</v>
      </c>
      <c r="BK43">
        <f t="shared" si="21"/>
        <v>28</v>
      </c>
      <c r="BL43" t="str">
        <f t="shared" si="22"/>
        <v>ud.</v>
      </c>
      <c r="BO43">
        <f t="shared" si="23"/>
        <v>829094</v>
      </c>
      <c r="BP43" t="str">
        <f t="shared" si="24"/>
        <v>Vonille Cd 0,15/0,03 mg x 28 comprimidos recubiertos</v>
      </c>
      <c r="BQ43" s="10">
        <f t="shared" si="25"/>
        <v>1670</v>
      </c>
      <c r="BR43" s="3" t="str">
        <f t="shared" si="26"/>
        <v>Vonille Cd 0,15/0,03</v>
      </c>
      <c r="BS43" t="str">
        <f t="shared" si="27"/>
        <v>Levonorgestrel;Etinilistradiol</v>
      </c>
      <c r="BT43" t="str">
        <f t="shared" si="28"/>
        <v>comprimidos recubiertos</v>
      </c>
      <c r="BU43" t="str">
        <f t="shared" si="29"/>
        <v>0,15/0,03 mg</v>
      </c>
      <c r="BV43">
        <f t="shared" si="30"/>
        <v>28</v>
      </c>
      <c r="BW43" t="str">
        <f t="shared" si="31"/>
        <v>ud.</v>
      </c>
      <c r="BZ43" t="str">
        <f t="shared" si="32"/>
        <v>Exeltis</v>
      </c>
      <c r="CA43">
        <v>1030672</v>
      </c>
      <c r="CB43">
        <v>0</v>
      </c>
    </row>
    <row r="44" spans="1:81" x14ac:dyDescent="0.2">
      <c r="A44" s="5" t="s">
        <v>275</v>
      </c>
      <c r="B44" s="2">
        <v>9572</v>
      </c>
      <c r="C44">
        <v>3854</v>
      </c>
      <c r="D44">
        <v>828990</v>
      </c>
      <c r="E44" s="1" t="s">
        <v>276</v>
      </c>
      <c r="F44" s="1" t="str">
        <f t="shared" si="35"/>
        <v>(CB) EUTIROX</v>
      </c>
      <c r="G44" s="1">
        <f t="shared" si="40"/>
        <v>50</v>
      </c>
      <c r="H44" s="16" t="str">
        <f t="shared" si="1"/>
        <v>Eutirox 50</v>
      </c>
      <c r="I44" s="1" t="str">
        <f>+VLOOKUP(Q44,Hoja2!A:B,2,0)</f>
        <v>comprimido</v>
      </c>
      <c r="J44" s="1" t="s">
        <v>199</v>
      </c>
      <c r="K44" s="1" t="str">
        <f t="shared" si="6"/>
        <v>Merck</v>
      </c>
      <c r="L44" s="1" t="s">
        <v>789</v>
      </c>
      <c r="M44" s="1" t="str">
        <f t="shared" ref="M44:M62" si="50">+L44</f>
        <v>LEVOTIROXINA</v>
      </c>
      <c r="N44" s="1"/>
      <c r="O44" s="1"/>
      <c r="P44" s="1" t="s">
        <v>277</v>
      </c>
      <c r="Q44" s="1" t="s">
        <v>65</v>
      </c>
      <c r="R44" s="1">
        <v>50</v>
      </c>
      <c r="S44" s="1" t="s">
        <v>72</v>
      </c>
      <c r="T44" s="1" t="str">
        <f t="shared" ref="T44:T61" si="51">+UPPER(R44&amp;" "&amp;S44)</f>
        <v>50 MCG</v>
      </c>
      <c r="U44" s="1"/>
      <c r="V44" s="1"/>
      <c r="W44" s="1">
        <v>100</v>
      </c>
      <c r="X44" s="1" t="s">
        <v>35</v>
      </c>
      <c r="Y44" t="str">
        <f>+IF(AND(X44="ud.",COUNTIF(Hoja2!$I$3:$I$11,Hoja1!Q44)&gt;0),Hoja1!W44&amp;" "&amp;IF(Hoja1!W44=1,VLOOKUP(Hoja1!Q44,Hoja2!$A:$D,3,0),VLOOKUP(Hoja1!Q44,Hoja2!$A:$D,4,0)),IF(AND(X44="ud.",COUNTIF(Hoja2!$I$3:$I$11,Hoja1!Q44)&lt;0),Hoja1!W44&amp;" "&amp;"unidad, "&amp;VLOOKUP(Hoja1!Q44,Hoja2!$A:$B,2,0),Hoja1!W44&amp;" "&amp;Hoja1!X44&amp;" "&amp;VLOOKUP(Hoja1!Q44,Hoja2!$A:$B,2,0)))</f>
        <v>100 comprimidos</v>
      </c>
      <c r="Z44" t="str">
        <f>+IF(X44="ud.",IF(W44&lt;&gt;1,W44&amp;" "&amp;VLOOKUP(Q44,Hoja2!A:D,4,0),Hoja1!W44&amp;" "&amp;VLOOKUP(Hoja1!Q44,Hoja2!A:D,3,0)),Hoja1!W44&amp;" "&amp;Hoja1!X44&amp;" "&amp;VLOOKUP(Hoja1!Q44,Hoja2!A:B,2,0))</f>
        <v>100 comprimidos</v>
      </c>
      <c r="AA44" s="1" t="s">
        <v>278</v>
      </c>
      <c r="AB44" s="1" t="s">
        <v>25</v>
      </c>
      <c r="AC44" s="1" t="s">
        <v>26</v>
      </c>
      <c r="AD44" s="1" t="s">
        <v>203</v>
      </c>
      <c r="AE44" s="4">
        <v>7140</v>
      </c>
      <c r="AF44" t="str">
        <f t="shared" si="45"/>
        <v>(CB) EUTIROX COM 50 MCG X 100</v>
      </c>
      <c r="AG44" t="str">
        <f t="shared" si="9"/>
        <v>MERCK</v>
      </c>
      <c r="AH44" t="str">
        <f t="shared" si="10"/>
        <v>LEVOTIROXINA 50 MCG</v>
      </c>
      <c r="AI44" t="str">
        <f t="shared" si="46"/>
        <v/>
      </c>
      <c r="AJ44" t="str">
        <f t="shared" si="47"/>
        <v/>
      </c>
      <c r="AK44" t="str">
        <f t="shared" si="11"/>
        <v>LEVOTIROXINA 50 MCG</v>
      </c>
      <c r="AL44" t="str">
        <f>+VLOOKUP($Q44,Hoja2!$A:$B,2,0)</f>
        <v>comprimido</v>
      </c>
      <c r="AM44" t="str">
        <f t="shared" si="12"/>
        <v>(CB) EUTIROX COM 50 MCG X 100 MERCK LEVOTIROXINA 50 MCG comprimido</v>
      </c>
      <c r="BB44">
        <f t="shared" si="13"/>
        <v>828990</v>
      </c>
      <c r="BC44" t="str">
        <f t="shared" si="14"/>
        <v>Eutirox 50 mcg x 100 comprimidos</v>
      </c>
      <c r="BD44" s="10">
        <f t="shared" si="15"/>
        <v>7140</v>
      </c>
      <c r="BE44" s="3" t="str">
        <f t="shared" si="16"/>
        <v>Eutirox 50</v>
      </c>
      <c r="BF44" t="str">
        <f t="shared" si="17"/>
        <v>Levotiroxina</v>
      </c>
      <c r="BG44" t="str">
        <f t="shared" si="18"/>
        <v/>
      </c>
      <c r="BH44" t="str">
        <f t="shared" si="19"/>
        <v/>
      </c>
      <c r="BI44" t="str">
        <f>+IF(AND(X44="ud.",COUNTIF(Hoja2!$I$3:$I$11,Hoja1!Q44)&gt;0),IF(Hoja1!W44=1,VLOOKUP(Hoja1!Q44,Hoja2!$A:$D,3,0),VLOOKUP(Hoja1!Q44,Hoja2!$A:$D,4,0)),IF(AND(X44="ud.",COUNTIF(Hoja2!$I$3:$I$11,Hoja1!Q44)&lt;0),VLOOKUP(Hoja1!Q44,Hoja2!$A:$B,2,0),VLOOKUP(Hoja1!Q44,Hoja2!$A:$B,2,0)))</f>
        <v>comprimidos</v>
      </c>
      <c r="BJ44" t="str">
        <f t="shared" si="20"/>
        <v>50 mcg</v>
      </c>
      <c r="BK44">
        <f t="shared" si="21"/>
        <v>100</v>
      </c>
      <c r="BL44" t="str">
        <f t="shared" si="22"/>
        <v>ud.</v>
      </c>
      <c r="BO44">
        <f t="shared" si="23"/>
        <v>828990</v>
      </c>
      <c r="BP44" t="str">
        <f t="shared" si="24"/>
        <v>Eutirox 50 mcg x 100 comprimidos</v>
      </c>
      <c r="BQ44" s="10">
        <f t="shared" si="25"/>
        <v>7140</v>
      </c>
      <c r="BR44" s="3" t="str">
        <f t="shared" si="26"/>
        <v>Eutirox 50</v>
      </c>
      <c r="BS44" t="str">
        <f t="shared" si="27"/>
        <v>Levotiroxina</v>
      </c>
      <c r="BT44" t="str">
        <f t="shared" si="28"/>
        <v>comprimidos</v>
      </c>
      <c r="BU44" t="str">
        <f t="shared" si="29"/>
        <v>50 mcg</v>
      </c>
      <c r="BV44">
        <f t="shared" si="30"/>
        <v>100</v>
      </c>
      <c r="BW44" t="str">
        <f t="shared" si="31"/>
        <v>ud.</v>
      </c>
      <c r="BZ44" t="str">
        <f t="shared" si="32"/>
        <v>Merck</v>
      </c>
      <c r="CB44">
        <v>0</v>
      </c>
    </row>
    <row r="45" spans="1:81" x14ac:dyDescent="0.2">
      <c r="A45" s="1" t="s">
        <v>279</v>
      </c>
      <c r="B45" s="2">
        <v>9573</v>
      </c>
      <c r="C45">
        <v>3855</v>
      </c>
      <c r="D45">
        <v>829058</v>
      </c>
      <c r="E45" s="1" t="s">
        <v>280</v>
      </c>
      <c r="F45" s="1" t="str">
        <f t="shared" si="35"/>
        <v>(CB) SAYANA PRESS</v>
      </c>
      <c r="G45" s="1">
        <f t="shared" si="40"/>
        <v>104</v>
      </c>
      <c r="H45" s="16" t="str">
        <f t="shared" si="1"/>
        <v>Sayana Press 104</v>
      </c>
      <c r="I45" s="1" t="str">
        <f>+VLOOKUP(Q45,Hoja2!A:B,2,0)</f>
        <v>suspensión inyectable</v>
      </c>
      <c r="J45" s="1" t="s">
        <v>54</v>
      </c>
      <c r="K45" s="1" t="str">
        <f t="shared" si="6"/>
        <v>Pfizer</v>
      </c>
      <c r="L45" s="1" t="s">
        <v>281</v>
      </c>
      <c r="M45" s="1" t="str">
        <f t="shared" si="50"/>
        <v>MEDROXIPROGESTERONA</v>
      </c>
      <c r="N45" s="1"/>
      <c r="O45" s="1"/>
      <c r="P45" s="1" t="s">
        <v>282</v>
      </c>
      <c r="Q45" s="1" t="s">
        <v>57</v>
      </c>
      <c r="R45" s="1">
        <v>104</v>
      </c>
      <c r="S45" s="1" t="s">
        <v>34</v>
      </c>
      <c r="T45" s="1" t="str">
        <f t="shared" si="51"/>
        <v>104 MG</v>
      </c>
      <c r="U45" s="1"/>
      <c r="V45" s="1"/>
      <c r="W45" s="1">
        <v>0.65</v>
      </c>
      <c r="X45" s="1" t="s">
        <v>23</v>
      </c>
      <c r="Y45" t="str">
        <f>+IF(AND(X45="ud.",COUNTIF(Hoja2!$I$3:$I$11,Hoja1!Q45)&gt;0),Hoja1!W45&amp;" "&amp;IF(Hoja1!W45=1,VLOOKUP(Hoja1!Q45,Hoja2!$A:$D,3,0),VLOOKUP(Hoja1!Q45,Hoja2!$A:$D,4,0)),IF(AND(X45="ud.",COUNTIF(Hoja2!$I$3:$I$11,Hoja1!Q45)&lt;0),Hoja1!W45&amp;" "&amp;"unidad, "&amp;VLOOKUP(Hoja1!Q45,Hoja2!$A:$B,2,0),Hoja1!W45&amp;" "&amp;Hoja1!X45&amp;" "&amp;VLOOKUP(Hoja1!Q45,Hoja2!$A:$B,2,0)))</f>
        <v>0,65 ml. suspensión inyectable</v>
      </c>
      <c r="Z45" t="str">
        <f>+IF(X45="ud.",IF(W45&lt;&gt;1,W45&amp;" "&amp;VLOOKUP(Q45,Hoja2!A:D,4,0),Hoja1!W45&amp;" "&amp;VLOOKUP(Hoja1!Q45,Hoja2!A:D,3,0)),Hoja1!W45&amp;" "&amp;Hoja1!X45&amp;" "&amp;VLOOKUP(Hoja1!Q45,Hoja2!A:B,2,0))</f>
        <v>0,65 ml. suspensión inyectable</v>
      </c>
      <c r="AA45" s="1" t="s">
        <v>283</v>
      </c>
      <c r="AB45" s="1" t="s">
        <v>25</v>
      </c>
      <c r="AC45" s="1" t="s">
        <v>26</v>
      </c>
      <c r="AD45" s="1" t="s">
        <v>67</v>
      </c>
      <c r="AE45" s="4">
        <v>16240</v>
      </c>
      <c r="AF45" t="str">
        <f t="shared" si="45"/>
        <v>(CB) SAYANA PRESS SUS INY 104 MG/0,65ML X 1</v>
      </c>
      <c r="AG45" t="str">
        <f t="shared" si="9"/>
        <v>PFIZER</v>
      </c>
      <c r="AH45" t="str">
        <f t="shared" si="10"/>
        <v>MEDROXIPROGESTERONA 104 MG</v>
      </c>
      <c r="AI45" t="str">
        <f t="shared" si="46"/>
        <v/>
      </c>
      <c r="AJ45" t="str">
        <f t="shared" si="47"/>
        <v/>
      </c>
      <c r="AK45" t="str">
        <f t="shared" si="11"/>
        <v>MEDROXIPROGESTERONA 104 MG</v>
      </c>
      <c r="AL45" t="str">
        <f>+VLOOKUP($Q45,Hoja2!$A:$B,2,0)</f>
        <v>suspensión inyectable</v>
      </c>
      <c r="AM45" t="str">
        <f t="shared" si="12"/>
        <v>(CB) SAYANA PRESS SUS INY 104 MG/0,65ML X 1 PFIZER MEDROXIPROGESTERONA 104 MG suspensión inyectable</v>
      </c>
      <c r="BB45">
        <f t="shared" si="13"/>
        <v>829058</v>
      </c>
      <c r="BC45" t="str">
        <f t="shared" si="14"/>
        <v>Sayana Press 104 mg x 0,65 ml. suspensión inyectable</v>
      </c>
      <c r="BD45" s="10">
        <f t="shared" si="15"/>
        <v>16240</v>
      </c>
      <c r="BE45" s="3" t="str">
        <f t="shared" si="16"/>
        <v>Sayana Press 104</v>
      </c>
      <c r="BF45" t="str">
        <f t="shared" si="17"/>
        <v>Medroxiprogesterona</v>
      </c>
      <c r="BG45" t="str">
        <f t="shared" si="18"/>
        <v/>
      </c>
      <c r="BH45" t="str">
        <f t="shared" si="19"/>
        <v/>
      </c>
      <c r="BI45" t="str">
        <f>+IF(AND(X45="ud.",COUNTIF(Hoja2!$I$3:$I$11,Hoja1!Q45)&gt;0),IF(Hoja1!W45=1,VLOOKUP(Hoja1!Q45,Hoja2!$A:$D,3,0),VLOOKUP(Hoja1!Q45,Hoja2!$A:$D,4,0)),IF(AND(X45="ud.",COUNTIF(Hoja2!$I$3:$I$11,Hoja1!Q45)&lt;0),VLOOKUP(Hoja1!Q45,Hoja2!$A:$B,2,0),VLOOKUP(Hoja1!Q45,Hoja2!$A:$B,2,0)))</f>
        <v>suspensión inyectable</v>
      </c>
      <c r="BJ45" t="str">
        <f t="shared" si="20"/>
        <v>104 mg</v>
      </c>
      <c r="BK45">
        <f t="shared" si="21"/>
        <v>0.65</v>
      </c>
      <c r="BL45" t="str">
        <f t="shared" si="22"/>
        <v>ml.</v>
      </c>
      <c r="BO45">
        <f t="shared" si="23"/>
        <v>829058</v>
      </c>
      <c r="BP45" t="str">
        <f t="shared" si="24"/>
        <v>Sayana Press 104 mg x 0,65 ml. suspensión inyectable</v>
      </c>
      <c r="BQ45" s="10">
        <f t="shared" si="25"/>
        <v>16240</v>
      </c>
      <c r="BR45" s="3" t="str">
        <f t="shared" si="26"/>
        <v>Sayana Press 104</v>
      </c>
      <c r="BS45" t="str">
        <f t="shared" si="27"/>
        <v>Medroxiprogesterona</v>
      </c>
      <c r="BT45" t="str">
        <f t="shared" si="28"/>
        <v>suspensión inyectable</v>
      </c>
      <c r="BU45" t="str">
        <f t="shared" si="29"/>
        <v>104 mg</v>
      </c>
      <c r="BV45">
        <f t="shared" si="30"/>
        <v>0.65</v>
      </c>
      <c r="BW45" t="str">
        <f t="shared" si="31"/>
        <v>ml.</v>
      </c>
      <c r="BZ45" t="str">
        <f t="shared" si="32"/>
        <v>Pfizer</v>
      </c>
      <c r="CB45">
        <v>0</v>
      </c>
    </row>
    <row r="46" spans="1:81" x14ac:dyDescent="0.2">
      <c r="A46" s="1" t="s">
        <v>284</v>
      </c>
      <c r="B46" s="2">
        <v>9574</v>
      </c>
      <c r="C46">
        <v>3856</v>
      </c>
      <c r="D46">
        <v>829013</v>
      </c>
      <c r="E46" s="1" t="s">
        <v>285</v>
      </c>
      <c r="F46" s="1" t="str">
        <f t="shared" ref="F46:F77" si="52">+MID(E46,1,FIND(Q46,E46,1)-2)</f>
        <v>(CB) JARDIANCE</v>
      </c>
      <c r="G46" s="1">
        <f t="shared" si="40"/>
        <v>10</v>
      </c>
      <c r="H46" s="16" t="str">
        <f t="shared" si="1"/>
        <v>Jardiance 10</v>
      </c>
      <c r="I46" s="1" t="str">
        <f>+VLOOKUP(Q46,Hoja2!A:B,2,0)</f>
        <v>comprimido recubierto</v>
      </c>
      <c r="J46" s="1" t="s">
        <v>139</v>
      </c>
      <c r="K46" s="1" t="str">
        <f t="shared" si="6"/>
        <v>Boehringer Ingelheim</v>
      </c>
      <c r="L46" s="1" t="s">
        <v>286</v>
      </c>
      <c r="M46" s="1" t="str">
        <f t="shared" si="50"/>
        <v>EMPAGLIFLOZINA</v>
      </c>
      <c r="N46" s="1"/>
      <c r="O46" s="1"/>
      <c r="P46" s="1" t="s">
        <v>80</v>
      </c>
      <c r="Q46" s="1" t="s">
        <v>33</v>
      </c>
      <c r="R46" s="1">
        <v>10</v>
      </c>
      <c r="S46" s="1" t="s">
        <v>34</v>
      </c>
      <c r="T46" s="1" t="str">
        <f t="shared" si="51"/>
        <v>10 MG</v>
      </c>
      <c r="U46" s="1"/>
      <c r="V46" s="1"/>
      <c r="W46" s="1">
        <v>30</v>
      </c>
      <c r="X46" s="1" t="s">
        <v>35</v>
      </c>
      <c r="Y46" t="str">
        <f>+IF(AND(X46="ud.",COUNTIF(Hoja2!$I$3:$I$11,Hoja1!Q46)&gt;0),Hoja1!W46&amp;" "&amp;IF(Hoja1!W46=1,VLOOKUP(Hoja1!Q46,Hoja2!$A:$D,3,0),VLOOKUP(Hoja1!Q46,Hoja2!$A:$D,4,0)),IF(AND(X46="ud.",COUNTIF(Hoja2!$I$3:$I$11,Hoja1!Q46)&lt;0),Hoja1!W46&amp;" "&amp;"unidad, "&amp;VLOOKUP(Hoja1!Q46,Hoja2!$A:$B,2,0),Hoja1!W46&amp;" "&amp;Hoja1!X46&amp;" "&amp;VLOOKUP(Hoja1!Q46,Hoja2!$A:$B,2,0)))</f>
        <v>30 comprimidos recubiertos</v>
      </c>
      <c r="Z46" t="str">
        <f>+IF(X46="ud.",IF(W46&lt;&gt;1,W46&amp;" "&amp;VLOOKUP(Q46,Hoja2!A:D,4,0),Hoja1!W46&amp;" "&amp;VLOOKUP(Hoja1!Q46,Hoja2!A:D,3,0)),Hoja1!W46&amp;" "&amp;Hoja1!X46&amp;" "&amp;VLOOKUP(Hoja1!Q46,Hoja2!A:B,2,0))</f>
        <v>30 comprimidos recubiertos</v>
      </c>
      <c r="AA46" s="1" t="s">
        <v>287</v>
      </c>
      <c r="AB46" s="1" t="s">
        <v>25</v>
      </c>
      <c r="AC46" s="1" t="s">
        <v>26</v>
      </c>
      <c r="AD46" s="1" t="s">
        <v>82</v>
      </c>
      <c r="AE46" s="4">
        <v>33990</v>
      </c>
      <c r="AF46" t="str">
        <f t="shared" si="45"/>
        <v>(CB) JARDIANCE COM REC 10 MG X 30</v>
      </c>
      <c r="AG46" t="str">
        <f t="shared" si="9"/>
        <v>BOEHRINGER INGELHEIM</v>
      </c>
      <c r="AH46" t="str">
        <f t="shared" si="10"/>
        <v>EMPAGLIFLOZINA 10 MG</v>
      </c>
      <c r="AI46" t="str">
        <f t="shared" si="46"/>
        <v/>
      </c>
      <c r="AJ46" t="str">
        <f t="shared" si="47"/>
        <v/>
      </c>
      <c r="AK46" t="str">
        <f t="shared" si="11"/>
        <v>EMPAGLIFLOZINA 10 MG</v>
      </c>
      <c r="AL46" t="str">
        <f>+VLOOKUP($Q46,Hoja2!$A:$B,2,0)</f>
        <v>comprimido recubierto</v>
      </c>
      <c r="AM46" t="str">
        <f t="shared" si="12"/>
        <v>(CB) JARDIANCE COM REC 10 MG X 30 BOEHRINGER INGELHEIM EMPAGLIFLOZINA 10 MG comprimido recubierto</v>
      </c>
      <c r="BB46">
        <f t="shared" si="13"/>
        <v>829013</v>
      </c>
      <c r="BC46" t="str">
        <f t="shared" si="14"/>
        <v>Jardiance 10 mg x 30 comprimidos recubiertos</v>
      </c>
      <c r="BD46" s="10">
        <f t="shared" si="15"/>
        <v>33990</v>
      </c>
      <c r="BE46" s="3" t="str">
        <f t="shared" si="16"/>
        <v>Jardiance 10</v>
      </c>
      <c r="BF46" t="str">
        <f t="shared" si="17"/>
        <v>Empagliflozina</v>
      </c>
      <c r="BG46" t="str">
        <f t="shared" si="18"/>
        <v/>
      </c>
      <c r="BH46" t="str">
        <f t="shared" si="19"/>
        <v/>
      </c>
      <c r="BI46" t="str">
        <f>+IF(AND(X46="ud.",COUNTIF(Hoja2!$I$3:$I$11,Hoja1!Q46)&gt;0),IF(Hoja1!W46=1,VLOOKUP(Hoja1!Q46,Hoja2!$A:$D,3,0),VLOOKUP(Hoja1!Q46,Hoja2!$A:$D,4,0)),IF(AND(X46="ud.",COUNTIF(Hoja2!$I$3:$I$11,Hoja1!Q46)&lt;0),VLOOKUP(Hoja1!Q46,Hoja2!$A:$B,2,0),VLOOKUP(Hoja1!Q46,Hoja2!$A:$B,2,0)))</f>
        <v>comprimidos recubiertos</v>
      </c>
      <c r="BJ46" t="str">
        <f t="shared" si="20"/>
        <v>10 mg</v>
      </c>
      <c r="BK46">
        <f t="shared" si="21"/>
        <v>30</v>
      </c>
      <c r="BL46" t="str">
        <f t="shared" si="22"/>
        <v>ud.</v>
      </c>
      <c r="BO46">
        <f t="shared" si="23"/>
        <v>829013</v>
      </c>
      <c r="BP46" t="str">
        <f t="shared" si="24"/>
        <v>Jardiance 10 mg x 30 comprimidos recubiertos</v>
      </c>
      <c r="BQ46" s="10">
        <f t="shared" si="25"/>
        <v>33990</v>
      </c>
      <c r="BR46" s="3" t="str">
        <f t="shared" si="26"/>
        <v>Jardiance 10</v>
      </c>
      <c r="BS46" t="str">
        <f t="shared" si="27"/>
        <v>Empagliflozina</v>
      </c>
      <c r="BT46" t="str">
        <f t="shared" si="28"/>
        <v>comprimidos recubiertos</v>
      </c>
      <c r="BU46" t="str">
        <f t="shared" si="29"/>
        <v>10 mg</v>
      </c>
      <c r="BV46">
        <f t="shared" si="30"/>
        <v>30</v>
      </c>
      <c r="BW46" t="str">
        <f t="shared" si="31"/>
        <v>ud.</v>
      </c>
      <c r="BZ46" t="str">
        <f t="shared" si="32"/>
        <v>Boehringer Ingelheim</v>
      </c>
      <c r="CA46">
        <v>830670</v>
      </c>
      <c r="CB46">
        <v>0</v>
      </c>
    </row>
    <row r="47" spans="1:81" x14ac:dyDescent="0.2">
      <c r="A47" s="1" t="s">
        <v>288</v>
      </c>
      <c r="B47" s="2">
        <v>9575</v>
      </c>
      <c r="C47">
        <v>3857</v>
      </c>
      <c r="D47">
        <v>829098</v>
      </c>
      <c r="E47" s="1" t="s">
        <v>289</v>
      </c>
      <c r="F47" s="1" t="str">
        <f t="shared" si="52"/>
        <v>(CB) ZINCOVIT</v>
      </c>
      <c r="G47" s="1">
        <f t="shared" si="40"/>
        <v>5</v>
      </c>
      <c r="H47" s="16" t="str">
        <f t="shared" si="1"/>
        <v>Zincovit 5</v>
      </c>
      <c r="I47" s="1" t="str">
        <f>+VLOOKUP(Q47,Hoja2!A:B,2,0)</f>
        <v>solución oral para gotas</v>
      </c>
      <c r="J47" s="1" t="s">
        <v>290</v>
      </c>
      <c r="K47" s="1" t="str">
        <f t="shared" si="6"/>
        <v>Itf Labomed</v>
      </c>
      <c r="L47" s="1" t="s">
        <v>291</v>
      </c>
      <c r="M47" s="1" t="str">
        <f t="shared" si="50"/>
        <v>ZINC</v>
      </c>
      <c r="N47" s="1"/>
      <c r="O47" s="1"/>
      <c r="P47" s="1"/>
      <c r="Q47" s="1" t="s">
        <v>292</v>
      </c>
      <c r="R47" s="1">
        <v>5</v>
      </c>
      <c r="S47" s="1" t="s">
        <v>34</v>
      </c>
      <c r="T47" s="1" t="str">
        <f t="shared" si="51"/>
        <v>5 MG</v>
      </c>
      <c r="U47" s="1"/>
      <c r="V47" s="1"/>
      <c r="W47" s="1">
        <v>30</v>
      </c>
      <c r="X47" s="1" t="s">
        <v>23</v>
      </c>
      <c r="Y47" t="str">
        <f>+IF(AND(X47="ud.",COUNTIF(Hoja2!$I$3:$I$11,Hoja1!Q47)&gt;0),Hoja1!W47&amp;" "&amp;IF(Hoja1!W47=1,VLOOKUP(Hoja1!Q47,Hoja2!$A:$D,3,0),VLOOKUP(Hoja1!Q47,Hoja2!$A:$D,4,0)),IF(AND(X47="ud.",COUNTIF(Hoja2!$I$3:$I$11,Hoja1!Q47)&lt;0),Hoja1!W47&amp;" "&amp;"unidad, "&amp;VLOOKUP(Hoja1!Q47,Hoja2!$A:$B,2,0),Hoja1!W47&amp;" "&amp;Hoja1!X47&amp;" "&amp;VLOOKUP(Hoja1!Q47,Hoja2!$A:$B,2,0)))</f>
        <v>30 ml. solución oral para gotas</v>
      </c>
      <c r="Z47" t="str">
        <f>+IF(X47="ud.",IF(W47&lt;&gt;1,W47&amp;" "&amp;VLOOKUP(Q47,Hoja2!A:D,4,0),Hoja1!W47&amp;" "&amp;VLOOKUP(Hoja1!Q47,Hoja2!A:D,3,0)),Hoja1!W47&amp;" "&amp;Hoja1!X47&amp;" "&amp;VLOOKUP(Hoja1!Q47,Hoja2!A:B,2,0))</f>
        <v>30 ml. solución oral para gotas</v>
      </c>
      <c r="AA47" s="1" t="s">
        <v>293</v>
      </c>
      <c r="AB47" t="s">
        <v>25</v>
      </c>
      <c r="AC47" t="s">
        <v>26</v>
      </c>
      <c r="AD47" t="s">
        <v>294</v>
      </c>
      <c r="AE47" s="4">
        <v>9390</v>
      </c>
      <c r="AF47" t="str">
        <f t="shared" si="45"/>
        <v>(CB) ZINCOVIT SOL ORA GOT 5 MG/ML X 30 ML</v>
      </c>
      <c r="AG47" t="str">
        <f t="shared" si="9"/>
        <v>ITF LABOMED</v>
      </c>
      <c r="AH47" t="str">
        <f t="shared" si="10"/>
        <v>ZINC 5 MG</v>
      </c>
      <c r="AI47" t="str">
        <f t="shared" si="46"/>
        <v/>
      </c>
      <c r="AJ47" t="str">
        <f t="shared" si="47"/>
        <v/>
      </c>
      <c r="AK47" t="str">
        <f t="shared" si="11"/>
        <v>ZINC 5 MG</v>
      </c>
      <c r="AL47" t="str">
        <f>+VLOOKUP($Q47,Hoja2!$A:$B,2,0)</f>
        <v>solución oral para gotas</v>
      </c>
      <c r="AM47" t="str">
        <f t="shared" si="12"/>
        <v>(CB) ZINCOVIT SOL ORA GOT 5 MG/ML X 30 ML ITF LABOMED ZINC 5 MG solución oral para gotas</v>
      </c>
      <c r="BB47">
        <f t="shared" si="13"/>
        <v>829098</v>
      </c>
      <c r="BC47" t="str">
        <f t="shared" si="14"/>
        <v>Zincovit 5 mg x 30 ml. solución oral para gotas</v>
      </c>
      <c r="BD47" s="10">
        <f t="shared" si="15"/>
        <v>9390</v>
      </c>
      <c r="BE47" s="3" t="str">
        <f t="shared" si="16"/>
        <v>Zincovit 5</v>
      </c>
      <c r="BF47" t="str">
        <f t="shared" si="17"/>
        <v>Zinc</v>
      </c>
      <c r="BG47" t="str">
        <f t="shared" si="18"/>
        <v/>
      </c>
      <c r="BH47" t="str">
        <f t="shared" si="19"/>
        <v/>
      </c>
      <c r="BI47" t="str">
        <f>+IF(AND(X47="ud.",COUNTIF(Hoja2!$I$3:$I$11,Hoja1!Q47)&gt;0),IF(Hoja1!W47=1,VLOOKUP(Hoja1!Q47,Hoja2!$A:$D,3,0),VLOOKUP(Hoja1!Q47,Hoja2!$A:$D,4,0)),IF(AND(X47="ud.",COUNTIF(Hoja2!$I$3:$I$11,Hoja1!Q47)&lt;0),VLOOKUP(Hoja1!Q47,Hoja2!$A:$B,2,0),VLOOKUP(Hoja1!Q47,Hoja2!$A:$B,2,0)))</f>
        <v>solución oral para gotas</v>
      </c>
      <c r="BJ47" t="str">
        <f t="shared" si="20"/>
        <v>5 mg</v>
      </c>
      <c r="BK47">
        <f t="shared" si="21"/>
        <v>30</v>
      </c>
      <c r="BL47" t="str">
        <f t="shared" si="22"/>
        <v>ml.</v>
      </c>
      <c r="BO47">
        <f t="shared" si="23"/>
        <v>829098</v>
      </c>
      <c r="BP47" t="str">
        <f t="shared" si="24"/>
        <v>Zincovit 5 mg x 30 ml. solución oral para gotas</v>
      </c>
      <c r="BQ47" s="10">
        <f t="shared" si="25"/>
        <v>9390</v>
      </c>
      <c r="BR47" s="3" t="str">
        <f t="shared" si="26"/>
        <v>Zincovit 5</v>
      </c>
      <c r="BS47" t="str">
        <f t="shared" si="27"/>
        <v>Zinc</v>
      </c>
      <c r="BT47" t="str">
        <f t="shared" si="28"/>
        <v>solución oral para gotas</v>
      </c>
      <c r="BU47" t="str">
        <f t="shared" si="29"/>
        <v>5 mg</v>
      </c>
      <c r="BV47">
        <f t="shared" si="30"/>
        <v>30</v>
      </c>
      <c r="BW47" t="str">
        <f t="shared" si="31"/>
        <v>ml.</v>
      </c>
      <c r="BZ47" t="str">
        <f t="shared" si="32"/>
        <v>Itf Labomed</v>
      </c>
      <c r="CB47">
        <v>0</v>
      </c>
    </row>
    <row r="48" spans="1:81" x14ac:dyDescent="0.2">
      <c r="A48" s="1" t="s">
        <v>295</v>
      </c>
      <c r="B48" s="2">
        <v>9604</v>
      </c>
      <c r="C48">
        <v>3929</v>
      </c>
      <c r="D48">
        <v>829069</v>
      </c>
      <c r="E48" s="1" t="s">
        <v>296</v>
      </c>
      <c r="F48" s="1" t="str">
        <f t="shared" si="52"/>
        <v>(CB) TENOPROX</v>
      </c>
      <c r="G48" s="18" t="str">
        <f>+T48</f>
        <v>0,004%</v>
      </c>
      <c r="H48" s="16" t="str">
        <f t="shared" si="1"/>
        <v>Tenoprox 0,004%</v>
      </c>
      <c r="I48" s="1" t="str">
        <f>+VLOOKUP(Q48,Hoja2!A:B,2,0)</f>
        <v>solución oftálmica</v>
      </c>
      <c r="J48" s="1" t="s">
        <v>297</v>
      </c>
      <c r="K48" s="1" t="str">
        <f t="shared" si="6"/>
        <v>Opko</v>
      </c>
      <c r="L48" s="1" t="s">
        <v>298</v>
      </c>
      <c r="M48" s="1" t="str">
        <f t="shared" si="50"/>
        <v>TRAVOPROST</v>
      </c>
      <c r="N48" s="1"/>
      <c r="O48" s="1"/>
      <c r="P48" t="s">
        <v>299</v>
      </c>
      <c r="Q48" s="1" t="s">
        <v>22</v>
      </c>
      <c r="R48" s="17">
        <v>4.0000000000000003E-5</v>
      </c>
      <c r="T48" s="5" t="s">
        <v>986</v>
      </c>
      <c r="U48" s="1"/>
      <c r="V48" s="1"/>
      <c r="W48">
        <v>2.5</v>
      </c>
      <c r="X48" s="1" t="s">
        <v>23</v>
      </c>
      <c r="Y48" t="str">
        <f>+IF(AND(X48="ud.",COUNTIF(Hoja2!$I$3:$I$11,Hoja1!Q48)&gt;0),Hoja1!W48&amp;" "&amp;IF(Hoja1!W48=1,VLOOKUP(Hoja1!Q48,Hoja2!$A:$D,3,0),VLOOKUP(Hoja1!Q48,Hoja2!$A:$D,4,0)),IF(AND(X48="ud.",COUNTIF(Hoja2!$I$3:$I$11,Hoja1!Q48)&lt;0),Hoja1!W48&amp;" "&amp;"unidad, "&amp;VLOOKUP(Hoja1!Q48,Hoja2!$A:$B,2,0),Hoja1!W48&amp;" "&amp;Hoja1!X48&amp;" "&amp;VLOOKUP(Hoja1!Q48,Hoja2!$A:$B,2,0)))</f>
        <v>2,5 ml. solución oftálmica</v>
      </c>
      <c r="Z48" t="str">
        <f>+IF(X48="ud.",IF(W48&lt;&gt;1,W48&amp;" "&amp;VLOOKUP(Q48,Hoja2!A:D,4,0),Hoja1!W48&amp;" "&amp;VLOOKUP(Hoja1!Q48,Hoja2!A:D,3,0)),Hoja1!W48&amp;" "&amp;Hoja1!X48&amp;" "&amp;VLOOKUP(Hoja1!Q48,Hoja2!A:B,2,0))</f>
        <v>2,5 ml. solución oftálmica</v>
      </c>
      <c r="AA48" s="1" t="s">
        <v>300</v>
      </c>
      <c r="AB48" s="1" t="s">
        <v>25</v>
      </c>
      <c r="AC48" s="1" t="s">
        <v>26</v>
      </c>
      <c r="AD48" s="1" t="s">
        <v>27</v>
      </c>
      <c r="AE48" s="4">
        <v>5910</v>
      </c>
      <c r="AF48" t="str">
        <f t="shared" si="45"/>
        <v>(CB) TENOPROX SOL OFT 0,004% X 2,5 ML</v>
      </c>
      <c r="AG48" t="str">
        <f t="shared" si="9"/>
        <v>OPKO</v>
      </c>
      <c r="AH48" t="str">
        <f t="shared" si="10"/>
        <v>TRAVOPROST 0,004%</v>
      </c>
      <c r="AI48" t="str">
        <f t="shared" si="46"/>
        <v/>
      </c>
      <c r="AJ48" t="str">
        <f t="shared" si="47"/>
        <v/>
      </c>
      <c r="AK48" t="str">
        <f t="shared" si="11"/>
        <v>TRAVOPROST 0,004%</v>
      </c>
      <c r="AL48" t="str">
        <f>+VLOOKUP($Q48,Hoja2!$A:$B,2,0)</f>
        <v>solución oftálmica</v>
      </c>
      <c r="AM48" t="str">
        <f t="shared" si="12"/>
        <v>(CB) TENOPROX SOL OFT 0,004% X 2,5 ML OPKO TRAVOPROST 0,004% solución oftálmica</v>
      </c>
      <c r="BB48">
        <f t="shared" si="13"/>
        <v>829069</v>
      </c>
      <c r="BC48" t="str">
        <f t="shared" si="14"/>
        <v>Tenoprox 0,004% x 2,5 ml. solución oftálmica</v>
      </c>
      <c r="BD48" s="10">
        <f t="shared" si="15"/>
        <v>5910</v>
      </c>
      <c r="BE48" s="3" t="str">
        <f t="shared" si="16"/>
        <v>Tenoprox 0,004%</v>
      </c>
      <c r="BF48" t="str">
        <f t="shared" si="17"/>
        <v>Travoprost</v>
      </c>
      <c r="BG48" t="str">
        <f t="shared" si="18"/>
        <v/>
      </c>
      <c r="BH48" t="str">
        <f t="shared" si="19"/>
        <v/>
      </c>
      <c r="BI48" t="str">
        <f>+IF(AND(X48="ud.",COUNTIF(Hoja2!$I$3:$I$11,Hoja1!Q48)&gt;0),IF(Hoja1!W48=1,VLOOKUP(Hoja1!Q48,Hoja2!$A:$D,3,0),VLOOKUP(Hoja1!Q48,Hoja2!$A:$D,4,0)),IF(AND(X48="ud.",COUNTIF(Hoja2!$I$3:$I$11,Hoja1!Q48)&lt;0),VLOOKUP(Hoja1!Q48,Hoja2!$A:$B,2,0),VLOOKUP(Hoja1!Q48,Hoja2!$A:$B,2,0)))</f>
        <v>solución oftálmica</v>
      </c>
      <c r="BJ48" t="str">
        <f t="shared" si="20"/>
        <v xml:space="preserve">0,004% </v>
      </c>
      <c r="BK48">
        <f t="shared" si="21"/>
        <v>2.5</v>
      </c>
      <c r="BL48" t="str">
        <f t="shared" si="22"/>
        <v>ml.</v>
      </c>
      <c r="BO48">
        <f t="shared" si="23"/>
        <v>829069</v>
      </c>
      <c r="BP48" t="str">
        <f t="shared" si="24"/>
        <v>Tenoprox 0,004% x 2,5 ml. solución oftálmica</v>
      </c>
      <c r="BQ48" s="10">
        <f t="shared" si="25"/>
        <v>5910</v>
      </c>
      <c r="BR48" s="3" t="str">
        <f t="shared" si="26"/>
        <v>Tenoprox 0,004%</v>
      </c>
      <c r="BS48" t="str">
        <f t="shared" si="27"/>
        <v>Travoprost</v>
      </c>
      <c r="BT48" t="str">
        <f t="shared" si="28"/>
        <v>solución oftálmica</v>
      </c>
      <c r="BU48" t="str">
        <f t="shared" si="29"/>
        <v xml:space="preserve">0,004% </v>
      </c>
      <c r="BV48">
        <f t="shared" si="30"/>
        <v>2.5</v>
      </c>
      <c r="BW48" t="str">
        <f t="shared" si="31"/>
        <v>ml.</v>
      </c>
      <c r="BZ48" t="str">
        <f t="shared" si="32"/>
        <v>Opko</v>
      </c>
      <c r="CA48">
        <v>833670</v>
      </c>
      <c r="CB48">
        <v>0</v>
      </c>
    </row>
    <row r="49" spans="1:81" x14ac:dyDescent="0.2">
      <c r="A49" s="1" t="s">
        <v>301</v>
      </c>
      <c r="B49" s="2">
        <v>9605</v>
      </c>
      <c r="C49">
        <v>3930</v>
      </c>
      <c r="D49">
        <v>829019</v>
      </c>
      <c r="E49" s="1" t="s">
        <v>302</v>
      </c>
      <c r="F49" s="1" t="str">
        <f t="shared" si="52"/>
        <v>(CB) LAMOTRIGINA</v>
      </c>
      <c r="G49" s="1">
        <f t="shared" ref="G49:G61" si="53">+R49</f>
        <v>100</v>
      </c>
      <c r="H49" s="16" t="str">
        <f t="shared" si="1"/>
        <v>Lamotrigina 100</v>
      </c>
      <c r="I49" s="1" t="str">
        <f>+VLOOKUP(Q49,Hoja2!A:B,2,0)</f>
        <v>comprimido</v>
      </c>
      <c r="J49" s="1" t="s">
        <v>303</v>
      </c>
      <c r="K49" s="1" t="str">
        <f t="shared" si="6"/>
        <v>Interpharma</v>
      </c>
      <c r="L49" s="1" t="s">
        <v>304</v>
      </c>
      <c r="M49" s="1" t="str">
        <f t="shared" si="50"/>
        <v>LAMOTRIGINA</v>
      </c>
      <c r="N49" s="1"/>
      <c r="O49" s="1"/>
      <c r="P49" s="1" t="s">
        <v>305</v>
      </c>
      <c r="Q49" s="1" t="s">
        <v>65</v>
      </c>
      <c r="R49">
        <v>100</v>
      </c>
      <c r="S49" s="1" t="s">
        <v>34</v>
      </c>
      <c r="T49" s="1" t="str">
        <f t="shared" si="51"/>
        <v>100 MG</v>
      </c>
      <c r="U49" s="1"/>
      <c r="V49" s="1"/>
      <c r="W49">
        <v>60</v>
      </c>
      <c r="X49" s="1" t="s">
        <v>35</v>
      </c>
      <c r="Y49" t="str">
        <f>+IF(AND(X49="ud.",COUNTIF(Hoja2!$I$3:$I$11,Hoja1!Q49)&gt;0),Hoja1!W49&amp;" "&amp;IF(Hoja1!W49=1,VLOOKUP(Hoja1!Q49,Hoja2!$A:$D,3,0),VLOOKUP(Hoja1!Q49,Hoja2!$A:$D,4,0)),IF(AND(X49="ud.",COUNTIF(Hoja2!$I$3:$I$11,Hoja1!Q49)&lt;0),Hoja1!W49&amp;" "&amp;"unidad, "&amp;VLOOKUP(Hoja1!Q49,Hoja2!$A:$B,2,0),Hoja1!W49&amp;" "&amp;Hoja1!X49&amp;" "&amp;VLOOKUP(Hoja1!Q49,Hoja2!$A:$B,2,0)))</f>
        <v>60 comprimidos</v>
      </c>
      <c r="Z49" t="str">
        <f>+IF(X49="ud.",IF(W49&lt;&gt;1,W49&amp;" "&amp;VLOOKUP(Q49,Hoja2!A:D,4,0),Hoja1!W49&amp;" "&amp;VLOOKUP(Hoja1!Q49,Hoja2!A:D,3,0)),Hoja1!W49&amp;" "&amp;Hoja1!X49&amp;" "&amp;VLOOKUP(Hoja1!Q49,Hoja2!A:B,2,0))</f>
        <v>60 comprimidos</v>
      </c>
      <c r="AA49" s="1" t="s">
        <v>306</v>
      </c>
      <c r="AB49" s="1" t="s">
        <v>25</v>
      </c>
      <c r="AC49" s="1" t="s">
        <v>26</v>
      </c>
      <c r="AD49" s="1" t="s">
        <v>51</v>
      </c>
      <c r="AE49" s="4">
        <v>6480</v>
      </c>
      <c r="AF49" t="str">
        <f t="shared" si="45"/>
        <v>(CB) LAMOTRIGINA COM 100 MG X 60</v>
      </c>
      <c r="AG49" t="str">
        <f t="shared" si="9"/>
        <v>INTERPHARMA</v>
      </c>
      <c r="AH49" t="str">
        <f t="shared" si="10"/>
        <v>LAMOTRIGINA 100 MG</v>
      </c>
      <c r="AI49" t="str">
        <f t="shared" si="46"/>
        <v/>
      </c>
      <c r="AJ49" t="str">
        <f t="shared" si="47"/>
        <v/>
      </c>
      <c r="AK49" t="str">
        <f t="shared" si="11"/>
        <v>LAMOTRIGINA 100 MG</v>
      </c>
      <c r="AL49" t="str">
        <f>+VLOOKUP($Q49,Hoja2!$A:$B,2,0)</f>
        <v>comprimido</v>
      </c>
      <c r="AM49" t="str">
        <f t="shared" si="12"/>
        <v>(CB) LAMOTRIGINA COM 100 MG X 60 INTERPHARMA LAMOTRIGINA 100 MG comprimido</v>
      </c>
      <c r="BB49">
        <f t="shared" si="13"/>
        <v>829019</v>
      </c>
      <c r="BC49" t="str">
        <f t="shared" si="14"/>
        <v>Lamotrigina 100 mg x 60 comprimidos</v>
      </c>
      <c r="BD49" s="10">
        <f t="shared" si="15"/>
        <v>6480</v>
      </c>
      <c r="BE49" s="3" t="str">
        <f t="shared" si="16"/>
        <v>Lamotrigina 100</v>
      </c>
      <c r="BF49" t="str">
        <f t="shared" si="17"/>
        <v>Lamotrigina</v>
      </c>
      <c r="BG49" t="str">
        <f t="shared" si="18"/>
        <v/>
      </c>
      <c r="BH49" t="str">
        <f t="shared" si="19"/>
        <v/>
      </c>
      <c r="BI49" t="str">
        <f>+IF(AND(X49="ud.",COUNTIF(Hoja2!$I$3:$I$11,Hoja1!Q49)&gt;0),IF(Hoja1!W49=1,VLOOKUP(Hoja1!Q49,Hoja2!$A:$D,3,0),VLOOKUP(Hoja1!Q49,Hoja2!$A:$D,4,0)),IF(AND(X49="ud.",COUNTIF(Hoja2!$I$3:$I$11,Hoja1!Q49)&lt;0),VLOOKUP(Hoja1!Q49,Hoja2!$A:$B,2,0),VLOOKUP(Hoja1!Q49,Hoja2!$A:$B,2,0)))</f>
        <v>comprimidos</v>
      </c>
      <c r="BJ49" t="str">
        <f t="shared" si="20"/>
        <v>100 mg</v>
      </c>
      <c r="BK49">
        <f t="shared" si="21"/>
        <v>60</v>
      </c>
      <c r="BL49" t="str">
        <f t="shared" si="22"/>
        <v>ud.</v>
      </c>
      <c r="BO49">
        <f t="shared" si="23"/>
        <v>829019</v>
      </c>
      <c r="BP49" t="str">
        <f t="shared" si="24"/>
        <v>Lamotrigina 100 mg x 60 comprimidos</v>
      </c>
      <c r="BQ49" s="10">
        <f t="shared" si="25"/>
        <v>6480</v>
      </c>
      <c r="BR49" s="3" t="str">
        <f t="shared" si="26"/>
        <v>Lamotrigina 100</v>
      </c>
      <c r="BS49" t="str">
        <f t="shared" si="27"/>
        <v>Lamotrigina</v>
      </c>
      <c r="BT49" t="str">
        <f t="shared" si="28"/>
        <v>comprimidos</v>
      </c>
      <c r="BU49" t="str">
        <f t="shared" si="29"/>
        <v>100 mg</v>
      </c>
      <c r="BV49">
        <f t="shared" si="30"/>
        <v>60</v>
      </c>
      <c r="BW49" t="str">
        <f t="shared" si="31"/>
        <v>ud.</v>
      </c>
      <c r="BZ49" t="str">
        <f t="shared" si="32"/>
        <v>Interpharma</v>
      </c>
      <c r="CA49">
        <v>831633</v>
      </c>
      <c r="CB49">
        <v>0</v>
      </c>
    </row>
    <row r="50" spans="1:81" x14ac:dyDescent="0.2">
      <c r="A50" s="1" t="s">
        <v>307</v>
      </c>
      <c r="B50" s="2">
        <v>9606</v>
      </c>
      <c r="C50">
        <v>3931</v>
      </c>
      <c r="D50">
        <v>828957</v>
      </c>
      <c r="E50" s="1" t="s">
        <v>308</v>
      </c>
      <c r="F50" s="1" t="str">
        <f t="shared" si="52"/>
        <v>(CB) ASERTIA</v>
      </c>
      <c r="G50" s="1">
        <f t="shared" si="53"/>
        <v>20</v>
      </c>
      <c r="H50" s="16" t="str">
        <f t="shared" si="1"/>
        <v>Asertia 20</v>
      </c>
      <c r="I50" s="1" t="str">
        <f>+VLOOKUP(Q50,Hoja2!A:B,2,0)</f>
        <v>sistema intrauterino</v>
      </c>
      <c r="J50" s="1" t="s">
        <v>40</v>
      </c>
      <c r="K50" s="1" t="str">
        <f t="shared" si="6"/>
        <v>Abbott</v>
      </c>
      <c r="L50" s="1" t="s">
        <v>309</v>
      </c>
      <c r="M50" s="1" t="str">
        <f t="shared" si="50"/>
        <v>LEVONORGESTREL</v>
      </c>
      <c r="N50" s="1"/>
      <c r="O50" s="1"/>
      <c r="P50" s="1" t="s">
        <v>104</v>
      </c>
      <c r="Q50" s="1" t="s">
        <v>310</v>
      </c>
      <c r="R50">
        <v>20</v>
      </c>
      <c r="S50" s="1" t="s">
        <v>311</v>
      </c>
      <c r="T50" s="1" t="str">
        <f t="shared" si="51"/>
        <v>20 MCG/24H</v>
      </c>
      <c r="U50" s="1"/>
      <c r="V50" s="1"/>
      <c r="W50">
        <v>1</v>
      </c>
      <c r="X50" s="1" t="s">
        <v>35</v>
      </c>
      <c r="Y50" t="str">
        <f>+IF(AND(X50="ud.",COUNTIF(Hoja2!$I$3:$I$11,Hoja1!Q50)&gt;0),Hoja1!W50&amp;" "&amp;IF(Hoja1!W50=1,VLOOKUP(Hoja1!Q50,Hoja2!$A:$D,3,0),VLOOKUP(Hoja1!Q50,Hoja2!$A:$D,4,0)),IF(AND(X50="ud.",COUNTIF(Hoja2!$I$3:$I$11,Hoja1!Q50)&lt;0),Hoja1!W50&amp;" "&amp;"unidad, "&amp;VLOOKUP(Hoja1!Q50,Hoja2!$A:$B,2,0),Hoja1!W50&amp;" "&amp;Hoja1!X50&amp;" "&amp;VLOOKUP(Hoja1!Q50,Hoja2!$A:$B,2,0)))</f>
        <v>1 ud. sistema intrauterino</v>
      </c>
      <c r="Z50" t="str">
        <f>+IF(X50="ud.",IF(W50&lt;&gt;1,W50&amp;" "&amp;VLOOKUP(Q50,Hoja2!A:D,4,0),Hoja1!W50&amp;" "&amp;VLOOKUP(Hoja1!Q50,Hoja2!A:D,3,0)),Hoja1!W50&amp;" "&amp;Hoja1!X50&amp;" "&amp;VLOOKUP(Hoja1!Q50,Hoja2!A:B,2,0))</f>
        <v xml:space="preserve">1 </v>
      </c>
      <c r="AA50" s="1" t="s">
        <v>312</v>
      </c>
      <c r="AB50" s="1" t="s">
        <v>25</v>
      </c>
      <c r="AC50" s="1" t="s">
        <v>26</v>
      </c>
      <c r="AD50" s="1" t="s">
        <v>67</v>
      </c>
      <c r="AE50" s="4">
        <v>88220</v>
      </c>
      <c r="AF50" t="str">
        <f t="shared" si="45"/>
        <v>(CB) ASERTIA SIS INT 20 MCG/24H X 1</v>
      </c>
      <c r="AG50" t="str">
        <f t="shared" si="9"/>
        <v>ABBOTT</v>
      </c>
      <c r="AH50" t="str">
        <f t="shared" si="10"/>
        <v>LEVONORGESTREL 20 MCG/24H</v>
      </c>
      <c r="AI50" t="str">
        <f t="shared" si="46"/>
        <v/>
      </c>
      <c r="AJ50" t="str">
        <f t="shared" si="47"/>
        <v/>
      </c>
      <c r="AK50" t="str">
        <f t="shared" si="11"/>
        <v>LEVONORGESTREL 20 MCG/24H</v>
      </c>
      <c r="AL50" t="str">
        <f>+VLOOKUP($Q50,Hoja2!$A:$B,2,0)</f>
        <v>sistema intrauterino</v>
      </c>
      <c r="AM50" t="str">
        <f t="shared" si="12"/>
        <v>(CB) ASERTIA SIS INT 20 MCG/24H X 1 ABBOTT LEVONORGESTREL 20 MCG/24H sistema intrauterino</v>
      </c>
      <c r="BB50">
        <f t="shared" si="13"/>
        <v>828957</v>
      </c>
      <c r="BC50" t="str">
        <f t="shared" si="14"/>
        <v>Asertia 20 mcg/24h x 1 ud. sistema intrauterino</v>
      </c>
      <c r="BD50" s="10">
        <f t="shared" si="15"/>
        <v>88220</v>
      </c>
      <c r="BE50" s="3" t="str">
        <f t="shared" si="16"/>
        <v>Asertia 20</v>
      </c>
      <c r="BF50" t="str">
        <f t="shared" si="17"/>
        <v>Levonorgestrel</v>
      </c>
      <c r="BG50" t="str">
        <f t="shared" si="18"/>
        <v/>
      </c>
      <c r="BH50" t="str">
        <f t="shared" si="19"/>
        <v/>
      </c>
      <c r="BI50" t="str">
        <f>+IF(AND(X50="ud.",COUNTIF(Hoja2!$I$3:$I$11,Hoja1!Q50)&gt;0),IF(Hoja1!W50=1,VLOOKUP(Hoja1!Q50,Hoja2!$A:$D,3,0),VLOOKUP(Hoja1!Q50,Hoja2!$A:$D,4,0)),IF(AND(X50="ud.",COUNTIF(Hoja2!$I$3:$I$11,Hoja1!Q50)&lt;0),VLOOKUP(Hoja1!Q50,Hoja2!$A:$B,2,0),VLOOKUP(Hoja1!Q50,Hoja2!$A:$B,2,0)))</f>
        <v>sistema intrauterino</v>
      </c>
      <c r="BJ50" t="str">
        <f t="shared" si="20"/>
        <v>20 mcg/24h</v>
      </c>
      <c r="BK50">
        <f t="shared" si="21"/>
        <v>1</v>
      </c>
      <c r="BL50" t="str">
        <f t="shared" si="22"/>
        <v>ud.</v>
      </c>
      <c r="BO50">
        <f t="shared" si="23"/>
        <v>828957</v>
      </c>
      <c r="BP50" t="str">
        <f t="shared" si="24"/>
        <v>Asertia 20 mcg/24h x 1 ud. sistema intrauterino</v>
      </c>
      <c r="BQ50" s="10">
        <f t="shared" si="25"/>
        <v>88220</v>
      </c>
      <c r="BR50" s="3" t="str">
        <f t="shared" si="26"/>
        <v>Asertia 20</v>
      </c>
      <c r="BS50" t="str">
        <f t="shared" si="27"/>
        <v>Levonorgestrel</v>
      </c>
      <c r="BT50" t="str">
        <f t="shared" si="28"/>
        <v>sistema intrauterino</v>
      </c>
      <c r="BU50" t="str">
        <f t="shared" si="29"/>
        <v>20 mcg/24h</v>
      </c>
      <c r="BV50">
        <f t="shared" si="30"/>
        <v>1</v>
      </c>
      <c r="BW50" t="str">
        <f t="shared" si="31"/>
        <v>ud.</v>
      </c>
      <c r="BZ50" t="str">
        <f t="shared" si="32"/>
        <v>Abbott</v>
      </c>
      <c r="CB50">
        <v>0</v>
      </c>
    </row>
    <row r="51" spans="1:81" x14ac:dyDescent="0.2">
      <c r="A51" s="1" t="s">
        <v>313</v>
      </c>
      <c r="B51" s="2">
        <v>9607</v>
      </c>
      <c r="C51">
        <v>3932</v>
      </c>
      <c r="D51">
        <v>829042</v>
      </c>
      <c r="E51" s="1" t="s">
        <v>314</v>
      </c>
      <c r="F51" s="1" t="str">
        <f t="shared" si="52"/>
        <v>(CB) OSELTAMIVIR</v>
      </c>
      <c r="G51" s="1">
        <f t="shared" si="53"/>
        <v>75</v>
      </c>
      <c r="H51" s="16" t="str">
        <f t="shared" si="1"/>
        <v>Oseltamivir 75</v>
      </c>
      <c r="I51" s="1" t="str">
        <f>+VLOOKUP(Q51,Hoja2!A:B,2,0)</f>
        <v>cápsula</v>
      </c>
      <c r="J51" s="1" t="s">
        <v>315</v>
      </c>
      <c r="K51" s="1" t="str">
        <f t="shared" si="6"/>
        <v>Indopharma</v>
      </c>
      <c r="L51" s="1" t="s">
        <v>316</v>
      </c>
      <c r="M51" s="1" t="str">
        <f t="shared" si="50"/>
        <v>OSELTAMIVIR</v>
      </c>
      <c r="N51" s="1"/>
      <c r="O51" s="1"/>
      <c r="P51" s="1" t="s">
        <v>317</v>
      </c>
      <c r="Q51" s="1" t="s">
        <v>121</v>
      </c>
      <c r="R51">
        <v>75</v>
      </c>
      <c r="S51" s="1" t="s">
        <v>34</v>
      </c>
      <c r="T51" s="1" t="str">
        <f t="shared" si="51"/>
        <v>75 MG</v>
      </c>
      <c r="U51" s="1"/>
      <c r="V51" s="1"/>
      <c r="W51">
        <v>10</v>
      </c>
      <c r="X51" s="1" t="s">
        <v>35</v>
      </c>
      <c r="Y51" t="str">
        <f>+IF(AND(X51="ud.",COUNTIF(Hoja2!$I$3:$I$11,Hoja1!Q51)&gt;0),Hoja1!W51&amp;" "&amp;IF(Hoja1!W51=1,VLOOKUP(Hoja1!Q51,Hoja2!$A:$D,3,0),VLOOKUP(Hoja1!Q51,Hoja2!$A:$D,4,0)),IF(AND(X51="ud.",COUNTIF(Hoja2!$I$3:$I$11,Hoja1!Q51)&lt;0),Hoja1!W51&amp;" "&amp;"unidad, "&amp;VLOOKUP(Hoja1!Q51,Hoja2!$A:$B,2,0),Hoja1!W51&amp;" "&amp;Hoja1!X51&amp;" "&amp;VLOOKUP(Hoja1!Q51,Hoja2!$A:$B,2,0)))</f>
        <v>10 cápsulas</v>
      </c>
      <c r="Z51" t="str">
        <f>+IF(X51="ud.",IF(W51&lt;&gt;1,W51&amp;" "&amp;VLOOKUP(Q51,Hoja2!A:D,4,0),Hoja1!W51&amp;" "&amp;VLOOKUP(Hoja1!Q51,Hoja2!A:D,3,0)),Hoja1!W51&amp;" "&amp;Hoja1!X51&amp;" "&amp;VLOOKUP(Hoja1!Q51,Hoja2!A:B,2,0))</f>
        <v>10 cápsulas</v>
      </c>
      <c r="AA51" s="1" t="s">
        <v>318</v>
      </c>
      <c r="AB51" s="1" t="s">
        <v>44</v>
      </c>
      <c r="AC51" s="1" t="s">
        <v>26</v>
      </c>
      <c r="AD51" s="1" t="s">
        <v>163</v>
      </c>
      <c r="AE51" s="4">
        <v>11890</v>
      </c>
      <c r="AF51" t="str">
        <f t="shared" si="45"/>
        <v>(CB) OSELTAMIVIR CAP 75 MG X 10</v>
      </c>
      <c r="AG51" t="str">
        <f t="shared" si="9"/>
        <v>INDOPHARMA</v>
      </c>
      <c r="AH51" t="str">
        <f t="shared" si="10"/>
        <v>OSELTAMIVIR 75 MG</v>
      </c>
      <c r="AI51" t="str">
        <f t="shared" si="46"/>
        <v/>
      </c>
      <c r="AJ51" t="str">
        <f t="shared" si="47"/>
        <v/>
      </c>
      <c r="AK51" t="str">
        <f t="shared" si="11"/>
        <v>OSELTAMIVIR 75 MG</v>
      </c>
      <c r="AL51" t="str">
        <f>+VLOOKUP($Q51,Hoja2!$A:$B,2,0)</f>
        <v>cápsula</v>
      </c>
      <c r="AM51" t="str">
        <f t="shared" si="12"/>
        <v>(CB) OSELTAMIVIR CAP 75 MG X 10 INDOPHARMA OSELTAMIVIR 75 MG cápsula</v>
      </c>
      <c r="BB51">
        <f t="shared" si="13"/>
        <v>829042</v>
      </c>
      <c r="BC51" t="str">
        <f t="shared" si="14"/>
        <v>Oseltamivir 75 mg x 10 cápsulas</v>
      </c>
      <c r="BD51" s="10">
        <f t="shared" si="15"/>
        <v>11890</v>
      </c>
      <c r="BE51" s="3" t="str">
        <f t="shared" si="16"/>
        <v>Oseltamivir 75</v>
      </c>
      <c r="BF51" t="str">
        <f t="shared" si="17"/>
        <v>Oseltamivir</v>
      </c>
      <c r="BG51" t="str">
        <f t="shared" si="18"/>
        <v/>
      </c>
      <c r="BH51" t="str">
        <f t="shared" si="19"/>
        <v/>
      </c>
      <c r="BI51" t="str">
        <f>+IF(AND(X51="ud.",COUNTIF(Hoja2!$I$3:$I$11,Hoja1!Q51)&gt;0),IF(Hoja1!W51=1,VLOOKUP(Hoja1!Q51,Hoja2!$A:$D,3,0),VLOOKUP(Hoja1!Q51,Hoja2!$A:$D,4,0)),IF(AND(X51="ud.",COUNTIF(Hoja2!$I$3:$I$11,Hoja1!Q51)&lt;0),VLOOKUP(Hoja1!Q51,Hoja2!$A:$B,2,0),VLOOKUP(Hoja1!Q51,Hoja2!$A:$B,2,0)))</f>
        <v>cápsulas</v>
      </c>
      <c r="BJ51" t="str">
        <f t="shared" si="20"/>
        <v>75 mg</v>
      </c>
      <c r="BK51">
        <f t="shared" si="21"/>
        <v>10</v>
      </c>
      <c r="BL51" t="str">
        <f t="shared" si="22"/>
        <v>ud.</v>
      </c>
      <c r="BO51">
        <f t="shared" si="23"/>
        <v>829042</v>
      </c>
      <c r="BP51" t="str">
        <f t="shared" si="24"/>
        <v>Oseltamivir 75 mg x 10 cápsulas</v>
      </c>
      <c r="BQ51" s="10">
        <f t="shared" si="25"/>
        <v>11890</v>
      </c>
      <c r="BR51" s="3" t="str">
        <f t="shared" si="26"/>
        <v>Oseltamivir 75</v>
      </c>
      <c r="BS51" t="str">
        <f t="shared" si="27"/>
        <v>Oseltamivir</v>
      </c>
      <c r="BT51" t="str">
        <f t="shared" si="28"/>
        <v>cápsulas</v>
      </c>
      <c r="BU51" t="str">
        <f t="shared" si="29"/>
        <v>75 mg</v>
      </c>
      <c r="BV51">
        <f t="shared" si="30"/>
        <v>10</v>
      </c>
      <c r="BW51" t="str">
        <f t="shared" si="31"/>
        <v>ud.</v>
      </c>
      <c r="BZ51" t="str">
        <f t="shared" si="32"/>
        <v>Indopharma</v>
      </c>
      <c r="CB51">
        <v>0</v>
      </c>
    </row>
    <row r="52" spans="1:81" x14ac:dyDescent="0.2">
      <c r="A52" s="1" t="s">
        <v>319</v>
      </c>
      <c r="B52" s="2">
        <v>9608</v>
      </c>
      <c r="C52">
        <v>3933</v>
      </c>
      <c r="D52">
        <v>828987</v>
      </c>
      <c r="E52" s="1" t="s">
        <v>320</v>
      </c>
      <c r="F52" s="1" t="str">
        <f t="shared" si="52"/>
        <v>(CB) ESPERCIL</v>
      </c>
      <c r="G52" s="1">
        <f t="shared" si="53"/>
        <v>500</v>
      </c>
      <c r="H52" s="16" t="str">
        <f t="shared" si="1"/>
        <v>Espercil 500</v>
      </c>
      <c r="I52" s="1" t="str">
        <f>+VLOOKUP(Q52,Hoja2!A:B,2,0)</f>
        <v>comprimido recubierto</v>
      </c>
      <c r="J52" s="1" t="s">
        <v>321</v>
      </c>
      <c r="K52" s="1" t="str">
        <f t="shared" si="6"/>
        <v>Grunenthal</v>
      </c>
      <c r="L52" s="1" t="s">
        <v>322</v>
      </c>
      <c r="M52" s="1" t="str">
        <f t="shared" si="50"/>
        <v>ACIDO TRANEXAMICO</v>
      </c>
      <c r="N52" s="1"/>
      <c r="O52" s="1"/>
      <c r="P52" s="1" t="s">
        <v>323</v>
      </c>
      <c r="Q52" s="1" t="s">
        <v>33</v>
      </c>
      <c r="R52">
        <v>500</v>
      </c>
      <c r="S52" s="1" t="s">
        <v>34</v>
      </c>
      <c r="T52" s="1" t="str">
        <f t="shared" si="51"/>
        <v>500 MG</v>
      </c>
      <c r="U52" s="1"/>
      <c r="V52" s="1"/>
      <c r="W52">
        <v>20</v>
      </c>
      <c r="X52" s="1" t="s">
        <v>35</v>
      </c>
      <c r="Y52" t="str">
        <f>+IF(AND(X52="ud.",COUNTIF(Hoja2!$I$3:$I$11,Hoja1!Q52)&gt;0),Hoja1!W52&amp;" "&amp;IF(Hoja1!W52=1,VLOOKUP(Hoja1!Q52,Hoja2!$A:$D,3,0),VLOOKUP(Hoja1!Q52,Hoja2!$A:$D,4,0)),IF(AND(X52="ud.",COUNTIF(Hoja2!$I$3:$I$11,Hoja1!Q52)&lt;0),Hoja1!W52&amp;" "&amp;"unidad, "&amp;VLOOKUP(Hoja1!Q52,Hoja2!$A:$B,2,0),Hoja1!W52&amp;" "&amp;Hoja1!X52&amp;" "&amp;VLOOKUP(Hoja1!Q52,Hoja2!$A:$B,2,0)))</f>
        <v>20 comprimidos recubiertos</v>
      </c>
      <c r="Z52" t="str">
        <f>+IF(X52="ud.",IF(W52&lt;&gt;1,W52&amp;" "&amp;VLOOKUP(Q52,Hoja2!A:D,4,0),Hoja1!W52&amp;" "&amp;VLOOKUP(Hoja1!Q52,Hoja2!A:D,3,0)),Hoja1!W52&amp;" "&amp;Hoja1!X52&amp;" "&amp;VLOOKUP(Hoja1!Q52,Hoja2!A:B,2,0))</f>
        <v>20 comprimidos recubiertos</v>
      </c>
      <c r="AA52" s="1" t="s">
        <v>324</v>
      </c>
      <c r="AB52" t="s">
        <v>25</v>
      </c>
      <c r="AC52" t="s">
        <v>26</v>
      </c>
      <c r="AD52" t="s">
        <v>325</v>
      </c>
      <c r="AE52" s="4">
        <v>37270</v>
      </c>
      <c r="AF52" t="str">
        <f t="shared" si="45"/>
        <v>(CB) ESPERCIL COM REC 500 MG X 20</v>
      </c>
      <c r="AG52" t="str">
        <f t="shared" si="9"/>
        <v>GRUNENTHAL</v>
      </c>
      <c r="AH52" t="str">
        <f t="shared" si="10"/>
        <v>ACIDO TRANEXAMICO 500 MG</v>
      </c>
      <c r="AI52" t="str">
        <f t="shared" si="46"/>
        <v/>
      </c>
      <c r="AJ52" t="str">
        <f t="shared" si="47"/>
        <v/>
      </c>
      <c r="AK52" t="str">
        <f t="shared" si="11"/>
        <v>ACIDO TRANEXAMICO 500 MG</v>
      </c>
      <c r="AL52" t="str">
        <f>+VLOOKUP($Q52,Hoja2!$A:$B,2,0)</f>
        <v>comprimido recubierto</v>
      </c>
      <c r="AM52" t="str">
        <f t="shared" si="12"/>
        <v>(CB) ESPERCIL COM REC 500 MG X 20 GRUNENTHAL ACIDO TRANEXAMICO 500 MG comprimido recubierto</v>
      </c>
      <c r="BB52">
        <f t="shared" si="13"/>
        <v>828987</v>
      </c>
      <c r="BC52" t="str">
        <f t="shared" si="14"/>
        <v>Espercil 500 mg x 20 comprimidos recubiertos</v>
      </c>
      <c r="BD52" s="10">
        <f t="shared" si="15"/>
        <v>37270</v>
      </c>
      <c r="BE52" s="3" t="str">
        <f t="shared" si="16"/>
        <v>Espercil 500</v>
      </c>
      <c r="BF52" t="str">
        <f t="shared" si="17"/>
        <v>Acido Tranexamico</v>
      </c>
      <c r="BG52" t="str">
        <f t="shared" si="18"/>
        <v/>
      </c>
      <c r="BH52" t="str">
        <f t="shared" si="19"/>
        <v/>
      </c>
      <c r="BI52" t="str">
        <f>+IF(AND(X52="ud.",COUNTIF(Hoja2!$I$3:$I$11,Hoja1!Q52)&gt;0),IF(Hoja1!W52=1,VLOOKUP(Hoja1!Q52,Hoja2!$A:$D,3,0),VLOOKUP(Hoja1!Q52,Hoja2!$A:$D,4,0)),IF(AND(X52="ud.",COUNTIF(Hoja2!$I$3:$I$11,Hoja1!Q52)&lt;0),VLOOKUP(Hoja1!Q52,Hoja2!$A:$B,2,0),VLOOKUP(Hoja1!Q52,Hoja2!$A:$B,2,0)))</f>
        <v>comprimidos recubiertos</v>
      </c>
      <c r="BJ52" t="str">
        <f t="shared" si="20"/>
        <v>500 mg</v>
      </c>
      <c r="BK52">
        <f t="shared" si="21"/>
        <v>20</v>
      </c>
      <c r="BL52" t="str">
        <f t="shared" si="22"/>
        <v>ud.</v>
      </c>
      <c r="BO52">
        <f t="shared" si="23"/>
        <v>828987</v>
      </c>
      <c r="BP52" t="str">
        <f t="shared" si="24"/>
        <v>Espercil 500 mg x 20 comprimidos recubiertos</v>
      </c>
      <c r="BQ52" s="10">
        <f t="shared" si="25"/>
        <v>37270</v>
      </c>
      <c r="BR52" s="3" t="str">
        <f t="shared" si="26"/>
        <v>Espercil 500</v>
      </c>
      <c r="BS52" t="str">
        <f t="shared" si="27"/>
        <v>Acido Tranexamico</v>
      </c>
      <c r="BT52" t="str">
        <f t="shared" si="28"/>
        <v>comprimidos recubiertos</v>
      </c>
      <c r="BU52" t="str">
        <f t="shared" si="29"/>
        <v>500 mg</v>
      </c>
      <c r="BV52">
        <f t="shared" si="30"/>
        <v>20</v>
      </c>
      <c r="BW52" t="str">
        <f t="shared" si="31"/>
        <v>ud.</v>
      </c>
      <c r="BZ52" t="str">
        <f t="shared" si="32"/>
        <v>Grunenthal</v>
      </c>
      <c r="CB52">
        <v>0</v>
      </c>
    </row>
    <row r="53" spans="1:81" x14ac:dyDescent="0.2">
      <c r="A53" s="1" t="s">
        <v>326</v>
      </c>
      <c r="B53" s="2">
        <v>9609</v>
      </c>
      <c r="C53">
        <v>3934</v>
      </c>
      <c r="D53">
        <v>828991</v>
      </c>
      <c r="E53" s="1" t="s">
        <v>327</v>
      </c>
      <c r="F53" s="1" t="str">
        <f t="shared" si="52"/>
        <v>(CB) EUTIROX</v>
      </c>
      <c r="G53" s="1">
        <f t="shared" si="53"/>
        <v>88</v>
      </c>
      <c r="H53" s="16" t="str">
        <f t="shared" si="1"/>
        <v>Eutirox 88</v>
      </c>
      <c r="I53" s="1" t="str">
        <f>+VLOOKUP(Q53,Hoja2!A:B,2,0)</f>
        <v>comprimido</v>
      </c>
      <c r="J53" s="1" t="s">
        <v>199</v>
      </c>
      <c r="K53" s="1" t="str">
        <f t="shared" si="6"/>
        <v>Merck</v>
      </c>
      <c r="L53" s="1" t="s">
        <v>789</v>
      </c>
      <c r="M53" s="1" t="str">
        <f t="shared" si="50"/>
        <v>LEVOTIROXINA</v>
      </c>
      <c r="N53" s="1"/>
      <c r="O53" s="1"/>
      <c r="P53" s="1" t="s">
        <v>277</v>
      </c>
      <c r="Q53" s="1" t="s">
        <v>65</v>
      </c>
      <c r="R53" s="1">
        <v>88</v>
      </c>
      <c r="S53" s="1" t="s">
        <v>72</v>
      </c>
      <c r="T53" s="1" t="str">
        <f t="shared" si="51"/>
        <v>88 MCG</v>
      </c>
      <c r="U53" s="1"/>
      <c r="V53" s="1"/>
      <c r="W53" s="1">
        <v>50</v>
      </c>
      <c r="X53" s="1" t="s">
        <v>35</v>
      </c>
      <c r="Y53" t="str">
        <f>+IF(AND(X53="ud.",COUNTIF(Hoja2!$I$3:$I$11,Hoja1!Q53)&gt;0),Hoja1!W53&amp;" "&amp;IF(Hoja1!W53=1,VLOOKUP(Hoja1!Q53,Hoja2!$A:$D,3,0),VLOOKUP(Hoja1!Q53,Hoja2!$A:$D,4,0)),IF(AND(X53="ud.",COUNTIF(Hoja2!$I$3:$I$11,Hoja1!Q53)&lt;0),Hoja1!W53&amp;" "&amp;"unidad, "&amp;VLOOKUP(Hoja1!Q53,Hoja2!$A:$B,2,0),Hoja1!W53&amp;" "&amp;Hoja1!X53&amp;" "&amp;VLOOKUP(Hoja1!Q53,Hoja2!$A:$B,2,0)))</f>
        <v>50 comprimidos</v>
      </c>
      <c r="Z53" t="str">
        <f>+IF(X53="ud.",IF(W53&lt;&gt;1,W53&amp;" "&amp;VLOOKUP(Q53,Hoja2!A:D,4,0),Hoja1!W53&amp;" "&amp;VLOOKUP(Hoja1!Q53,Hoja2!A:D,3,0)),Hoja1!W53&amp;" "&amp;Hoja1!X53&amp;" "&amp;VLOOKUP(Hoja1!Q53,Hoja2!A:B,2,0))</f>
        <v>50 comprimidos</v>
      </c>
      <c r="AA53" s="1" t="s">
        <v>328</v>
      </c>
      <c r="AB53" s="1" t="s">
        <v>25</v>
      </c>
      <c r="AC53" s="1" t="s">
        <v>26</v>
      </c>
      <c r="AD53" t="s">
        <v>203</v>
      </c>
      <c r="AE53" s="4">
        <v>8460</v>
      </c>
      <c r="AF53" t="str">
        <f t="shared" si="45"/>
        <v>(CB) EUTIROX COM 88 MCG X 50</v>
      </c>
      <c r="AG53" t="str">
        <f t="shared" si="9"/>
        <v>MERCK</v>
      </c>
      <c r="AH53" t="str">
        <f t="shared" si="10"/>
        <v>LEVOTIROXINA 88 MCG</v>
      </c>
      <c r="AI53" t="str">
        <f t="shared" si="46"/>
        <v/>
      </c>
      <c r="AJ53" t="str">
        <f t="shared" si="47"/>
        <v/>
      </c>
      <c r="AK53" t="str">
        <f t="shared" si="11"/>
        <v>LEVOTIROXINA 88 MCG</v>
      </c>
      <c r="AL53" t="str">
        <f>+VLOOKUP($Q53,Hoja2!$A:$B,2,0)</f>
        <v>comprimido</v>
      </c>
      <c r="AM53" t="str">
        <f t="shared" si="12"/>
        <v>(CB) EUTIROX COM 88 MCG X 50 MERCK LEVOTIROXINA 88 MCG comprimido</v>
      </c>
      <c r="BB53">
        <f t="shared" si="13"/>
        <v>828991</v>
      </c>
      <c r="BC53" t="str">
        <f t="shared" si="14"/>
        <v>Eutirox 88 mcg x 50 comprimidos</v>
      </c>
      <c r="BD53" s="10">
        <f t="shared" si="15"/>
        <v>8460</v>
      </c>
      <c r="BE53" s="3" t="str">
        <f t="shared" si="16"/>
        <v>Eutirox 88</v>
      </c>
      <c r="BF53" t="str">
        <f t="shared" si="17"/>
        <v>Levotiroxina</v>
      </c>
      <c r="BG53" t="str">
        <f t="shared" si="18"/>
        <v/>
      </c>
      <c r="BH53" t="str">
        <f t="shared" si="19"/>
        <v/>
      </c>
      <c r="BI53" t="str">
        <f>+IF(AND(X53="ud.",COUNTIF(Hoja2!$I$3:$I$11,Hoja1!Q53)&gt;0),IF(Hoja1!W53=1,VLOOKUP(Hoja1!Q53,Hoja2!$A:$D,3,0),VLOOKUP(Hoja1!Q53,Hoja2!$A:$D,4,0)),IF(AND(X53="ud.",COUNTIF(Hoja2!$I$3:$I$11,Hoja1!Q53)&lt;0),VLOOKUP(Hoja1!Q53,Hoja2!$A:$B,2,0),VLOOKUP(Hoja1!Q53,Hoja2!$A:$B,2,0)))</f>
        <v>comprimidos</v>
      </c>
      <c r="BJ53" t="str">
        <f t="shared" si="20"/>
        <v>88 mcg</v>
      </c>
      <c r="BK53">
        <f t="shared" si="21"/>
        <v>50</v>
      </c>
      <c r="BL53" t="str">
        <f t="shared" si="22"/>
        <v>ud.</v>
      </c>
      <c r="BO53">
        <f t="shared" si="23"/>
        <v>828991</v>
      </c>
      <c r="BP53" t="str">
        <f t="shared" si="24"/>
        <v>Eutirox 88 mcg x 50 comprimidos</v>
      </c>
      <c r="BQ53" s="10">
        <f t="shared" si="25"/>
        <v>8460</v>
      </c>
      <c r="BR53" s="3" t="str">
        <f t="shared" si="26"/>
        <v>Eutirox 88</v>
      </c>
      <c r="BS53" t="str">
        <f t="shared" si="27"/>
        <v>Levotiroxina</v>
      </c>
      <c r="BT53" t="str">
        <f t="shared" si="28"/>
        <v>comprimidos</v>
      </c>
      <c r="BU53" t="str">
        <f t="shared" si="29"/>
        <v>88 mcg</v>
      </c>
      <c r="BV53">
        <f t="shared" si="30"/>
        <v>50</v>
      </c>
      <c r="BW53" t="str">
        <f t="shared" si="31"/>
        <v>ud.</v>
      </c>
      <c r="BZ53" t="str">
        <f t="shared" si="32"/>
        <v>Merck</v>
      </c>
      <c r="CA53">
        <v>830818</v>
      </c>
      <c r="CB53">
        <v>0</v>
      </c>
      <c r="CC53">
        <v>858629</v>
      </c>
    </row>
    <row r="54" spans="1:81" x14ac:dyDescent="0.2">
      <c r="A54" s="1" t="s">
        <v>329</v>
      </c>
      <c r="B54" s="2">
        <v>9610</v>
      </c>
      <c r="C54">
        <v>3911</v>
      </c>
      <c r="D54">
        <v>828978</v>
      </c>
      <c r="E54" s="1" t="s">
        <v>330</v>
      </c>
      <c r="F54" s="1" t="str">
        <f t="shared" si="52"/>
        <v>(CB) DIPHERELINE</v>
      </c>
      <c r="G54" s="1">
        <f t="shared" si="53"/>
        <v>11.25</v>
      </c>
      <c r="H54" s="16" t="str">
        <f t="shared" si="1"/>
        <v>Diphereline 11,25</v>
      </c>
      <c r="I54" s="1" t="str">
        <f>+VLOOKUP(Q54,Hoja2!A:B,2,0)</f>
        <v>liofilizado para suspensión inyectable</v>
      </c>
      <c r="J54" s="1" t="s">
        <v>40</v>
      </c>
      <c r="K54" s="1" t="str">
        <f t="shared" si="6"/>
        <v>Abbott</v>
      </c>
      <c r="L54" s="1" t="s">
        <v>331</v>
      </c>
      <c r="M54" s="1" t="str">
        <f t="shared" si="50"/>
        <v>TRIPTORELINA</v>
      </c>
      <c r="N54" s="1"/>
      <c r="O54" s="1"/>
      <c r="P54" s="1" t="s">
        <v>332</v>
      </c>
      <c r="Q54" s="1" t="s">
        <v>333</v>
      </c>
      <c r="R54" s="1">
        <v>11.25</v>
      </c>
      <c r="S54" s="1" t="s">
        <v>34</v>
      </c>
      <c r="T54" s="1" t="str">
        <f t="shared" si="51"/>
        <v>11,25 MG</v>
      </c>
      <c r="U54" s="1"/>
      <c r="V54" s="1"/>
      <c r="W54" s="1">
        <v>1</v>
      </c>
      <c r="X54" s="1" t="s">
        <v>35</v>
      </c>
      <c r="Y54" t="str">
        <f>+IF(AND(X54="ud.",COUNTIF(Hoja2!$I$3:$I$11,Hoja1!Q54)&gt;0),Hoja1!W54&amp;" "&amp;IF(Hoja1!W54=1,VLOOKUP(Hoja1!Q54,Hoja2!$A:$D,3,0),VLOOKUP(Hoja1!Q54,Hoja2!$A:$D,4,0)),IF(AND(X54="ud.",COUNTIF(Hoja2!$I$3:$I$11,Hoja1!Q54)&lt;0),Hoja1!W54&amp;" "&amp;"unidad, "&amp;VLOOKUP(Hoja1!Q54,Hoja2!$A:$B,2,0),Hoja1!W54&amp;" "&amp;Hoja1!X54&amp;" "&amp;VLOOKUP(Hoja1!Q54,Hoja2!$A:$B,2,0)))</f>
        <v>1 ud. liofilizado para suspensión inyectable</v>
      </c>
      <c r="Z54" t="str">
        <f>+IF(X54="ud.",IF(W54&lt;&gt;1,W54&amp;" "&amp;VLOOKUP(Q54,Hoja2!A:D,4,0),Hoja1!W54&amp;" "&amp;VLOOKUP(Hoja1!Q54,Hoja2!A:D,3,0)),Hoja1!W54&amp;" "&amp;Hoja1!X54&amp;" "&amp;VLOOKUP(Hoja1!Q54,Hoja2!A:B,2,0))</f>
        <v xml:space="preserve">1 </v>
      </c>
      <c r="AA54" s="1" t="s">
        <v>334</v>
      </c>
      <c r="AB54" s="1" t="s">
        <v>25</v>
      </c>
      <c r="AC54" s="1" t="s">
        <v>26</v>
      </c>
      <c r="AD54" s="1" t="s">
        <v>67</v>
      </c>
      <c r="AE54" s="4">
        <v>106910</v>
      </c>
      <c r="AF54" t="str">
        <f t="shared" si="45"/>
        <v>(CB) DIPHERELINE LIO SUS INY 11,25 MG X 1</v>
      </c>
      <c r="AG54" t="str">
        <f t="shared" si="9"/>
        <v>ABBOTT</v>
      </c>
      <c r="AH54" t="str">
        <f t="shared" si="10"/>
        <v>TRIPTORELINA 11,25 MG</v>
      </c>
      <c r="AI54" t="str">
        <f t="shared" si="46"/>
        <v/>
      </c>
      <c r="AJ54" t="str">
        <f t="shared" si="47"/>
        <v/>
      </c>
      <c r="AK54" t="str">
        <f t="shared" si="11"/>
        <v>TRIPTORELINA 11,25 MG</v>
      </c>
      <c r="AL54" t="str">
        <f>+VLOOKUP($Q54,Hoja2!$A:$B,2,0)</f>
        <v>liofilizado para suspensión inyectable</v>
      </c>
      <c r="AM54" t="str">
        <f t="shared" si="12"/>
        <v>(CB) DIPHERELINE LIO SUS INY 11,25 MG X 1 ABBOTT TRIPTORELINA 11,25 MG liofilizado para suspensión inyectable</v>
      </c>
      <c r="BB54">
        <f t="shared" si="13"/>
        <v>828978</v>
      </c>
      <c r="BC54" t="str">
        <f t="shared" si="14"/>
        <v>Diphereline 11,25 mg x 1 ud. liofilizado para suspensión inyectable</v>
      </c>
      <c r="BD54" s="10">
        <f t="shared" si="15"/>
        <v>106910</v>
      </c>
      <c r="BE54" s="3" t="str">
        <f t="shared" si="16"/>
        <v>Diphereline 11,25</v>
      </c>
      <c r="BF54" t="str">
        <f t="shared" si="17"/>
        <v>Triptorelina</v>
      </c>
      <c r="BG54" t="str">
        <f t="shared" si="18"/>
        <v/>
      </c>
      <c r="BH54" t="str">
        <f t="shared" si="19"/>
        <v/>
      </c>
      <c r="BI54" t="str">
        <f>+IF(AND(X54="ud.",COUNTIF(Hoja2!$I$3:$I$11,Hoja1!Q54)&gt;0),IF(Hoja1!W54=1,VLOOKUP(Hoja1!Q54,Hoja2!$A:$D,3,0),VLOOKUP(Hoja1!Q54,Hoja2!$A:$D,4,0)),IF(AND(X54="ud.",COUNTIF(Hoja2!$I$3:$I$11,Hoja1!Q54)&lt;0),VLOOKUP(Hoja1!Q54,Hoja2!$A:$B,2,0),VLOOKUP(Hoja1!Q54,Hoja2!$A:$B,2,0)))</f>
        <v>liofilizado para suspensión inyectable</v>
      </c>
      <c r="BJ54" t="str">
        <f t="shared" si="20"/>
        <v>11,25 mg</v>
      </c>
      <c r="BK54">
        <f t="shared" si="21"/>
        <v>1</v>
      </c>
      <c r="BL54" t="str">
        <f t="shared" si="22"/>
        <v>ud.</v>
      </c>
      <c r="BO54">
        <f t="shared" si="23"/>
        <v>828978</v>
      </c>
      <c r="BP54" t="str">
        <f t="shared" si="24"/>
        <v>Diphereline 11,25 mg x 1 ud. liofilizado para suspensión inyectable</v>
      </c>
      <c r="BQ54" s="10">
        <f t="shared" si="25"/>
        <v>106910</v>
      </c>
      <c r="BR54" s="3" t="str">
        <f t="shared" si="26"/>
        <v>Diphereline 11,25</v>
      </c>
      <c r="BS54" t="str">
        <f t="shared" si="27"/>
        <v>Triptorelina</v>
      </c>
      <c r="BT54" t="str">
        <f t="shared" si="28"/>
        <v>liofilizado para suspensión inyectable</v>
      </c>
      <c r="BU54" t="str">
        <f t="shared" si="29"/>
        <v>11,25 mg</v>
      </c>
      <c r="BV54">
        <f t="shared" si="30"/>
        <v>1</v>
      </c>
      <c r="BW54" t="str">
        <f t="shared" si="31"/>
        <v>ud.</v>
      </c>
      <c r="BZ54" t="str">
        <f t="shared" si="32"/>
        <v>Abbott</v>
      </c>
      <c r="CB54">
        <v>0</v>
      </c>
    </row>
    <row r="55" spans="1:81" x14ac:dyDescent="0.2">
      <c r="A55" s="5" t="s">
        <v>335</v>
      </c>
      <c r="B55" s="2">
        <v>9630</v>
      </c>
      <c r="C55">
        <v>3981</v>
      </c>
      <c r="D55">
        <v>829001</v>
      </c>
      <c r="E55" s="1" t="s">
        <v>336</v>
      </c>
      <c r="F55" s="1" t="str">
        <f t="shared" si="52"/>
        <v>(CB) FORXIGA</v>
      </c>
      <c r="G55" s="1">
        <f t="shared" si="53"/>
        <v>10</v>
      </c>
      <c r="H55" s="16" t="str">
        <f t="shared" si="1"/>
        <v>Forxiga 10</v>
      </c>
      <c r="I55" s="1" t="str">
        <f>+VLOOKUP(Q55,Hoja2!A:B,2,0)</f>
        <v>comprimido recubierto</v>
      </c>
      <c r="J55" s="1" t="s">
        <v>337</v>
      </c>
      <c r="K55" s="1" t="str">
        <f t="shared" si="6"/>
        <v>Astrazeneca</v>
      </c>
      <c r="L55" s="1" t="s">
        <v>338</v>
      </c>
      <c r="M55" s="1" t="str">
        <f t="shared" si="50"/>
        <v>DAPAGLIFLOZINA</v>
      </c>
      <c r="N55" s="1"/>
      <c r="O55" s="1"/>
      <c r="P55" s="1" t="s">
        <v>80</v>
      </c>
      <c r="Q55" s="1" t="s">
        <v>33</v>
      </c>
      <c r="R55">
        <v>10</v>
      </c>
      <c r="S55" t="s">
        <v>34</v>
      </c>
      <c r="T55" s="1" t="str">
        <f t="shared" si="51"/>
        <v>10 MG</v>
      </c>
      <c r="U55" s="1"/>
      <c r="V55" s="1"/>
      <c r="W55">
        <v>28</v>
      </c>
      <c r="X55" t="s">
        <v>35</v>
      </c>
      <c r="Y55" t="str">
        <f>+IF(AND(X55="ud.",COUNTIF(Hoja2!$I$3:$I$11,Hoja1!Q55)&gt;0),Hoja1!W55&amp;" "&amp;IF(Hoja1!W55=1,VLOOKUP(Hoja1!Q55,Hoja2!$A:$D,3,0),VLOOKUP(Hoja1!Q55,Hoja2!$A:$D,4,0)),IF(AND(X55="ud.",COUNTIF(Hoja2!$I$3:$I$11,Hoja1!Q55)&lt;0),Hoja1!W55&amp;" "&amp;"unidad, "&amp;VLOOKUP(Hoja1!Q55,Hoja2!$A:$B,2,0),Hoja1!W55&amp;" "&amp;Hoja1!X55&amp;" "&amp;VLOOKUP(Hoja1!Q55,Hoja2!$A:$B,2,0)))</f>
        <v>28 comprimidos recubiertos</v>
      </c>
      <c r="Z55" t="str">
        <f>+IF(X55="ud.",IF(W55&lt;&gt;1,W55&amp;" "&amp;VLOOKUP(Q55,Hoja2!A:D,4,0),Hoja1!W55&amp;" "&amp;VLOOKUP(Hoja1!Q55,Hoja2!A:D,3,0)),Hoja1!W55&amp;" "&amp;Hoja1!X55&amp;" "&amp;VLOOKUP(Hoja1!Q55,Hoja2!A:B,2,0))</f>
        <v>28 comprimidos recubiertos</v>
      </c>
      <c r="AA55" t="s">
        <v>339</v>
      </c>
      <c r="AB55" t="s">
        <v>25</v>
      </c>
      <c r="AC55" t="s">
        <v>26</v>
      </c>
      <c r="AD55" t="s">
        <v>82</v>
      </c>
      <c r="AE55" s="4">
        <v>27850</v>
      </c>
      <c r="AF55" t="str">
        <f t="shared" si="45"/>
        <v>(CB) FORXIGA COM REC 10 MG X 28</v>
      </c>
      <c r="AG55" t="str">
        <f t="shared" si="9"/>
        <v>ASTRAZENECA</v>
      </c>
      <c r="AH55" t="str">
        <f t="shared" si="10"/>
        <v>DAPAGLIFLOZINA 10 MG</v>
      </c>
      <c r="AI55" t="str">
        <f t="shared" si="46"/>
        <v/>
      </c>
      <c r="AJ55" t="str">
        <f t="shared" si="47"/>
        <v/>
      </c>
      <c r="AK55" t="str">
        <f t="shared" si="11"/>
        <v>DAPAGLIFLOZINA 10 MG</v>
      </c>
      <c r="AL55" t="str">
        <f>+VLOOKUP($Q55,Hoja2!$A:$B,2,0)</f>
        <v>comprimido recubierto</v>
      </c>
      <c r="AM55" t="str">
        <f t="shared" si="12"/>
        <v>(CB) FORXIGA COM REC 10 MG X 28 ASTRAZENECA DAPAGLIFLOZINA 10 MG comprimido recubierto</v>
      </c>
      <c r="BB55">
        <f t="shared" si="13"/>
        <v>829001</v>
      </c>
      <c r="BC55" t="str">
        <f t="shared" si="14"/>
        <v>Forxiga 10 mg x 28 comprimidos recubiertos</v>
      </c>
      <c r="BD55" s="10">
        <f t="shared" si="15"/>
        <v>27850</v>
      </c>
      <c r="BE55" s="3" t="str">
        <f t="shared" si="16"/>
        <v>Forxiga 10</v>
      </c>
      <c r="BF55" t="str">
        <f t="shared" si="17"/>
        <v>Dapagliflozina</v>
      </c>
      <c r="BG55" t="str">
        <f t="shared" si="18"/>
        <v/>
      </c>
      <c r="BH55" t="str">
        <f t="shared" si="19"/>
        <v/>
      </c>
      <c r="BI55" t="str">
        <f>+IF(AND(X55="ud.",COUNTIF(Hoja2!$I$3:$I$11,Hoja1!Q55)&gt;0),IF(Hoja1!W55=1,VLOOKUP(Hoja1!Q55,Hoja2!$A:$D,3,0),VLOOKUP(Hoja1!Q55,Hoja2!$A:$D,4,0)),IF(AND(X55="ud.",COUNTIF(Hoja2!$I$3:$I$11,Hoja1!Q55)&lt;0),VLOOKUP(Hoja1!Q55,Hoja2!$A:$B,2,0),VLOOKUP(Hoja1!Q55,Hoja2!$A:$B,2,0)))</f>
        <v>comprimidos recubiertos</v>
      </c>
      <c r="BJ55" t="str">
        <f t="shared" si="20"/>
        <v>10 mg</v>
      </c>
      <c r="BK55">
        <f t="shared" si="21"/>
        <v>28</v>
      </c>
      <c r="BL55" t="str">
        <f t="shared" si="22"/>
        <v>ud.</v>
      </c>
      <c r="BO55">
        <f t="shared" si="23"/>
        <v>829001</v>
      </c>
      <c r="BP55" t="str">
        <f t="shared" si="24"/>
        <v>Forxiga 10 mg x 28 comprimidos recubiertos</v>
      </c>
      <c r="BQ55" s="10">
        <f t="shared" si="25"/>
        <v>27850</v>
      </c>
      <c r="BR55" s="3" t="str">
        <f t="shared" si="26"/>
        <v>Forxiga 10</v>
      </c>
      <c r="BS55" t="str">
        <f t="shared" si="27"/>
        <v>Dapagliflozina</v>
      </c>
      <c r="BT55" t="str">
        <f t="shared" si="28"/>
        <v>comprimidos recubiertos</v>
      </c>
      <c r="BU55" t="str">
        <f t="shared" si="29"/>
        <v>10 mg</v>
      </c>
      <c r="BV55">
        <f t="shared" si="30"/>
        <v>28</v>
      </c>
      <c r="BW55" t="str">
        <f t="shared" si="31"/>
        <v>ud.</v>
      </c>
      <c r="BZ55" t="str">
        <f t="shared" si="32"/>
        <v>Astrazeneca</v>
      </c>
      <c r="CB55">
        <v>0</v>
      </c>
    </row>
    <row r="56" spans="1:81" x14ac:dyDescent="0.2">
      <c r="A56" s="5" t="s">
        <v>340</v>
      </c>
      <c r="B56" s="2">
        <v>9631</v>
      </c>
      <c r="C56">
        <v>3982</v>
      </c>
      <c r="D56">
        <v>829014</v>
      </c>
      <c r="E56" s="1" t="s">
        <v>341</v>
      </c>
      <c r="F56" s="1" t="str">
        <f t="shared" si="52"/>
        <v>(CB) JARDIANCE</v>
      </c>
      <c r="G56" s="1">
        <f t="shared" si="53"/>
        <v>25</v>
      </c>
      <c r="H56" s="16" t="str">
        <f t="shared" si="1"/>
        <v>Jardiance 25</v>
      </c>
      <c r="I56" s="1" t="str">
        <f>+VLOOKUP(Q56,Hoja2!A:B,2,0)</f>
        <v>comprimido recubierto</v>
      </c>
      <c r="J56" s="1" t="s">
        <v>139</v>
      </c>
      <c r="K56" s="1" t="str">
        <f t="shared" si="6"/>
        <v>Boehringer Ingelheim</v>
      </c>
      <c r="L56" s="1" t="s">
        <v>286</v>
      </c>
      <c r="M56" s="1" t="str">
        <f t="shared" si="50"/>
        <v>EMPAGLIFLOZINA</v>
      </c>
      <c r="N56" s="1"/>
      <c r="O56" s="1"/>
      <c r="P56" s="1" t="s">
        <v>80</v>
      </c>
      <c r="Q56" s="1" t="s">
        <v>33</v>
      </c>
      <c r="R56" s="1">
        <v>25</v>
      </c>
      <c r="S56" s="1" t="s">
        <v>34</v>
      </c>
      <c r="T56" s="1" t="str">
        <f t="shared" si="51"/>
        <v>25 MG</v>
      </c>
      <c r="U56" s="1"/>
      <c r="V56" s="1"/>
      <c r="W56" s="1">
        <v>30</v>
      </c>
      <c r="X56" s="1" t="s">
        <v>35</v>
      </c>
      <c r="Y56" t="str">
        <f>+IF(AND(X56="ud.",COUNTIF(Hoja2!$I$3:$I$11,Hoja1!Q56)&gt;0),Hoja1!W56&amp;" "&amp;IF(Hoja1!W56=1,VLOOKUP(Hoja1!Q56,Hoja2!$A:$D,3,0),VLOOKUP(Hoja1!Q56,Hoja2!$A:$D,4,0)),IF(AND(X56="ud.",COUNTIF(Hoja2!$I$3:$I$11,Hoja1!Q56)&lt;0),Hoja1!W56&amp;" "&amp;"unidad, "&amp;VLOOKUP(Hoja1!Q56,Hoja2!$A:$B,2,0),Hoja1!W56&amp;" "&amp;Hoja1!X56&amp;" "&amp;VLOOKUP(Hoja1!Q56,Hoja2!$A:$B,2,0)))</f>
        <v>30 comprimidos recubiertos</v>
      </c>
      <c r="Z56" t="str">
        <f>+IF(X56="ud.",IF(W56&lt;&gt;1,W56&amp;" "&amp;VLOOKUP(Q56,Hoja2!A:D,4,0),Hoja1!W56&amp;" "&amp;VLOOKUP(Hoja1!Q56,Hoja2!A:D,3,0)),Hoja1!W56&amp;" "&amp;Hoja1!X56&amp;" "&amp;VLOOKUP(Hoja1!Q56,Hoja2!A:B,2,0))</f>
        <v>30 comprimidos recubiertos</v>
      </c>
      <c r="AA56" s="1" t="s">
        <v>342</v>
      </c>
      <c r="AB56" s="1" t="s">
        <v>25</v>
      </c>
      <c r="AC56" s="1" t="s">
        <v>26</v>
      </c>
      <c r="AD56" s="1" t="s">
        <v>82</v>
      </c>
      <c r="AE56" s="4">
        <v>39990</v>
      </c>
      <c r="AF56" t="str">
        <f t="shared" si="45"/>
        <v>(CB) JARDIANCE COM REC 25 MG X 30</v>
      </c>
      <c r="AG56" t="str">
        <f t="shared" si="9"/>
        <v>BOEHRINGER INGELHEIM</v>
      </c>
      <c r="AH56" t="str">
        <f t="shared" si="10"/>
        <v>EMPAGLIFLOZINA 25 MG</v>
      </c>
      <c r="AI56" t="str">
        <f t="shared" si="46"/>
        <v/>
      </c>
      <c r="AJ56" t="str">
        <f t="shared" si="47"/>
        <v/>
      </c>
      <c r="AK56" t="str">
        <f t="shared" si="11"/>
        <v>EMPAGLIFLOZINA 25 MG</v>
      </c>
      <c r="AL56" t="str">
        <f>+VLOOKUP($Q56,Hoja2!$A:$B,2,0)</f>
        <v>comprimido recubierto</v>
      </c>
      <c r="AM56" t="str">
        <f t="shared" si="12"/>
        <v>(CB) JARDIANCE COM REC 25 MG X 30 BOEHRINGER INGELHEIM EMPAGLIFLOZINA 25 MG comprimido recubierto</v>
      </c>
      <c r="BB56">
        <f t="shared" si="13"/>
        <v>829014</v>
      </c>
      <c r="BC56" t="str">
        <f t="shared" si="14"/>
        <v>Jardiance 25 mg x 30 comprimidos recubiertos</v>
      </c>
      <c r="BD56" s="10">
        <f t="shared" si="15"/>
        <v>39990</v>
      </c>
      <c r="BE56" s="3" t="str">
        <f t="shared" si="16"/>
        <v>Jardiance 25</v>
      </c>
      <c r="BF56" t="str">
        <f t="shared" si="17"/>
        <v>Empagliflozina</v>
      </c>
      <c r="BG56" t="str">
        <f t="shared" si="18"/>
        <v/>
      </c>
      <c r="BH56" t="str">
        <f t="shared" si="19"/>
        <v/>
      </c>
      <c r="BI56" t="str">
        <f>+IF(AND(X56="ud.",COUNTIF(Hoja2!$I$3:$I$11,Hoja1!Q56)&gt;0),IF(Hoja1!W56=1,VLOOKUP(Hoja1!Q56,Hoja2!$A:$D,3,0),VLOOKUP(Hoja1!Q56,Hoja2!$A:$D,4,0)),IF(AND(X56="ud.",COUNTIF(Hoja2!$I$3:$I$11,Hoja1!Q56)&lt;0),VLOOKUP(Hoja1!Q56,Hoja2!$A:$B,2,0),VLOOKUP(Hoja1!Q56,Hoja2!$A:$B,2,0)))</f>
        <v>comprimidos recubiertos</v>
      </c>
      <c r="BJ56" t="str">
        <f t="shared" si="20"/>
        <v>25 mg</v>
      </c>
      <c r="BK56">
        <f t="shared" si="21"/>
        <v>30</v>
      </c>
      <c r="BL56" t="str">
        <f t="shared" si="22"/>
        <v>ud.</v>
      </c>
      <c r="BO56">
        <f t="shared" si="23"/>
        <v>829014</v>
      </c>
      <c r="BP56" t="str">
        <f t="shared" si="24"/>
        <v>Jardiance 25 mg x 30 comprimidos recubiertos</v>
      </c>
      <c r="BQ56" s="10">
        <f t="shared" si="25"/>
        <v>39990</v>
      </c>
      <c r="BR56" s="3" t="str">
        <f t="shared" si="26"/>
        <v>Jardiance 25</v>
      </c>
      <c r="BS56" t="str">
        <f t="shared" si="27"/>
        <v>Empagliflozina</v>
      </c>
      <c r="BT56" t="str">
        <f t="shared" si="28"/>
        <v>comprimidos recubiertos</v>
      </c>
      <c r="BU56" t="str">
        <f t="shared" si="29"/>
        <v>25 mg</v>
      </c>
      <c r="BV56">
        <f t="shared" si="30"/>
        <v>30</v>
      </c>
      <c r="BW56" t="str">
        <f t="shared" si="31"/>
        <v>ud.</v>
      </c>
      <c r="BZ56" t="str">
        <f t="shared" si="32"/>
        <v>Boehringer Ingelheim</v>
      </c>
      <c r="CA56">
        <v>1003197</v>
      </c>
      <c r="CB56">
        <v>0</v>
      </c>
    </row>
    <row r="57" spans="1:81" x14ac:dyDescent="0.2">
      <c r="A57" s="1" t="s">
        <v>343</v>
      </c>
      <c r="B57" s="2">
        <v>9659</v>
      </c>
      <c r="C57">
        <v>4079</v>
      </c>
      <c r="D57">
        <v>829062</v>
      </c>
      <c r="E57" s="1" t="s">
        <v>344</v>
      </c>
      <c r="F57" s="1" t="str">
        <f t="shared" si="52"/>
        <v>(CB) SPIRON</v>
      </c>
      <c r="G57" s="1">
        <f t="shared" si="53"/>
        <v>1</v>
      </c>
      <c r="H57" s="16" t="str">
        <f t="shared" si="1"/>
        <v>Spiron 1</v>
      </c>
      <c r="I57" s="1" t="str">
        <f>+VLOOKUP(Q57,Hoja2!A:B,2,0)</f>
        <v>solución oral para gotas</v>
      </c>
      <c r="J57" s="1" t="s">
        <v>321</v>
      </c>
      <c r="K57" s="1" t="str">
        <f t="shared" si="6"/>
        <v>Grunenthal</v>
      </c>
      <c r="L57" s="1" t="s">
        <v>345</v>
      </c>
      <c r="M57" s="1" t="str">
        <f t="shared" si="50"/>
        <v>RISPERIDONA</v>
      </c>
      <c r="N57" s="1"/>
      <c r="O57" s="1"/>
      <c r="P57" s="1" t="s">
        <v>346</v>
      </c>
      <c r="Q57" s="1" t="s">
        <v>292</v>
      </c>
      <c r="R57">
        <v>1</v>
      </c>
      <c r="S57" s="1" t="s">
        <v>58</v>
      </c>
      <c r="T57" s="1" t="str">
        <f t="shared" si="51"/>
        <v>1 MG/ML</v>
      </c>
      <c r="U57" s="1"/>
      <c r="V57" s="1"/>
      <c r="W57" s="1">
        <v>30</v>
      </c>
      <c r="X57" s="1" t="s">
        <v>23</v>
      </c>
      <c r="Y57" t="str">
        <f>+IF(AND(X57="ud.",COUNTIF(Hoja2!$I$3:$I$11,Hoja1!Q57)&gt;0),Hoja1!W57&amp;" "&amp;IF(Hoja1!W57=1,VLOOKUP(Hoja1!Q57,Hoja2!$A:$D,3,0),VLOOKUP(Hoja1!Q57,Hoja2!$A:$D,4,0)),IF(AND(X57="ud.",COUNTIF(Hoja2!$I$3:$I$11,Hoja1!Q57)&lt;0),Hoja1!W57&amp;" "&amp;"unidad, "&amp;VLOOKUP(Hoja1!Q57,Hoja2!$A:$B,2,0),Hoja1!W57&amp;" "&amp;Hoja1!X57&amp;" "&amp;VLOOKUP(Hoja1!Q57,Hoja2!$A:$B,2,0)))</f>
        <v>30 ml. solución oral para gotas</v>
      </c>
      <c r="Z57" t="str">
        <f>+IF(X57="ud.",IF(W57&lt;&gt;1,W57&amp;" "&amp;VLOOKUP(Q57,Hoja2!A:D,4,0),Hoja1!W57&amp;" "&amp;VLOOKUP(Hoja1!Q57,Hoja2!A:D,3,0)),Hoja1!W57&amp;" "&amp;Hoja1!X57&amp;" "&amp;VLOOKUP(Hoja1!Q57,Hoja2!A:B,2,0))</f>
        <v>30 ml. solución oral para gotas</v>
      </c>
      <c r="AA57" s="1" t="s">
        <v>347</v>
      </c>
      <c r="AB57" s="1" t="s">
        <v>25</v>
      </c>
      <c r="AC57" s="1" t="s">
        <v>26</v>
      </c>
      <c r="AD57" s="1" t="s">
        <v>51</v>
      </c>
      <c r="AE57" s="4">
        <v>8920</v>
      </c>
      <c r="AF57" t="str">
        <f t="shared" si="45"/>
        <v>(CB) SPIRON SOL ORA GOT 1 MG/ML X 30 ML</v>
      </c>
      <c r="AG57" t="str">
        <f t="shared" si="9"/>
        <v>GRUNENTHAL</v>
      </c>
      <c r="AH57" t="str">
        <f t="shared" si="10"/>
        <v>RISPERIDONA 1 MG/ML</v>
      </c>
      <c r="AI57" t="str">
        <f t="shared" si="46"/>
        <v/>
      </c>
      <c r="AJ57" t="str">
        <f t="shared" si="47"/>
        <v/>
      </c>
      <c r="AK57" t="str">
        <f t="shared" si="11"/>
        <v>RISPERIDONA 1 MG/ML</v>
      </c>
      <c r="AL57" t="str">
        <f>+VLOOKUP($Q57,Hoja2!$A:$B,2,0)</f>
        <v>solución oral para gotas</v>
      </c>
      <c r="AM57" t="str">
        <f t="shared" si="12"/>
        <v>(CB) SPIRON SOL ORA GOT 1 MG/ML X 30 ML GRUNENTHAL RISPERIDONA 1 MG/ML solución oral para gotas</v>
      </c>
      <c r="BB57">
        <f t="shared" si="13"/>
        <v>829062</v>
      </c>
      <c r="BC57" t="str">
        <f t="shared" si="14"/>
        <v>Spiron 1 mg/ml x 30 ml. solución oral para gotas</v>
      </c>
      <c r="BD57" s="10">
        <f t="shared" si="15"/>
        <v>8920</v>
      </c>
      <c r="BE57" s="3" t="str">
        <f t="shared" si="16"/>
        <v>Spiron 1</v>
      </c>
      <c r="BF57" t="str">
        <f t="shared" si="17"/>
        <v>Risperidona</v>
      </c>
      <c r="BG57" t="str">
        <f t="shared" si="18"/>
        <v/>
      </c>
      <c r="BH57" t="str">
        <f t="shared" si="19"/>
        <v/>
      </c>
      <c r="BI57" t="str">
        <f>+IF(AND(X57="ud.",COUNTIF(Hoja2!$I$3:$I$11,Hoja1!Q57)&gt;0),IF(Hoja1!W57=1,VLOOKUP(Hoja1!Q57,Hoja2!$A:$D,3,0),VLOOKUP(Hoja1!Q57,Hoja2!$A:$D,4,0)),IF(AND(X57="ud.",COUNTIF(Hoja2!$I$3:$I$11,Hoja1!Q57)&lt;0),VLOOKUP(Hoja1!Q57,Hoja2!$A:$B,2,0),VLOOKUP(Hoja1!Q57,Hoja2!$A:$B,2,0)))</f>
        <v>solución oral para gotas</v>
      </c>
      <c r="BJ57" t="str">
        <f t="shared" si="20"/>
        <v>1 mg/ml</v>
      </c>
      <c r="BK57">
        <f t="shared" si="21"/>
        <v>30</v>
      </c>
      <c r="BL57" t="str">
        <f t="shared" si="22"/>
        <v>ml.</v>
      </c>
      <c r="BO57">
        <f t="shared" si="23"/>
        <v>829062</v>
      </c>
      <c r="BP57" t="str">
        <f t="shared" si="24"/>
        <v>Spiron 1 mg/ml x 30 ml. solución oral para gotas</v>
      </c>
      <c r="BQ57" s="10">
        <f t="shared" si="25"/>
        <v>8920</v>
      </c>
      <c r="BR57" s="3" t="str">
        <f t="shared" si="26"/>
        <v>Spiron 1</v>
      </c>
      <c r="BS57" t="str">
        <f t="shared" si="27"/>
        <v>Risperidona</v>
      </c>
      <c r="BT57" t="str">
        <f t="shared" si="28"/>
        <v>solución oral para gotas</v>
      </c>
      <c r="BU57" t="str">
        <f t="shared" si="29"/>
        <v>1 mg/ml</v>
      </c>
      <c r="BV57">
        <f t="shared" si="30"/>
        <v>30</v>
      </c>
      <c r="BW57" t="str">
        <f t="shared" si="31"/>
        <v>ml.</v>
      </c>
      <c r="BZ57" t="str">
        <f t="shared" si="32"/>
        <v>Grunenthal</v>
      </c>
      <c r="CB57">
        <v>0</v>
      </c>
      <c r="CC57">
        <v>829053</v>
      </c>
    </row>
    <row r="58" spans="1:81" x14ac:dyDescent="0.2">
      <c r="A58" s="1" t="s">
        <v>348</v>
      </c>
      <c r="B58" s="8">
        <v>9660</v>
      </c>
      <c r="C58">
        <v>4080</v>
      </c>
      <c r="D58">
        <v>829076</v>
      </c>
      <c r="E58" s="1" t="s">
        <v>349</v>
      </c>
      <c r="F58" s="1" t="str">
        <f t="shared" si="52"/>
        <v>(CB) TILDIEM</v>
      </c>
      <c r="G58" s="1">
        <f t="shared" si="53"/>
        <v>60</v>
      </c>
      <c r="H58" s="16" t="str">
        <f t="shared" si="1"/>
        <v>Tildiem 60</v>
      </c>
      <c r="I58" s="1" t="str">
        <f>+VLOOKUP(Q58,Hoja2!A:B,2,0)</f>
        <v>comprimido</v>
      </c>
      <c r="J58" s="1" t="s">
        <v>350</v>
      </c>
      <c r="K58" s="1" t="str">
        <f t="shared" si="6"/>
        <v>Chemopharma</v>
      </c>
      <c r="L58" s="1" t="s">
        <v>351</v>
      </c>
      <c r="M58" s="1" t="str">
        <f t="shared" si="50"/>
        <v>DILTIAZEM</v>
      </c>
      <c r="N58" s="1"/>
      <c r="O58" s="1"/>
      <c r="P58" s="1" t="s">
        <v>352</v>
      </c>
      <c r="Q58" s="1" t="s">
        <v>65</v>
      </c>
      <c r="R58" s="1">
        <v>60</v>
      </c>
      <c r="S58" s="1" t="s">
        <v>34</v>
      </c>
      <c r="T58" s="1" t="str">
        <f t="shared" si="51"/>
        <v>60 MG</v>
      </c>
      <c r="U58" s="1"/>
      <c r="V58" s="1"/>
      <c r="W58" s="1">
        <v>60</v>
      </c>
      <c r="X58" s="1" t="s">
        <v>35</v>
      </c>
      <c r="Y58" t="str">
        <f>+IF(AND(X58="ud.",COUNTIF(Hoja2!$I$3:$I$11,Hoja1!Q58)&gt;0),Hoja1!W58&amp;" "&amp;IF(Hoja1!W58=1,VLOOKUP(Hoja1!Q58,Hoja2!$A:$D,3,0),VLOOKUP(Hoja1!Q58,Hoja2!$A:$D,4,0)),IF(AND(X58="ud.",COUNTIF(Hoja2!$I$3:$I$11,Hoja1!Q58)&lt;0),Hoja1!W58&amp;" "&amp;"unidad, "&amp;VLOOKUP(Hoja1!Q58,Hoja2!$A:$B,2,0),Hoja1!W58&amp;" "&amp;Hoja1!X58&amp;" "&amp;VLOOKUP(Hoja1!Q58,Hoja2!$A:$B,2,0)))</f>
        <v>60 comprimidos</v>
      </c>
      <c r="Z58" t="str">
        <f>+IF(X58="ud.",IF(W58&lt;&gt;1,W58&amp;" "&amp;VLOOKUP(Q58,Hoja2!A:D,4,0),Hoja1!W58&amp;" "&amp;VLOOKUP(Hoja1!Q58,Hoja2!A:D,3,0)),Hoja1!W58&amp;" "&amp;Hoja1!X58&amp;" "&amp;VLOOKUP(Hoja1!Q58,Hoja2!A:B,2,0))</f>
        <v>60 comprimidos</v>
      </c>
      <c r="AA58" s="1" t="s">
        <v>353</v>
      </c>
      <c r="AB58" s="1" t="s">
        <v>25</v>
      </c>
      <c r="AC58" s="1" t="s">
        <v>26</v>
      </c>
      <c r="AD58" s="1" t="s">
        <v>142</v>
      </c>
      <c r="AE58" s="4">
        <v>14660</v>
      </c>
      <c r="AF58" t="str">
        <f t="shared" si="45"/>
        <v>(CB) TILDIEM COM 60 MG X 60</v>
      </c>
      <c r="AG58" t="str">
        <f t="shared" si="9"/>
        <v>CHEMOPHARMA</v>
      </c>
      <c r="AH58" t="str">
        <f t="shared" si="10"/>
        <v>DILTIAZEM 60 MG</v>
      </c>
      <c r="AI58" t="str">
        <f t="shared" si="46"/>
        <v/>
      </c>
      <c r="AJ58" t="str">
        <f t="shared" si="47"/>
        <v/>
      </c>
      <c r="AK58" t="str">
        <f t="shared" si="11"/>
        <v>DILTIAZEM 60 MG</v>
      </c>
      <c r="AL58" t="str">
        <f>+VLOOKUP($Q58,Hoja2!$A:$B,2,0)</f>
        <v>comprimido</v>
      </c>
      <c r="AM58" t="str">
        <f t="shared" si="12"/>
        <v>(CB) TILDIEM COM 60 MG X 60 CHEMOPHARMA DILTIAZEM 60 MG comprimido</v>
      </c>
      <c r="BB58">
        <f t="shared" si="13"/>
        <v>829076</v>
      </c>
      <c r="BC58" t="str">
        <f t="shared" si="14"/>
        <v>Tildiem 60 mg x 60 comprimidos</v>
      </c>
      <c r="BD58" s="10">
        <f t="shared" si="15"/>
        <v>14660</v>
      </c>
      <c r="BE58" s="3" t="str">
        <f t="shared" si="16"/>
        <v>Tildiem 60</v>
      </c>
      <c r="BF58" t="str">
        <f t="shared" si="17"/>
        <v>Diltiazem</v>
      </c>
      <c r="BG58" t="str">
        <f t="shared" si="18"/>
        <v/>
      </c>
      <c r="BH58" t="str">
        <f t="shared" si="19"/>
        <v/>
      </c>
      <c r="BI58" t="str">
        <f>+IF(AND(X58="ud.",COUNTIF(Hoja2!$I$3:$I$11,Hoja1!Q58)&gt;0),IF(Hoja1!W58=1,VLOOKUP(Hoja1!Q58,Hoja2!$A:$D,3,0),VLOOKUP(Hoja1!Q58,Hoja2!$A:$D,4,0)),IF(AND(X58="ud.",COUNTIF(Hoja2!$I$3:$I$11,Hoja1!Q58)&lt;0),VLOOKUP(Hoja1!Q58,Hoja2!$A:$B,2,0),VLOOKUP(Hoja1!Q58,Hoja2!$A:$B,2,0)))</f>
        <v>comprimidos</v>
      </c>
      <c r="BJ58" t="str">
        <f t="shared" si="20"/>
        <v>60 mg</v>
      </c>
      <c r="BK58">
        <f t="shared" si="21"/>
        <v>60</v>
      </c>
      <c r="BL58" t="str">
        <f t="shared" si="22"/>
        <v>ud.</v>
      </c>
      <c r="BO58">
        <f t="shared" si="23"/>
        <v>829076</v>
      </c>
      <c r="BP58" t="str">
        <f t="shared" si="24"/>
        <v>Tildiem 60 mg x 60 comprimidos</v>
      </c>
      <c r="BQ58" s="10">
        <f t="shared" si="25"/>
        <v>14660</v>
      </c>
      <c r="BR58" s="3" t="str">
        <f t="shared" si="26"/>
        <v>Tildiem 60</v>
      </c>
      <c r="BS58" t="str">
        <f t="shared" si="27"/>
        <v>Diltiazem</v>
      </c>
      <c r="BT58" t="str">
        <f t="shared" si="28"/>
        <v>comprimidos</v>
      </c>
      <c r="BU58" t="str">
        <f t="shared" si="29"/>
        <v>60 mg</v>
      </c>
      <c r="BV58">
        <f t="shared" si="30"/>
        <v>60</v>
      </c>
      <c r="BW58" t="str">
        <f t="shared" si="31"/>
        <v>ud.</v>
      </c>
      <c r="BZ58" t="str">
        <f t="shared" si="32"/>
        <v>Chemopharma</v>
      </c>
      <c r="CB58">
        <v>0</v>
      </c>
      <c r="CC58">
        <v>855813</v>
      </c>
    </row>
    <row r="59" spans="1:81" x14ac:dyDescent="0.2">
      <c r="A59" s="5" t="s">
        <v>354</v>
      </c>
      <c r="B59" s="2">
        <v>9668</v>
      </c>
      <c r="C59">
        <v>4077</v>
      </c>
      <c r="D59">
        <v>828953</v>
      </c>
      <c r="E59" s="1" t="s">
        <v>355</v>
      </c>
      <c r="F59" s="1" t="str">
        <f t="shared" si="52"/>
        <v>(CB) AMOXICILINA</v>
      </c>
      <c r="G59" s="1">
        <f t="shared" si="53"/>
        <v>500</v>
      </c>
      <c r="H59" s="16" t="str">
        <f t="shared" si="1"/>
        <v>Amoxicilina 500</v>
      </c>
      <c r="I59" s="1" t="str">
        <f>+VLOOKUP(Q59,Hoja2!A:B,2,0)</f>
        <v>polvo para suspensión oral</v>
      </c>
      <c r="J59" t="s">
        <v>297</v>
      </c>
      <c r="K59" s="1" t="str">
        <f t="shared" si="6"/>
        <v>Opko</v>
      </c>
      <c r="L59" t="s">
        <v>1096</v>
      </c>
      <c r="M59" s="1" t="str">
        <f t="shared" si="50"/>
        <v>AMOXICILINA</v>
      </c>
      <c r="P59" t="s">
        <v>159</v>
      </c>
      <c r="Q59" t="s">
        <v>160</v>
      </c>
      <c r="R59">
        <v>500</v>
      </c>
      <c r="S59" t="s">
        <v>161</v>
      </c>
      <c r="T59" s="1" t="str">
        <f t="shared" si="51"/>
        <v>500 MG/5ML</v>
      </c>
      <c r="W59">
        <v>60</v>
      </c>
      <c r="X59" s="1" t="s">
        <v>23</v>
      </c>
      <c r="Y59" t="str">
        <f>+IF(AND(X59="ud.",COUNTIF(Hoja2!$I$3:$I$11,Hoja1!Q59)&gt;0),Hoja1!W59&amp;" "&amp;IF(Hoja1!W59=1,VLOOKUP(Hoja1!Q59,Hoja2!$A:$D,3,0),VLOOKUP(Hoja1!Q59,Hoja2!$A:$D,4,0)),IF(AND(X59="ud.",COUNTIF(Hoja2!$I$3:$I$11,Hoja1!Q59)&lt;0),Hoja1!W59&amp;" "&amp;"unidad, "&amp;VLOOKUP(Hoja1!Q59,Hoja2!$A:$B,2,0),Hoja1!W59&amp;" "&amp;Hoja1!X59&amp;" "&amp;VLOOKUP(Hoja1!Q59,Hoja2!$A:$B,2,0)))</f>
        <v>60 ml. polvo para suspensión oral</v>
      </c>
      <c r="Z59" t="str">
        <f>+IF(X59="ud.",IF(W59&lt;&gt;1,W59&amp;" "&amp;VLOOKUP(Q59,Hoja2!A:D,4,0),Hoja1!W59&amp;" "&amp;VLOOKUP(Hoja1!Q59,Hoja2!A:D,3,0)),Hoja1!W59&amp;" "&amp;Hoja1!X59&amp;" "&amp;VLOOKUP(Hoja1!Q59,Hoja2!A:B,2,0))</f>
        <v>60 ml. polvo para suspensión oral</v>
      </c>
      <c r="AA59" s="1" t="s">
        <v>356</v>
      </c>
      <c r="AB59" s="1" t="s">
        <v>25</v>
      </c>
      <c r="AC59" s="1" t="s">
        <v>26</v>
      </c>
      <c r="AD59" s="1" t="s">
        <v>163</v>
      </c>
      <c r="AE59" s="4">
        <v>1970</v>
      </c>
      <c r="AF59" t="str">
        <f t="shared" si="45"/>
        <v>(CB) AMOXICILINA POL SUS ORA 500 MG/5ML X 60 ML</v>
      </c>
      <c r="AG59" t="str">
        <f t="shared" si="9"/>
        <v>OPKO</v>
      </c>
      <c r="AH59" t="str">
        <f t="shared" si="10"/>
        <v>AMOXICILINA 500 MG/5ML</v>
      </c>
      <c r="AI59" t="str">
        <f t="shared" si="46"/>
        <v/>
      </c>
      <c r="AJ59" t="str">
        <f t="shared" si="47"/>
        <v/>
      </c>
      <c r="AK59" t="str">
        <f t="shared" si="11"/>
        <v>AMOXICILINA 500 MG/5ML</v>
      </c>
      <c r="AL59" t="str">
        <f>+VLOOKUP($Q59,Hoja2!$A:$B,2,0)</f>
        <v>polvo para suspensión oral</v>
      </c>
      <c r="AM59" t="str">
        <f t="shared" si="12"/>
        <v>(CB) AMOXICILINA POL SUS ORA 500 MG/5ML X 60 ML OPKO AMOXICILINA 500 MG/5ML polvo para suspensión oral</v>
      </c>
      <c r="BB59">
        <f t="shared" si="13"/>
        <v>828953</v>
      </c>
      <c r="BC59" t="str">
        <f t="shared" si="14"/>
        <v>Amoxicilina 500 mg/5ml x 60 ml. polvo para suspensión oral</v>
      </c>
      <c r="BD59" s="10">
        <f t="shared" si="15"/>
        <v>1970</v>
      </c>
      <c r="BE59" s="3" t="str">
        <f t="shared" si="16"/>
        <v>Amoxicilina 500</v>
      </c>
      <c r="BF59" t="str">
        <f t="shared" si="17"/>
        <v>Amoxicilina</v>
      </c>
      <c r="BG59" t="str">
        <f t="shared" si="18"/>
        <v/>
      </c>
      <c r="BH59" t="str">
        <f t="shared" si="19"/>
        <v/>
      </c>
      <c r="BI59" t="str">
        <f>+IF(AND(X59="ud.",COUNTIF(Hoja2!$I$3:$I$11,Hoja1!Q59)&gt;0),IF(Hoja1!W59=1,VLOOKUP(Hoja1!Q59,Hoja2!$A:$D,3,0),VLOOKUP(Hoja1!Q59,Hoja2!$A:$D,4,0)),IF(AND(X59="ud.",COUNTIF(Hoja2!$I$3:$I$11,Hoja1!Q59)&lt;0),VLOOKUP(Hoja1!Q59,Hoja2!$A:$B,2,0),VLOOKUP(Hoja1!Q59,Hoja2!$A:$B,2,0)))</f>
        <v>polvo para suspensión oral</v>
      </c>
      <c r="BJ59" t="str">
        <f t="shared" si="20"/>
        <v>500 mg/5ml</v>
      </c>
      <c r="BK59">
        <f t="shared" si="21"/>
        <v>60</v>
      </c>
      <c r="BL59" t="str">
        <f t="shared" si="22"/>
        <v>ml.</v>
      </c>
      <c r="BO59">
        <f t="shared" si="23"/>
        <v>828953</v>
      </c>
      <c r="BP59" t="str">
        <f t="shared" si="24"/>
        <v>Amoxicilina 500 mg/5ml x 60 ml. polvo para suspensión oral</v>
      </c>
      <c r="BQ59" s="10">
        <f t="shared" si="25"/>
        <v>1970</v>
      </c>
      <c r="BR59" s="3" t="str">
        <f t="shared" si="26"/>
        <v>Amoxicilina 500</v>
      </c>
      <c r="BS59" t="str">
        <f t="shared" si="27"/>
        <v>Amoxicilina</v>
      </c>
      <c r="BT59" t="str">
        <f t="shared" si="28"/>
        <v>polvo para suspensión oral</v>
      </c>
      <c r="BU59" t="str">
        <f t="shared" si="29"/>
        <v>500 mg/5ml</v>
      </c>
      <c r="BV59">
        <f t="shared" si="30"/>
        <v>60</v>
      </c>
      <c r="BW59" t="str">
        <f t="shared" si="31"/>
        <v>ml.</v>
      </c>
      <c r="BZ59" t="str">
        <f t="shared" si="32"/>
        <v>Opko</v>
      </c>
      <c r="CA59">
        <v>829296</v>
      </c>
      <c r="CB59">
        <v>0</v>
      </c>
    </row>
    <row r="60" spans="1:81" x14ac:dyDescent="0.2">
      <c r="A60" s="1" t="s">
        <v>357</v>
      </c>
      <c r="B60" s="2">
        <v>9686</v>
      </c>
      <c r="C60">
        <v>4140</v>
      </c>
      <c r="D60">
        <v>829086</v>
      </c>
      <c r="E60" s="1" t="s">
        <v>358</v>
      </c>
      <c r="F60" s="1" t="str">
        <f t="shared" si="52"/>
        <v>(CB) TRIGILAB</v>
      </c>
      <c r="G60" s="1">
        <f t="shared" si="53"/>
        <v>200</v>
      </c>
      <c r="H60" s="16" t="str">
        <f t="shared" si="1"/>
        <v>Trigilab 200</v>
      </c>
      <c r="I60" s="1" t="str">
        <f>+VLOOKUP(Q60,Hoja2!A:B,2,0)</f>
        <v>comprimido</v>
      </c>
      <c r="J60" s="1" t="s">
        <v>303</v>
      </c>
      <c r="K60" s="1" t="str">
        <f t="shared" si="6"/>
        <v>Interpharma</v>
      </c>
      <c r="L60" s="1" t="s">
        <v>304</v>
      </c>
      <c r="M60" s="1" t="str">
        <f t="shared" si="50"/>
        <v>LAMOTRIGINA</v>
      </c>
      <c r="N60" s="1"/>
      <c r="O60" s="1"/>
      <c r="P60" s="1" t="s">
        <v>305</v>
      </c>
      <c r="Q60" s="1" t="s">
        <v>65</v>
      </c>
      <c r="R60">
        <v>200</v>
      </c>
      <c r="S60" s="1" t="s">
        <v>34</v>
      </c>
      <c r="T60" s="1" t="str">
        <f t="shared" si="51"/>
        <v>200 MG</v>
      </c>
      <c r="U60" s="1"/>
      <c r="V60" s="1"/>
      <c r="W60">
        <v>30</v>
      </c>
      <c r="X60" s="1" t="s">
        <v>35</v>
      </c>
      <c r="Y60" t="str">
        <f>+IF(AND(X60="ud.",COUNTIF(Hoja2!$I$3:$I$11,Hoja1!Q60)&gt;0),Hoja1!W60&amp;" "&amp;IF(Hoja1!W60=1,VLOOKUP(Hoja1!Q60,Hoja2!$A:$D,3,0),VLOOKUP(Hoja1!Q60,Hoja2!$A:$D,4,0)),IF(AND(X60="ud.",COUNTIF(Hoja2!$I$3:$I$11,Hoja1!Q60)&lt;0),Hoja1!W60&amp;" "&amp;"unidad, "&amp;VLOOKUP(Hoja1!Q60,Hoja2!$A:$B,2,0),Hoja1!W60&amp;" "&amp;Hoja1!X60&amp;" "&amp;VLOOKUP(Hoja1!Q60,Hoja2!$A:$B,2,0)))</f>
        <v>30 comprimidos</v>
      </c>
      <c r="Z60" t="str">
        <f>+IF(X60="ud.",IF(W60&lt;&gt;1,W60&amp;" "&amp;VLOOKUP(Q60,Hoja2!A:D,4,0),Hoja1!W60&amp;" "&amp;VLOOKUP(Hoja1!Q60,Hoja2!A:D,3,0)),Hoja1!W60&amp;" "&amp;Hoja1!X60&amp;" "&amp;VLOOKUP(Hoja1!Q60,Hoja2!A:B,2,0))</f>
        <v>30 comprimidos</v>
      </c>
      <c r="AA60" s="1" t="s">
        <v>359</v>
      </c>
      <c r="AB60" s="1" t="s">
        <v>25</v>
      </c>
      <c r="AC60" s="1" t="s">
        <v>26</v>
      </c>
      <c r="AD60" s="1" t="s">
        <v>51</v>
      </c>
      <c r="AE60" s="4">
        <v>11680</v>
      </c>
      <c r="AF60" t="str">
        <f t="shared" si="45"/>
        <v>(CB) TRIGILAB COM 200 MG X 30</v>
      </c>
      <c r="AG60" t="str">
        <f t="shared" si="9"/>
        <v>INTERPHARMA</v>
      </c>
      <c r="AH60" t="str">
        <f t="shared" si="10"/>
        <v>LAMOTRIGINA 200 MG</v>
      </c>
      <c r="AI60" t="str">
        <f t="shared" si="46"/>
        <v/>
      </c>
      <c r="AJ60" t="str">
        <f t="shared" si="47"/>
        <v/>
      </c>
      <c r="AK60" t="str">
        <f t="shared" si="11"/>
        <v>LAMOTRIGINA 200 MG</v>
      </c>
      <c r="AL60" t="str">
        <f>+VLOOKUP($Q60,Hoja2!$A:$B,2,0)</f>
        <v>comprimido</v>
      </c>
      <c r="AM60" t="str">
        <f t="shared" si="12"/>
        <v>(CB) TRIGILAB COM 200 MG X 30 INTERPHARMA LAMOTRIGINA 200 MG comprimido</v>
      </c>
      <c r="BB60">
        <f t="shared" si="13"/>
        <v>829086</v>
      </c>
      <c r="BC60" t="str">
        <f t="shared" si="14"/>
        <v>Trigilab 200 mg x 30 comprimidos</v>
      </c>
      <c r="BD60" s="10">
        <f t="shared" si="15"/>
        <v>11680</v>
      </c>
      <c r="BE60" s="3" t="str">
        <f t="shared" si="16"/>
        <v>Trigilab 200</v>
      </c>
      <c r="BF60" t="str">
        <f t="shared" si="17"/>
        <v>Lamotrigina</v>
      </c>
      <c r="BG60" t="str">
        <f t="shared" si="18"/>
        <v/>
      </c>
      <c r="BH60" t="str">
        <f t="shared" si="19"/>
        <v/>
      </c>
      <c r="BI60" t="str">
        <f>+IF(AND(X60="ud.",COUNTIF(Hoja2!$I$3:$I$11,Hoja1!Q60)&gt;0),IF(Hoja1!W60=1,VLOOKUP(Hoja1!Q60,Hoja2!$A:$D,3,0),VLOOKUP(Hoja1!Q60,Hoja2!$A:$D,4,0)),IF(AND(X60="ud.",COUNTIF(Hoja2!$I$3:$I$11,Hoja1!Q60)&lt;0),VLOOKUP(Hoja1!Q60,Hoja2!$A:$B,2,0),VLOOKUP(Hoja1!Q60,Hoja2!$A:$B,2,0)))</f>
        <v>comprimidos</v>
      </c>
      <c r="BJ60" t="str">
        <f t="shared" si="20"/>
        <v>200 mg</v>
      </c>
      <c r="BK60">
        <f t="shared" si="21"/>
        <v>30</v>
      </c>
      <c r="BL60" t="str">
        <f t="shared" si="22"/>
        <v>ud.</v>
      </c>
      <c r="BO60">
        <f t="shared" si="23"/>
        <v>829086</v>
      </c>
      <c r="BP60" t="str">
        <f t="shared" si="24"/>
        <v>Trigilab 200 mg x 30 comprimidos</v>
      </c>
      <c r="BQ60" s="10">
        <f t="shared" si="25"/>
        <v>11680</v>
      </c>
      <c r="BR60" s="3" t="str">
        <f t="shared" si="26"/>
        <v>Trigilab 200</v>
      </c>
      <c r="BS60" t="str">
        <f t="shared" si="27"/>
        <v>Lamotrigina</v>
      </c>
      <c r="BT60" t="str">
        <f t="shared" si="28"/>
        <v>comprimidos</v>
      </c>
      <c r="BU60" t="str">
        <f t="shared" si="29"/>
        <v>200 mg</v>
      </c>
      <c r="BV60">
        <f t="shared" si="30"/>
        <v>30</v>
      </c>
      <c r="BW60" t="str">
        <f t="shared" si="31"/>
        <v>ud.</v>
      </c>
      <c r="BZ60" t="str">
        <f t="shared" si="32"/>
        <v>Interpharma</v>
      </c>
      <c r="CB60">
        <v>0</v>
      </c>
    </row>
    <row r="61" spans="1:81" x14ac:dyDescent="0.2">
      <c r="A61" s="1" t="s">
        <v>360</v>
      </c>
      <c r="B61" s="2">
        <v>9687</v>
      </c>
      <c r="C61">
        <v>4150</v>
      </c>
      <c r="D61">
        <v>828984</v>
      </c>
      <c r="E61" s="1" t="s">
        <v>361</v>
      </c>
      <c r="F61" s="1" t="str">
        <f t="shared" si="52"/>
        <v>(CB) ELIQUIS</v>
      </c>
      <c r="G61" s="1">
        <f t="shared" si="53"/>
        <v>5</v>
      </c>
      <c r="H61" s="16" t="str">
        <f t="shared" si="1"/>
        <v>Eliquis 5</v>
      </c>
      <c r="I61" s="1" t="str">
        <f>+VLOOKUP(Q61,Hoja2!A:B,2,0)</f>
        <v>comprimido recubierto</v>
      </c>
      <c r="J61" s="1" t="s">
        <v>54</v>
      </c>
      <c r="K61" s="1" t="str">
        <f t="shared" si="6"/>
        <v>Pfizer</v>
      </c>
      <c r="L61" s="1" t="s">
        <v>362</v>
      </c>
      <c r="M61" s="1" t="str">
        <f t="shared" si="50"/>
        <v>APIXABAN</v>
      </c>
      <c r="N61" s="1"/>
      <c r="O61" s="1"/>
      <c r="P61" s="1" t="s">
        <v>140</v>
      </c>
      <c r="Q61" s="1" t="s">
        <v>33</v>
      </c>
      <c r="R61">
        <v>5</v>
      </c>
      <c r="S61" t="s">
        <v>34</v>
      </c>
      <c r="T61" s="1" t="str">
        <f t="shared" si="51"/>
        <v>5 MG</v>
      </c>
      <c r="U61" s="1"/>
      <c r="V61" s="1"/>
      <c r="W61">
        <v>60</v>
      </c>
      <c r="X61" t="s">
        <v>35</v>
      </c>
      <c r="Y61" t="str">
        <f>+IF(AND(X61="ud.",COUNTIF(Hoja2!$I$3:$I$11,Hoja1!Q61)&gt;0),Hoja1!W61&amp;" "&amp;IF(Hoja1!W61=1,VLOOKUP(Hoja1!Q61,Hoja2!$A:$D,3,0),VLOOKUP(Hoja1!Q61,Hoja2!$A:$D,4,0)),IF(AND(X61="ud.",COUNTIF(Hoja2!$I$3:$I$11,Hoja1!Q61)&lt;0),Hoja1!W61&amp;" "&amp;"unidad, "&amp;VLOOKUP(Hoja1!Q61,Hoja2!$A:$B,2,0),Hoja1!W61&amp;" "&amp;Hoja1!X61&amp;" "&amp;VLOOKUP(Hoja1!Q61,Hoja2!$A:$B,2,0)))</f>
        <v>60 comprimidos recubiertos</v>
      </c>
      <c r="Z61" t="str">
        <f>+IF(X61="ud.",IF(W61&lt;&gt;1,W61&amp;" "&amp;VLOOKUP(Q61,Hoja2!A:D,4,0),Hoja1!W61&amp;" "&amp;VLOOKUP(Hoja1!Q61,Hoja2!A:D,3,0)),Hoja1!W61&amp;" "&amp;Hoja1!X61&amp;" "&amp;VLOOKUP(Hoja1!Q61,Hoja2!A:B,2,0))</f>
        <v>60 comprimidos recubiertos</v>
      </c>
      <c r="AA61" t="s">
        <v>363</v>
      </c>
      <c r="AB61" t="s">
        <v>25</v>
      </c>
      <c r="AC61" t="s">
        <v>26</v>
      </c>
      <c r="AD61" t="s">
        <v>142</v>
      </c>
      <c r="AE61" s="4">
        <v>65150</v>
      </c>
      <c r="AF61" t="str">
        <f t="shared" si="45"/>
        <v>(CB) ELIQUIS COM REC 5 MG X 60</v>
      </c>
      <c r="AG61" t="str">
        <f t="shared" si="9"/>
        <v>PFIZER</v>
      </c>
      <c r="AH61" t="str">
        <f t="shared" si="10"/>
        <v>APIXABAN 5 MG</v>
      </c>
      <c r="AI61" t="str">
        <f t="shared" si="46"/>
        <v/>
      </c>
      <c r="AJ61" t="str">
        <f t="shared" si="47"/>
        <v/>
      </c>
      <c r="AK61" t="str">
        <f t="shared" si="11"/>
        <v>APIXABAN 5 MG</v>
      </c>
      <c r="AL61" t="str">
        <f>+VLOOKUP($Q61,Hoja2!$A:$B,2,0)</f>
        <v>comprimido recubierto</v>
      </c>
      <c r="AM61" t="str">
        <f t="shared" si="12"/>
        <v>(CB) ELIQUIS COM REC 5 MG X 60 PFIZER APIXABAN 5 MG comprimido recubierto</v>
      </c>
      <c r="BB61">
        <f t="shared" si="13"/>
        <v>828984</v>
      </c>
      <c r="BC61" t="str">
        <f t="shared" si="14"/>
        <v>Eliquis 5 mg x 60 comprimidos recubiertos</v>
      </c>
      <c r="BD61" s="10">
        <f t="shared" si="15"/>
        <v>65150</v>
      </c>
      <c r="BE61" s="3" t="str">
        <f t="shared" si="16"/>
        <v>Eliquis 5</v>
      </c>
      <c r="BF61" t="str">
        <f t="shared" si="17"/>
        <v>Apixaban</v>
      </c>
      <c r="BG61" t="str">
        <f t="shared" si="18"/>
        <v/>
      </c>
      <c r="BH61" t="str">
        <f t="shared" si="19"/>
        <v/>
      </c>
      <c r="BI61" t="str">
        <f>+IF(AND(X61="ud.",COUNTIF(Hoja2!$I$3:$I$11,Hoja1!Q61)&gt;0),IF(Hoja1!W61=1,VLOOKUP(Hoja1!Q61,Hoja2!$A:$D,3,0),VLOOKUP(Hoja1!Q61,Hoja2!$A:$D,4,0)),IF(AND(X61="ud.",COUNTIF(Hoja2!$I$3:$I$11,Hoja1!Q61)&lt;0),VLOOKUP(Hoja1!Q61,Hoja2!$A:$B,2,0),VLOOKUP(Hoja1!Q61,Hoja2!$A:$B,2,0)))</f>
        <v>comprimidos recubiertos</v>
      </c>
      <c r="BJ61" t="str">
        <f t="shared" si="20"/>
        <v>5 mg</v>
      </c>
      <c r="BK61">
        <f t="shared" si="21"/>
        <v>60</v>
      </c>
      <c r="BL61" t="str">
        <f t="shared" si="22"/>
        <v>ud.</v>
      </c>
      <c r="BO61">
        <f t="shared" si="23"/>
        <v>828984</v>
      </c>
      <c r="BP61" t="str">
        <f t="shared" si="24"/>
        <v>Eliquis 5 mg x 60 comprimidos recubiertos</v>
      </c>
      <c r="BQ61" s="10">
        <f t="shared" si="25"/>
        <v>65150</v>
      </c>
      <c r="BR61" s="3" t="str">
        <f t="shared" si="26"/>
        <v>Eliquis 5</v>
      </c>
      <c r="BS61" t="str">
        <f t="shared" si="27"/>
        <v>Apixaban</v>
      </c>
      <c r="BT61" t="str">
        <f t="shared" si="28"/>
        <v>comprimidos recubiertos</v>
      </c>
      <c r="BU61" t="str">
        <f t="shared" si="29"/>
        <v>5 mg</v>
      </c>
      <c r="BV61">
        <f t="shared" si="30"/>
        <v>60</v>
      </c>
      <c r="BW61" t="str">
        <f t="shared" si="31"/>
        <v>ud.</v>
      </c>
      <c r="BZ61" t="str">
        <f t="shared" si="32"/>
        <v>Pfizer</v>
      </c>
      <c r="CB61">
        <v>0</v>
      </c>
    </row>
    <row r="62" spans="1:81" x14ac:dyDescent="0.2">
      <c r="A62" s="1" t="s">
        <v>364</v>
      </c>
      <c r="B62" s="2">
        <v>9713</v>
      </c>
      <c r="C62">
        <v>4202</v>
      </c>
      <c r="D62">
        <v>828947</v>
      </c>
      <c r="E62" s="1" t="s">
        <v>365</v>
      </c>
      <c r="F62" s="1" t="str">
        <f t="shared" si="52"/>
        <v>(CB) ADAPALENO</v>
      </c>
      <c r="G62" s="18" t="str">
        <f>+T62</f>
        <v>0,1%</v>
      </c>
      <c r="H62" s="16" t="str">
        <f t="shared" si="1"/>
        <v>Adapaleno 0,1%</v>
      </c>
      <c r="I62" s="1" t="str">
        <f>+VLOOKUP(Q62,Hoja2!A:B,2,0)</f>
        <v>gel tópico</v>
      </c>
      <c r="J62" s="1" t="s">
        <v>366</v>
      </c>
      <c r="K62" s="1" t="str">
        <f t="shared" si="6"/>
        <v>Global Pharma</v>
      </c>
      <c r="L62" s="1" t="s">
        <v>367</v>
      </c>
      <c r="M62" s="1" t="str">
        <f t="shared" si="50"/>
        <v>ADAPALENO</v>
      </c>
      <c r="N62" s="1"/>
      <c r="O62" s="1"/>
      <c r="P62" s="1" t="s">
        <v>368</v>
      </c>
      <c r="Q62" s="1" t="s">
        <v>369</v>
      </c>
      <c r="R62" s="7">
        <v>1E-3</v>
      </c>
      <c r="T62" s="5" t="s">
        <v>987</v>
      </c>
      <c r="U62" s="1"/>
      <c r="V62" s="1"/>
      <c r="W62" s="1">
        <v>30</v>
      </c>
      <c r="X62" s="1" t="s">
        <v>370</v>
      </c>
      <c r="Y62" t="str">
        <f>+IF(AND(X62="ud.",COUNTIF(Hoja2!$I$3:$I$11,Hoja1!Q62)&gt;0),Hoja1!W62&amp;" "&amp;IF(Hoja1!W62=1,VLOOKUP(Hoja1!Q62,Hoja2!$A:$D,3,0),VLOOKUP(Hoja1!Q62,Hoja2!$A:$D,4,0)),IF(AND(X62="ud.",COUNTIF(Hoja2!$I$3:$I$11,Hoja1!Q62)&lt;0),Hoja1!W62&amp;" "&amp;"unidad, "&amp;VLOOKUP(Hoja1!Q62,Hoja2!$A:$B,2,0),Hoja1!W62&amp;" "&amp;Hoja1!X62&amp;" "&amp;VLOOKUP(Hoja1!Q62,Hoja2!$A:$B,2,0)))</f>
        <v>30 g. gel tópico</v>
      </c>
      <c r="Z62" t="str">
        <f>+IF(X62="ud.",IF(W62&lt;&gt;1,W62&amp;" "&amp;VLOOKUP(Q62,Hoja2!A:D,4,0),Hoja1!W62&amp;" "&amp;VLOOKUP(Hoja1!Q62,Hoja2!A:D,3,0)),Hoja1!W62&amp;" "&amp;Hoja1!X62&amp;" "&amp;VLOOKUP(Hoja1!Q62,Hoja2!A:B,2,0))</f>
        <v>30 g. gel tópico</v>
      </c>
      <c r="AA62" s="1" t="s">
        <v>371</v>
      </c>
      <c r="AB62" s="1" t="s">
        <v>25</v>
      </c>
      <c r="AC62" s="1" t="s">
        <v>26</v>
      </c>
      <c r="AD62" s="1" t="s">
        <v>372</v>
      </c>
      <c r="AE62" s="4">
        <v>7410</v>
      </c>
      <c r="AF62" t="str">
        <f t="shared" si="45"/>
        <v>(CB) ADAPALENO GEL TOP 0,1% X 30 GR</v>
      </c>
      <c r="AG62" t="str">
        <f t="shared" si="9"/>
        <v>GLOBAL PHARMA</v>
      </c>
      <c r="AH62" t="str">
        <f t="shared" si="10"/>
        <v>ADAPALENO 0,1%</v>
      </c>
      <c r="AI62" t="str">
        <f t="shared" si="46"/>
        <v/>
      </c>
      <c r="AJ62" t="str">
        <f t="shared" si="47"/>
        <v/>
      </c>
      <c r="AK62" t="str">
        <f t="shared" si="11"/>
        <v>ADAPALENO 0,1%</v>
      </c>
      <c r="AL62" t="str">
        <f>+VLOOKUP($Q62,Hoja2!$A:$B,2,0)</f>
        <v>gel tópico</v>
      </c>
      <c r="AM62" t="str">
        <f t="shared" si="12"/>
        <v>(CB) ADAPALENO GEL TOP 0,1% X 30 GR GLOBAL PHARMA ADAPALENO 0,1% gel tópico</v>
      </c>
      <c r="BB62">
        <f t="shared" si="13"/>
        <v>828947</v>
      </c>
      <c r="BC62" t="str">
        <f t="shared" si="14"/>
        <v>Adapaleno 0,1% x 30 g. gel tópico</v>
      </c>
      <c r="BD62" s="10">
        <f t="shared" si="15"/>
        <v>7410</v>
      </c>
      <c r="BE62" s="3" t="str">
        <f t="shared" si="16"/>
        <v>Adapaleno 0,1%</v>
      </c>
      <c r="BF62" t="str">
        <f t="shared" si="17"/>
        <v>Adapaleno</v>
      </c>
      <c r="BG62" t="str">
        <f t="shared" si="18"/>
        <v/>
      </c>
      <c r="BH62" t="str">
        <f t="shared" si="19"/>
        <v/>
      </c>
      <c r="BI62" t="str">
        <f>+IF(AND(X62="ud.",COUNTIF(Hoja2!$I$3:$I$11,Hoja1!Q62)&gt;0),IF(Hoja1!W62=1,VLOOKUP(Hoja1!Q62,Hoja2!$A:$D,3,0),VLOOKUP(Hoja1!Q62,Hoja2!$A:$D,4,0)),IF(AND(X62="ud.",COUNTIF(Hoja2!$I$3:$I$11,Hoja1!Q62)&lt;0),VLOOKUP(Hoja1!Q62,Hoja2!$A:$B,2,0),VLOOKUP(Hoja1!Q62,Hoja2!$A:$B,2,0)))</f>
        <v>gel tópico</v>
      </c>
      <c r="BJ62" t="str">
        <f t="shared" si="20"/>
        <v xml:space="preserve">0,1% </v>
      </c>
      <c r="BK62">
        <f t="shared" si="21"/>
        <v>30</v>
      </c>
      <c r="BL62" t="str">
        <f t="shared" si="22"/>
        <v>g.</v>
      </c>
      <c r="BO62">
        <f t="shared" si="23"/>
        <v>828947</v>
      </c>
      <c r="BP62" t="str">
        <f t="shared" si="24"/>
        <v>Adapaleno 0,1% x 30 g. gel tópico</v>
      </c>
      <c r="BQ62" s="10">
        <f t="shared" si="25"/>
        <v>7410</v>
      </c>
      <c r="BR62" s="3" t="str">
        <f t="shared" si="26"/>
        <v>Adapaleno 0,1%</v>
      </c>
      <c r="BS62" t="str">
        <f t="shared" si="27"/>
        <v>Adapaleno</v>
      </c>
      <c r="BT62" t="str">
        <f t="shared" si="28"/>
        <v>gel tópico</v>
      </c>
      <c r="BU62" t="str">
        <f t="shared" si="29"/>
        <v xml:space="preserve">0,1% </v>
      </c>
      <c r="BV62">
        <f t="shared" si="30"/>
        <v>30</v>
      </c>
      <c r="BW62" t="str">
        <f t="shared" si="31"/>
        <v>g.</v>
      </c>
      <c r="BZ62" t="str">
        <f t="shared" si="32"/>
        <v>Global Pharma</v>
      </c>
      <c r="CA62">
        <v>830932</v>
      </c>
      <c r="CB62">
        <v>0</v>
      </c>
    </row>
    <row r="63" spans="1:81" x14ac:dyDescent="0.2">
      <c r="A63" s="1" t="s">
        <v>373</v>
      </c>
      <c r="B63" s="2">
        <v>9714</v>
      </c>
      <c r="C63">
        <v>4204</v>
      </c>
      <c r="D63">
        <v>829088</v>
      </c>
      <c r="E63" s="1" t="s">
        <v>374</v>
      </c>
      <c r="F63" s="1" t="str">
        <f t="shared" si="52"/>
        <v>(CB) VANNAIR</v>
      </c>
      <c r="G63" s="1" t="str">
        <f t="shared" ref="G63:G109" si="54">+R63</f>
        <v>80/4,5</v>
      </c>
      <c r="H63" s="16" t="str">
        <f t="shared" si="1"/>
        <v>Vannair 80/4,5</v>
      </c>
      <c r="I63" s="1" t="str">
        <f>+VLOOKUP(Q63,Hoja2!A:B,2,0)</f>
        <v>suspensión para inhalación oral</v>
      </c>
      <c r="J63" s="1" t="s">
        <v>337</v>
      </c>
      <c r="K63" s="1" t="str">
        <f t="shared" si="6"/>
        <v>Astrazeneca</v>
      </c>
      <c r="L63" s="1" t="s">
        <v>375</v>
      </c>
      <c r="M63" s="1" t="s">
        <v>891</v>
      </c>
      <c r="N63" s="1" t="s">
        <v>892</v>
      </c>
      <c r="O63" s="1"/>
      <c r="P63" s="1" t="s">
        <v>221</v>
      </c>
      <c r="Q63" s="1" t="s">
        <v>376</v>
      </c>
      <c r="R63" s="1" t="s">
        <v>377</v>
      </c>
      <c r="S63" s="1" t="s">
        <v>72</v>
      </c>
      <c r="T63" s="1" t="s">
        <v>923</v>
      </c>
      <c r="U63" s="1" t="s">
        <v>924</v>
      </c>
      <c r="V63" s="1"/>
      <c r="W63">
        <v>120</v>
      </c>
      <c r="X63" s="1" t="s">
        <v>73</v>
      </c>
      <c r="Y63" t="str">
        <f>+IF(AND(X63="ud.",COUNTIF(Hoja2!$I$3:$I$11,Hoja1!Q63)&gt;0),Hoja1!W63&amp;" "&amp;IF(Hoja1!W63=1,VLOOKUP(Hoja1!Q63,Hoja2!$A:$D,3,0),VLOOKUP(Hoja1!Q63,Hoja2!$A:$D,4,0)),IF(AND(X63="ud.",COUNTIF(Hoja2!$I$3:$I$11,Hoja1!Q63)&lt;0),Hoja1!W63&amp;" "&amp;"unidad, "&amp;VLOOKUP(Hoja1!Q63,Hoja2!$A:$B,2,0),Hoja1!W63&amp;" "&amp;Hoja1!X63&amp;" "&amp;VLOOKUP(Hoja1!Q63,Hoja2!$A:$B,2,0)))</f>
        <v>120 dss. suspensión para inhalación oral</v>
      </c>
      <c r="Z63" t="str">
        <f>+IF(X63="ud.",IF(W63&lt;&gt;1,W63&amp;" "&amp;VLOOKUP(Q63,Hoja2!A:D,4,0),Hoja1!W63&amp;" "&amp;VLOOKUP(Hoja1!Q63,Hoja2!A:D,3,0)),Hoja1!W63&amp;" "&amp;Hoja1!X63&amp;" "&amp;VLOOKUP(Hoja1!Q63,Hoja2!A:B,2,0))</f>
        <v>120 dss. suspensión para inhalación oral</v>
      </c>
      <c r="AA63" s="1" t="s">
        <v>378</v>
      </c>
      <c r="AB63" s="1" t="s">
        <v>44</v>
      </c>
      <c r="AC63" s="1" t="s">
        <v>26</v>
      </c>
      <c r="AD63" s="1" t="s">
        <v>75</v>
      </c>
      <c r="AE63" s="4">
        <v>30810</v>
      </c>
      <c r="AF63" t="str">
        <f t="shared" si="45"/>
        <v>(CB) VANNAIR SUS INH ORA 80/4,5 MCG X 120 DSS</v>
      </c>
      <c r="AG63" t="str">
        <f t="shared" si="9"/>
        <v>ASTRAZENECA</v>
      </c>
      <c r="AH63" t="str">
        <f t="shared" si="10"/>
        <v>BUDESONIDA 80 MCG</v>
      </c>
      <c r="AI63" t="str">
        <f t="shared" si="46"/>
        <v>FORMOTEROL 4,5 MCG</v>
      </c>
      <c r="AJ63" t="str">
        <f t="shared" si="47"/>
        <v/>
      </c>
      <c r="AK63" t="str">
        <f t="shared" si="11"/>
        <v>BUDESONIDA 80 MCG FORMOTEROL 4,5 MCG</v>
      </c>
      <c r="AL63" t="str">
        <f>+VLOOKUP($Q63,Hoja2!$A:$B,2,0)</f>
        <v>suspensión para inhalación oral</v>
      </c>
      <c r="AM63" t="str">
        <f t="shared" si="12"/>
        <v>(CB) VANNAIR SUS INH ORA 80/4,5 MCG X 120 DSS ASTRAZENECA BUDESONIDA 80 MCG FORMOTEROL 4,5 MCG suspensión para inhalación oral</v>
      </c>
      <c r="BB63">
        <f t="shared" si="13"/>
        <v>829088</v>
      </c>
      <c r="BC63" t="str">
        <f t="shared" si="14"/>
        <v>Vannair 80/4,5 mcg x 120 dss. suspensión para inhalación oral</v>
      </c>
      <c r="BD63" s="10">
        <f t="shared" si="15"/>
        <v>30810</v>
      </c>
      <c r="BE63" s="3" t="str">
        <f t="shared" si="16"/>
        <v>Vannair 80/4,5</v>
      </c>
      <c r="BF63" t="str">
        <f t="shared" si="17"/>
        <v>Budesonida</v>
      </c>
      <c r="BG63" t="str">
        <f t="shared" si="18"/>
        <v>Formoterol</v>
      </c>
      <c r="BH63" t="str">
        <f t="shared" si="19"/>
        <v/>
      </c>
      <c r="BI63" t="str">
        <f>+IF(AND(X63="ud.",COUNTIF(Hoja2!$I$3:$I$11,Hoja1!Q63)&gt;0),IF(Hoja1!W63=1,VLOOKUP(Hoja1!Q63,Hoja2!$A:$D,3,0),VLOOKUP(Hoja1!Q63,Hoja2!$A:$D,4,0)),IF(AND(X63="ud.",COUNTIF(Hoja2!$I$3:$I$11,Hoja1!Q63)&lt;0),VLOOKUP(Hoja1!Q63,Hoja2!$A:$B,2,0),VLOOKUP(Hoja1!Q63,Hoja2!$A:$B,2,0)))</f>
        <v>suspensión para inhalación oral</v>
      </c>
      <c r="BJ63" t="str">
        <f t="shared" si="20"/>
        <v>80/4,5 mcg</v>
      </c>
      <c r="BK63">
        <f t="shared" si="21"/>
        <v>120</v>
      </c>
      <c r="BL63" t="str">
        <f t="shared" si="22"/>
        <v>dss.</v>
      </c>
      <c r="BO63">
        <f t="shared" si="23"/>
        <v>829088</v>
      </c>
      <c r="BP63" t="str">
        <f t="shared" si="24"/>
        <v>Vannair 80/4,5 mcg x 120 dss. suspensión para inhalación oral</v>
      </c>
      <c r="BQ63" s="10">
        <f t="shared" si="25"/>
        <v>30810</v>
      </c>
      <c r="BR63" s="3" t="str">
        <f t="shared" si="26"/>
        <v>Vannair 80/4,5</v>
      </c>
      <c r="BS63" t="str">
        <f t="shared" si="27"/>
        <v>Budesonida;Formoterol</v>
      </c>
      <c r="BT63" t="str">
        <f t="shared" si="28"/>
        <v>suspensión para inhalación oral</v>
      </c>
      <c r="BU63" t="str">
        <f t="shared" si="29"/>
        <v>80/4,5 mcg</v>
      </c>
      <c r="BV63">
        <f t="shared" si="30"/>
        <v>120</v>
      </c>
      <c r="BW63" t="str">
        <f t="shared" si="31"/>
        <v>dss.</v>
      </c>
      <c r="BZ63" t="str">
        <f t="shared" si="32"/>
        <v>Astrazeneca</v>
      </c>
      <c r="CB63">
        <v>0</v>
      </c>
    </row>
    <row r="64" spans="1:81" x14ac:dyDescent="0.2">
      <c r="A64" s="1" t="s">
        <v>379</v>
      </c>
      <c r="B64" s="2">
        <v>9715</v>
      </c>
      <c r="C64">
        <v>4205</v>
      </c>
      <c r="D64">
        <v>828965</v>
      </c>
      <c r="E64" s="1" t="s">
        <v>380</v>
      </c>
      <c r="F64" s="1" t="str">
        <f t="shared" si="52"/>
        <v>(CB) BREXOVENT LF</v>
      </c>
      <c r="G64" s="1">
        <f t="shared" si="54"/>
        <v>125</v>
      </c>
      <c r="H64" s="16" t="str">
        <f t="shared" si="1"/>
        <v>Brexovent Lf 125</v>
      </c>
      <c r="I64" s="1" t="str">
        <f>+VLOOKUP(Q64,Hoja2!A:B,2,0)</f>
        <v>aerosol para inhalación</v>
      </c>
      <c r="J64" s="1" t="s">
        <v>381</v>
      </c>
      <c r="K64" s="1" t="str">
        <f t="shared" si="6"/>
        <v>Etex</v>
      </c>
      <c r="L64" s="1" t="s">
        <v>382</v>
      </c>
      <c r="M64" s="1" t="str">
        <f t="shared" ref="M64:M69" si="55">+L64</f>
        <v>FLUTICASONA</v>
      </c>
      <c r="N64" s="1"/>
      <c r="O64" s="1"/>
      <c r="P64" s="1" t="s">
        <v>56</v>
      </c>
      <c r="Q64" s="1" t="s">
        <v>383</v>
      </c>
      <c r="R64" s="1">
        <v>125</v>
      </c>
      <c r="S64" s="1" t="s">
        <v>72</v>
      </c>
      <c r="T64" s="1" t="str">
        <f t="shared" ref="T64:T69" si="56">+UPPER(R64&amp;" "&amp;S64)</f>
        <v>125 MCG</v>
      </c>
      <c r="U64" s="1"/>
      <c r="V64" s="1"/>
      <c r="W64" s="1">
        <v>120</v>
      </c>
      <c r="X64" s="1" t="s">
        <v>73</v>
      </c>
      <c r="Y64" t="str">
        <f>+IF(AND(X64="ud.",COUNTIF(Hoja2!$I$3:$I$11,Hoja1!Q64)&gt;0),Hoja1!W64&amp;" "&amp;IF(Hoja1!W64=1,VLOOKUP(Hoja1!Q64,Hoja2!$A:$D,3,0),VLOOKUP(Hoja1!Q64,Hoja2!$A:$D,4,0)),IF(AND(X64="ud.",COUNTIF(Hoja2!$I$3:$I$11,Hoja1!Q64)&lt;0),Hoja1!W64&amp;" "&amp;"unidad, "&amp;VLOOKUP(Hoja1!Q64,Hoja2!$A:$B,2,0),Hoja1!W64&amp;" "&amp;Hoja1!X64&amp;" "&amp;VLOOKUP(Hoja1!Q64,Hoja2!$A:$B,2,0)))</f>
        <v>120 dss. aerosol para inhalación</v>
      </c>
      <c r="Z64" t="str">
        <f>+IF(X64="ud.",IF(W64&lt;&gt;1,W64&amp;" "&amp;VLOOKUP(Q64,Hoja2!A:D,4,0),Hoja1!W64&amp;" "&amp;VLOOKUP(Hoja1!Q64,Hoja2!A:D,3,0)),Hoja1!W64&amp;" "&amp;Hoja1!X64&amp;" "&amp;VLOOKUP(Hoja1!Q64,Hoja2!A:B,2,0))</f>
        <v>120 dss. aerosol para inhalación</v>
      </c>
      <c r="AA64" s="1" t="s">
        <v>384</v>
      </c>
      <c r="AB64" s="1" t="s">
        <v>44</v>
      </c>
      <c r="AC64" s="1" t="s">
        <v>26</v>
      </c>
      <c r="AD64" s="1" t="s">
        <v>75</v>
      </c>
      <c r="AE64" s="4">
        <v>6650</v>
      </c>
      <c r="AF64" t="str">
        <f t="shared" si="45"/>
        <v>(CB) BREXOVENT LF AER INH 125 MCG X 120 DSS</v>
      </c>
      <c r="AG64" t="str">
        <f t="shared" si="9"/>
        <v>ETEX</v>
      </c>
      <c r="AH64" t="str">
        <f t="shared" si="10"/>
        <v>FLUTICASONA 125 MCG</v>
      </c>
      <c r="AI64" t="str">
        <f t="shared" si="46"/>
        <v/>
      </c>
      <c r="AJ64" t="str">
        <f t="shared" si="47"/>
        <v/>
      </c>
      <c r="AK64" t="str">
        <f t="shared" si="11"/>
        <v>FLUTICASONA 125 MCG</v>
      </c>
      <c r="AL64" t="str">
        <f>+VLOOKUP($Q64,Hoja2!$A:$B,2,0)</f>
        <v>aerosol para inhalación</v>
      </c>
      <c r="AM64" t="str">
        <f t="shared" si="12"/>
        <v>(CB) BREXOVENT LF AER INH 125 MCG X 120 DSS ETEX FLUTICASONA 125 MCG aerosol para inhalación</v>
      </c>
      <c r="BB64">
        <f t="shared" si="13"/>
        <v>828965</v>
      </c>
      <c r="BC64" t="str">
        <f t="shared" si="14"/>
        <v>Brexovent Lf 125 mcg x 120 dss. aerosol para inhalación</v>
      </c>
      <c r="BD64" s="10">
        <f t="shared" si="15"/>
        <v>6650</v>
      </c>
      <c r="BE64" s="3" t="str">
        <f t="shared" si="16"/>
        <v>Brexovent Lf 125</v>
      </c>
      <c r="BF64" t="str">
        <f t="shared" si="17"/>
        <v>Fluticasona</v>
      </c>
      <c r="BG64" t="str">
        <f t="shared" si="18"/>
        <v/>
      </c>
      <c r="BH64" t="str">
        <f t="shared" si="19"/>
        <v/>
      </c>
      <c r="BI64" t="str">
        <f>+IF(AND(X64="ud.",COUNTIF(Hoja2!$I$3:$I$11,Hoja1!Q64)&gt;0),IF(Hoja1!W64=1,VLOOKUP(Hoja1!Q64,Hoja2!$A:$D,3,0),VLOOKUP(Hoja1!Q64,Hoja2!$A:$D,4,0)),IF(AND(X64="ud.",COUNTIF(Hoja2!$I$3:$I$11,Hoja1!Q64)&lt;0),VLOOKUP(Hoja1!Q64,Hoja2!$A:$B,2,0),VLOOKUP(Hoja1!Q64,Hoja2!$A:$B,2,0)))</f>
        <v>aerosol para inhalación</v>
      </c>
      <c r="BJ64" t="str">
        <f t="shared" si="20"/>
        <v>125 mcg</v>
      </c>
      <c r="BK64">
        <f t="shared" si="21"/>
        <v>120</v>
      </c>
      <c r="BL64" t="str">
        <f t="shared" si="22"/>
        <v>dss.</v>
      </c>
      <c r="BO64">
        <f t="shared" si="23"/>
        <v>828965</v>
      </c>
      <c r="BP64" t="str">
        <f t="shared" si="24"/>
        <v>Brexovent Lf 125 mcg x 120 dss. aerosol para inhalación</v>
      </c>
      <c r="BQ64" s="10">
        <f t="shared" si="25"/>
        <v>6650</v>
      </c>
      <c r="BR64" s="3" t="str">
        <f t="shared" si="26"/>
        <v>Brexovent Lf 125</v>
      </c>
      <c r="BS64" t="str">
        <f t="shared" si="27"/>
        <v>Fluticasona</v>
      </c>
      <c r="BT64" t="str">
        <f t="shared" si="28"/>
        <v>aerosol para inhalación</v>
      </c>
      <c r="BU64" t="str">
        <f t="shared" si="29"/>
        <v>125 mcg</v>
      </c>
      <c r="BV64">
        <f t="shared" si="30"/>
        <v>120</v>
      </c>
      <c r="BW64" t="str">
        <f t="shared" si="31"/>
        <v>dss.</v>
      </c>
      <c r="BZ64" t="str">
        <f t="shared" si="32"/>
        <v>Etex</v>
      </c>
      <c r="CA64" t="s">
        <v>1104</v>
      </c>
      <c r="CB64">
        <v>0</v>
      </c>
      <c r="CC64">
        <v>1382305</v>
      </c>
    </row>
    <row r="65" spans="1:81" x14ac:dyDescent="0.2">
      <c r="A65" s="1" t="s">
        <v>385</v>
      </c>
      <c r="B65" s="2">
        <v>9716</v>
      </c>
      <c r="C65">
        <v>4206</v>
      </c>
      <c r="D65">
        <v>828983</v>
      </c>
      <c r="E65" s="1" t="s">
        <v>386</v>
      </c>
      <c r="F65" s="1" t="str">
        <f t="shared" si="52"/>
        <v>(CB) DUTASVITAE</v>
      </c>
      <c r="G65" s="1">
        <f t="shared" si="54"/>
        <v>0.5</v>
      </c>
      <c r="H65" s="16" t="str">
        <f t="shared" si="1"/>
        <v>Dutasvitae 0,5</v>
      </c>
      <c r="I65" s="1" t="str">
        <f>+VLOOKUP(Q65,Hoja2!A:B,2,0)</f>
        <v>cápsula blanda</v>
      </c>
      <c r="J65" s="1" t="s">
        <v>387</v>
      </c>
      <c r="K65" s="1" t="str">
        <f t="shared" si="6"/>
        <v>Galenicum</v>
      </c>
      <c r="L65" s="1" t="s">
        <v>388</v>
      </c>
      <c r="M65" s="1" t="str">
        <f t="shared" si="55"/>
        <v>DUTASTERIDE</v>
      </c>
      <c r="N65" s="1"/>
      <c r="O65" s="1"/>
      <c r="P65" s="1" t="s">
        <v>212</v>
      </c>
      <c r="Q65" s="1" t="s">
        <v>92</v>
      </c>
      <c r="R65" s="1">
        <v>0.5</v>
      </c>
      <c r="S65" s="1" t="s">
        <v>34</v>
      </c>
      <c r="T65" s="1" t="str">
        <f t="shared" si="56"/>
        <v>0,5 MG</v>
      </c>
      <c r="U65" s="1"/>
      <c r="V65" s="1"/>
      <c r="W65" s="1">
        <v>30</v>
      </c>
      <c r="X65" s="1" t="s">
        <v>35</v>
      </c>
      <c r="Y65" t="str">
        <f>+IF(AND(X65="ud.",COUNTIF(Hoja2!$I$3:$I$11,Hoja1!Q65)&gt;0),Hoja1!W65&amp;" "&amp;IF(Hoja1!W65=1,VLOOKUP(Hoja1!Q65,Hoja2!$A:$D,3,0),VLOOKUP(Hoja1!Q65,Hoja2!$A:$D,4,0)),IF(AND(X65="ud.",COUNTIF(Hoja2!$I$3:$I$11,Hoja1!Q65)&lt;0),Hoja1!W65&amp;" "&amp;"unidad, "&amp;VLOOKUP(Hoja1!Q65,Hoja2!$A:$B,2,0),Hoja1!W65&amp;" "&amp;Hoja1!X65&amp;" "&amp;VLOOKUP(Hoja1!Q65,Hoja2!$A:$B,2,0)))</f>
        <v>30 ud. cápsula blanda</v>
      </c>
      <c r="Z65" t="str">
        <f>+IF(X65="ud.",IF(W65&lt;&gt;1,W65&amp;" "&amp;VLOOKUP(Q65,Hoja2!A:D,4,0),Hoja1!W65&amp;" "&amp;VLOOKUP(Hoja1!Q65,Hoja2!A:D,3,0)),Hoja1!W65&amp;" "&amp;Hoja1!X65&amp;" "&amp;VLOOKUP(Hoja1!Q65,Hoja2!A:B,2,0))</f>
        <v>30 cápsulas blandas</v>
      </c>
      <c r="AA65" s="1" t="s">
        <v>389</v>
      </c>
      <c r="AB65" t="s">
        <v>25</v>
      </c>
      <c r="AC65" t="s">
        <v>26</v>
      </c>
      <c r="AD65" t="s">
        <v>216</v>
      </c>
      <c r="AE65" s="4">
        <v>13890</v>
      </c>
      <c r="AF65" t="str">
        <f t="shared" si="45"/>
        <v>(CB) DUTASVITAE CAP BLA 0,5 MG X 30</v>
      </c>
      <c r="AG65" t="str">
        <f t="shared" si="9"/>
        <v>GALENICUM</v>
      </c>
      <c r="AH65" t="str">
        <f t="shared" si="10"/>
        <v>DUTASTERIDE 0,5 MG</v>
      </c>
      <c r="AI65" t="str">
        <f t="shared" si="46"/>
        <v/>
      </c>
      <c r="AJ65" t="str">
        <f t="shared" si="47"/>
        <v/>
      </c>
      <c r="AK65" t="str">
        <f t="shared" si="11"/>
        <v>DUTASTERIDE 0,5 MG</v>
      </c>
      <c r="AL65" t="str">
        <f>+VLOOKUP($Q65,Hoja2!$A:$B,2,0)</f>
        <v>cápsula blanda</v>
      </c>
      <c r="AM65" t="str">
        <f t="shared" si="12"/>
        <v>(CB) DUTASVITAE CAP BLA 0,5 MG X 30 GALENICUM DUTASTERIDE 0,5 MG cápsula blanda</v>
      </c>
      <c r="BB65">
        <f t="shared" si="13"/>
        <v>828983</v>
      </c>
      <c r="BC65" t="str">
        <f t="shared" si="14"/>
        <v>Dutasvitae 0,5 mg x 30 ud. cápsula blanda</v>
      </c>
      <c r="BD65" s="10">
        <f t="shared" si="15"/>
        <v>13890</v>
      </c>
      <c r="BE65" s="3" t="str">
        <f t="shared" si="16"/>
        <v>Dutasvitae 0,5</v>
      </c>
      <c r="BF65" t="str">
        <f t="shared" si="17"/>
        <v>Dutasteride</v>
      </c>
      <c r="BG65" t="str">
        <f t="shared" si="18"/>
        <v/>
      </c>
      <c r="BH65" t="str">
        <f t="shared" si="19"/>
        <v/>
      </c>
      <c r="BI65" t="str">
        <f>+IF(AND(X65="ud.",COUNTIF(Hoja2!$I$3:$I$11,Hoja1!Q65)&gt;0),IF(Hoja1!W65=1,VLOOKUP(Hoja1!Q65,Hoja2!$A:$D,3,0),VLOOKUP(Hoja1!Q65,Hoja2!$A:$D,4,0)),IF(AND(X65="ud.",COUNTIF(Hoja2!$I$3:$I$11,Hoja1!Q65)&lt;0),VLOOKUP(Hoja1!Q65,Hoja2!$A:$B,2,0),VLOOKUP(Hoja1!Q65,Hoja2!$A:$B,2,0)))</f>
        <v>cápsula blanda</v>
      </c>
      <c r="BJ65" t="str">
        <f t="shared" si="20"/>
        <v>0,5 mg</v>
      </c>
      <c r="BK65">
        <f t="shared" si="21"/>
        <v>30</v>
      </c>
      <c r="BL65" t="str">
        <f t="shared" si="22"/>
        <v>ud.</v>
      </c>
      <c r="BO65">
        <f t="shared" si="23"/>
        <v>828983</v>
      </c>
      <c r="BP65" t="str">
        <f t="shared" si="24"/>
        <v>Dutasvitae 0,5 mg x 30 ud. cápsula blanda</v>
      </c>
      <c r="BQ65" s="10">
        <f t="shared" si="25"/>
        <v>13890</v>
      </c>
      <c r="BR65" s="3" t="str">
        <f t="shared" si="26"/>
        <v>Dutasvitae 0,5</v>
      </c>
      <c r="BS65" t="str">
        <f t="shared" si="27"/>
        <v>Dutasteride</v>
      </c>
      <c r="BT65" t="str">
        <f t="shared" si="28"/>
        <v>cápsula blanda</v>
      </c>
      <c r="BU65" t="str">
        <f t="shared" si="29"/>
        <v>0,5 mg</v>
      </c>
      <c r="BV65">
        <f t="shared" si="30"/>
        <v>30</v>
      </c>
      <c r="BW65" t="str">
        <f t="shared" si="31"/>
        <v>ud.</v>
      </c>
      <c r="BZ65" t="str">
        <f t="shared" si="32"/>
        <v>Galenicum</v>
      </c>
      <c r="CA65">
        <v>830583</v>
      </c>
      <c r="CB65">
        <v>0</v>
      </c>
    </row>
    <row r="66" spans="1:81" x14ac:dyDescent="0.2">
      <c r="A66" s="1" t="s">
        <v>390</v>
      </c>
      <c r="B66" s="2">
        <v>9724</v>
      </c>
      <c r="C66">
        <v>4223</v>
      </c>
      <c r="D66">
        <v>829036</v>
      </c>
      <c r="E66" s="1" t="s">
        <v>391</v>
      </c>
      <c r="F66" s="1" t="str">
        <f t="shared" si="52"/>
        <v>(CB) OMNITROPE</v>
      </c>
      <c r="G66" s="1">
        <f t="shared" si="54"/>
        <v>10</v>
      </c>
      <c r="H66" s="16" t="str">
        <f t="shared" ref="H66:H129" si="57">+IF(LEFT(F66,4)="(CB)",PROPER(RIGHT(F66,LEN(F66)-5))&amp;" "&amp;G66,PROPER(RIGHT(F66,LEN(F66)))&amp;" "&amp;G66)</f>
        <v>Omnitrope 10</v>
      </c>
      <c r="I66" s="1" t="str">
        <f>+VLOOKUP(Q66,Hoja2!A:B,2,0)</f>
        <v>solución inyectable</v>
      </c>
      <c r="J66" s="1" t="s">
        <v>78</v>
      </c>
      <c r="K66" s="1" t="str">
        <f t="shared" si="6"/>
        <v>Novartis</v>
      </c>
      <c r="L66" s="1" t="s">
        <v>392</v>
      </c>
      <c r="M66" s="1" t="str">
        <f t="shared" si="55"/>
        <v>SOMATROPINA</v>
      </c>
      <c r="N66" s="1"/>
      <c r="O66" s="1"/>
      <c r="P66" s="1" t="s">
        <v>393</v>
      </c>
      <c r="Q66" s="1" t="s">
        <v>135</v>
      </c>
      <c r="R66">
        <v>10</v>
      </c>
      <c r="S66" s="1" t="s">
        <v>394</v>
      </c>
      <c r="T66" s="1" t="str">
        <f t="shared" si="56"/>
        <v>10 MG/1,5ML</v>
      </c>
      <c r="U66" s="1"/>
      <c r="V66" s="1"/>
      <c r="W66">
        <v>1</v>
      </c>
      <c r="X66" s="1" t="s">
        <v>35</v>
      </c>
      <c r="Y66" t="str">
        <f>+IF(AND(X66="ud.",COUNTIF(Hoja2!$I$3:$I$11,Hoja1!Q66)&gt;0),Hoja1!W66&amp;" "&amp;IF(Hoja1!W66=1,VLOOKUP(Hoja1!Q66,Hoja2!$A:$D,3,0),VLOOKUP(Hoja1!Q66,Hoja2!$A:$D,4,0)),IF(AND(X66="ud.",COUNTIF(Hoja2!$I$3:$I$11,Hoja1!Q66)&lt;0),Hoja1!W66&amp;" "&amp;"unidad, "&amp;VLOOKUP(Hoja1!Q66,Hoja2!$A:$B,2,0),Hoja1!W66&amp;" "&amp;Hoja1!X66&amp;" "&amp;VLOOKUP(Hoja1!Q66,Hoja2!$A:$B,2,0)))</f>
        <v>1 ud. solución inyectable</v>
      </c>
      <c r="Z66" t="str">
        <f>+IF(X66="ud.",IF(W66&lt;&gt;1,W66&amp;" "&amp;VLOOKUP(Q66,Hoja2!A:D,4,0),Hoja1!W66&amp;" "&amp;VLOOKUP(Hoja1!Q66,Hoja2!A:D,3,0)),Hoja1!W66&amp;" "&amp;Hoja1!X66&amp;" "&amp;VLOOKUP(Hoja1!Q66,Hoja2!A:B,2,0))</f>
        <v xml:space="preserve">1 </v>
      </c>
      <c r="AA66" s="1" t="s">
        <v>395</v>
      </c>
      <c r="AB66" s="1" t="s">
        <v>25</v>
      </c>
      <c r="AC66" s="1" t="s">
        <v>26</v>
      </c>
      <c r="AD66" s="1" t="s">
        <v>67</v>
      </c>
      <c r="AE66" s="4">
        <v>65000</v>
      </c>
      <c r="AF66" t="str">
        <f t="shared" ref="AF66:AF97" si="58">+E66</f>
        <v>(CB) OMNITROPE SOL INY 10 MG/1,5ML X 1</v>
      </c>
      <c r="AG66" t="str">
        <f t="shared" si="9"/>
        <v>NOVARTIS</v>
      </c>
      <c r="AH66" t="str">
        <f t="shared" si="10"/>
        <v>SOMATROPINA 10 MG/1,5ML</v>
      </c>
      <c r="AI66" t="str">
        <f t="shared" ref="AI66:AI97" si="59">+IF(N66="","",N66&amp;" "&amp;U66)</f>
        <v/>
      </c>
      <c r="AJ66" t="str">
        <f t="shared" ref="AJ66:AJ97" si="60">+IF(O66="","",O66&amp;" "&amp;V66)</f>
        <v/>
      </c>
      <c r="AK66" t="str">
        <f t="shared" si="11"/>
        <v>SOMATROPINA 10 MG/1,5ML</v>
      </c>
      <c r="AL66" t="str">
        <f>+VLOOKUP($Q66,Hoja2!$A:$B,2,0)</f>
        <v>solución inyectable</v>
      </c>
      <c r="AM66" t="str">
        <f t="shared" si="12"/>
        <v>(CB) OMNITROPE SOL INY 10 MG/1,5ML X 1 NOVARTIS SOMATROPINA 10 MG/1,5ML solución inyectable</v>
      </c>
      <c r="BB66">
        <f t="shared" si="13"/>
        <v>829036</v>
      </c>
      <c r="BC66" t="str">
        <f t="shared" si="14"/>
        <v>Omnitrope 10 mg/1,5ml x 1 ud. solución inyectable</v>
      </c>
      <c r="BD66" s="10">
        <f t="shared" si="15"/>
        <v>65000</v>
      </c>
      <c r="BE66" s="3" t="str">
        <f t="shared" si="16"/>
        <v>Omnitrope 10</v>
      </c>
      <c r="BF66" t="str">
        <f t="shared" si="17"/>
        <v>Somatropina</v>
      </c>
      <c r="BG66" t="str">
        <f t="shared" si="18"/>
        <v/>
      </c>
      <c r="BH66" t="str">
        <f t="shared" si="19"/>
        <v/>
      </c>
      <c r="BI66" t="str">
        <f>+IF(AND(X66="ud.",COUNTIF(Hoja2!$I$3:$I$11,Hoja1!Q66)&gt;0),IF(Hoja1!W66=1,VLOOKUP(Hoja1!Q66,Hoja2!$A:$D,3,0),VLOOKUP(Hoja1!Q66,Hoja2!$A:$D,4,0)),IF(AND(X66="ud.",COUNTIF(Hoja2!$I$3:$I$11,Hoja1!Q66)&lt;0),VLOOKUP(Hoja1!Q66,Hoja2!$A:$B,2,0),VLOOKUP(Hoja1!Q66,Hoja2!$A:$B,2,0)))</f>
        <v>solución inyectable</v>
      </c>
      <c r="BJ66" t="str">
        <f t="shared" si="20"/>
        <v>10 mg/1,5ml</v>
      </c>
      <c r="BK66">
        <f t="shared" si="21"/>
        <v>1</v>
      </c>
      <c r="BL66" t="str">
        <f t="shared" si="22"/>
        <v>ud.</v>
      </c>
      <c r="BO66">
        <f t="shared" si="23"/>
        <v>829036</v>
      </c>
      <c r="BP66" t="str">
        <f t="shared" si="24"/>
        <v>Omnitrope 10 mg/1,5ml x 1 ud. solución inyectable</v>
      </c>
      <c r="BQ66" s="10">
        <f t="shared" si="25"/>
        <v>65000</v>
      </c>
      <c r="BR66" s="3" t="str">
        <f t="shared" si="26"/>
        <v>Omnitrope 10</v>
      </c>
      <c r="BS66" t="str">
        <f t="shared" si="27"/>
        <v>Somatropina</v>
      </c>
      <c r="BT66" t="str">
        <f t="shared" si="28"/>
        <v>solución inyectable</v>
      </c>
      <c r="BU66" t="str">
        <f t="shared" si="29"/>
        <v>10 mg/1,5ml</v>
      </c>
      <c r="BV66">
        <f t="shared" si="30"/>
        <v>1</v>
      </c>
      <c r="BW66" t="str">
        <f t="shared" si="31"/>
        <v>ud.</v>
      </c>
      <c r="BZ66" t="str">
        <f t="shared" si="32"/>
        <v>Novartis</v>
      </c>
      <c r="CB66">
        <v>0</v>
      </c>
    </row>
    <row r="67" spans="1:81" x14ac:dyDescent="0.2">
      <c r="A67" s="1" t="s">
        <v>396</v>
      </c>
      <c r="B67" s="2">
        <v>9786</v>
      </c>
      <c r="C67">
        <v>4355</v>
      </c>
      <c r="D67">
        <v>829041</v>
      </c>
      <c r="E67" s="1" t="s">
        <v>397</v>
      </c>
      <c r="F67" s="1" t="str">
        <f t="shared" si="52"/>
        <v>(CB) ORALNE</v>
      </c>
      <c r="G67" s="1">
        <f t="shared" si="54"/>
        <v>20</v>
      </c>
      <c r="H67" s="16" t="str">
        <f t="shared" si="57"/>
        <v>Oralne 20</v>
      </c>
      <c r="I67" s="1" t="str">
        <f>+VLOOKUP(Q67,Hoja2!A:B,2,0)</f>
        <v>cápsula blanda</v>
      </c>
      <c r="J67" s="1" t="s">
        <v>252</v>
      </c>
      <c r="K67" s="1" t="str">
        <f t="shared" ref="K67:K130" si="61">PROPER(J67)</f>
        <v>Deutsche Pharma</v>
      </c>
      <c r="L67" s="1" t="s">
        <v>398</v>
      </c>
      <c r="M67" s="1" t="str">
        <f t="shared" si="55"/>
        <v>ISOTRETINOINA</v>
      </c>
      <c r="N67" s="1"/>
      <c r="O67" s="1"/>
      <c r="P67" s="1" t="s">
        <v>368</v>
      </c>
      <c r="Q67" s="1" t="s">
        <v>92</v>
      </c>
      <c r="R67">
        <v>20</v>
      </c>
      <c r="S67" s="1" t="s">
        <v>34</v>
      </c>
      <c r="T67" s="1" t="str">
        <f t="shared" si="56"/>
        <v>20 MG</v>
      </c>
      <c r="U67" s="1"/>
      <c r="V67" s="1"/>
      <c r="W67">
        <v>30</v>
      </c>
      <c r="X67" s="1" t="s">
        <v>35</v>
      </c>
      <c r="Y67" t="str">
        <f>+IF(AND(X67="ud.",COUNTIF(Hoja2!$I$3:$I$11,Hoja1!Q67)&gt;0),Hoja1!W67&amp;" "&amp;IF(Hoja1!W67=1,VLOOKUP(Hoja1!Q67,Hoja2!$A:$D,3,0),VLOOKUP(Hoja1!Q67,Hoja2!$A:$D,4,0)),IF(AND(X67="ud.",COUNTIF(Hoja2!$I$3:$I$11,Hoja1!Q67)&lt;0),Hoja1!W67&amp;" "&amp;"unidad, "&amp;VLOOKUP(Hoja1!Q67,Hoja2!$A:$B,2,0),Hoja1!W67&amp;" "&amp;Hoja1!X67&amp;" "&amp;VLOOKUP(Hoja1!Q67,Hoja2!$A:$B,2,0)))</f>
        <v>30 ud. cápsula blanda</v>
      </c>
      <c r="Z67" t="str">
        <f>+IF(X67="ud.",IF(W67&lt;&gt;1,W67&amp;" "&amp;VLOOKUP(Q67,Hoja2!A:D,4,0),Hoja1!W67&amp;" "&amp;VLOOKUP(Hoja1!Q67,Hoja2!A:D,3,0)),Hoja1!W67&amp;" "&amp;Hoja1!X67&amp;" "&amp;VLOOKUP(Hoja1!Q67,Hoja2!A:B,2,0))</f>
        <v>30 cápsulas blandas</v>
      </c>
      <c r="AA67" s="1" t="s">
        <v>399</v>
      </c>
      <c r="AB67" s="1" t="s">
        <v>44</v>
      </c>
      <c r="AC67" s="1" t="s">
        <v>26</v>
      </c>
      <c r="AD67" s="1" t="s">
        <v>372</v>
      </c>
      <c r="AE67" s="4">
        <v>30060</v>
      </c>
      <c r="AF67" t="str">
        <f t="shared" si="58"/>
        <v>(CB) ORALNE CAP BLA 20 MG X 30</v>
      </c>
      <c r="AG67" t="str">
        <f t="shared" ref="AG67:AG130" si="62">+J67</f>
        <v>DEUTSCHE PHARMA</v>
      </c>
      <c r="AH67" t="str">
        <f t="shared" ref="AH67:AH130" si="63">+M67&amp;" "&amp;T67</f>
        <v>ISOTRETINOINA 20 MG</v>
      </c>
      <c r="AI67" t="str">
        <f t="shared" si="59"/>
        <v/>
      </c>
      <c r="AJ67" t="str">
        <f t="shared" si="60"/>
        <v/>
      </c>
      <c r="AK67" t="str">
        <f t="shared" ref="AK67:AK130" si="64">+IF(AND(AI67="",AJ67=""),AH67,IF(AND(AJ67="",AI67&lt;&gt;""),AH67&amp;" "&amp;AI67,AH67&amp;" "&amp;AI67&amp;" "&amp;AJ67))</f>
        <v>ISOTRETINOINA 20 MG</v>
      </c>
      <c r="AL67" t="str">
        <f>+VLOOKUP($Q67,Hoja2!$A:$B,2,0)</f>
        <v>cápsula blanda</v>
      </c>
      <c r="AM67" t="str">
        <f t="shared" ref="AM67:AM130" si="65">+AF67&amp;" "&amp;AG67&amp;" "&amp;AK67&amp;" "&amp;AL67</f>
        <v>(CB) ORALNE CAP BLA 20 MG X 30 DEUTSCHE PHARMA ISOTRETINOINA 20 MG cápsula blanda</v>
      </c>
      <c r="BB67">
        <f t="shared" ref="BB67:BB130" si="66">+D67</f>
        <v>829041</v>
      </c>
      <c r="BC67" t="str">
        <f t="shared" ref="BC67:BC130" si="67">+H67&amp;" "&amp;IF(S67="","x ",S67&amp;" x ")&amp;Y67</f>
        <v>Oralne 20 mg x 30 ud. cápsula blanda</v>
      </c>
      <c r="BD67" s="10">
        <f t="shared" ref="BD67:BD130" si="68">+AE67</f>
        <v>30060</v>
      </c>
      <c r="BE67" s="3" t="str">
        <f t="shared" ref="BE67:BE130" si="69">+H67</f>
        <v>Oralne 20</v>
      </c>
      <c r="BF67" t="str">
        <f t="shared" ref="BF67:BF130" si="70">+PROPER(M67)</f>
        <v>Isotretinoina</v>
      </c>
      <c r="BG67" t="str">
        <f t="shared" ref="BG67:BG130" si="71">+PROPER(N67)</f>
        <v/>
      </c>
      <c r="BH67" t="str">
        <f t="shared" ref="BH67:BH130" si="72">+PROPER(O67)</f>
        <v/>
      </c>
      <c r="BI67" t="str">
        <f>+IF(AND(X67="ud.",COUNTIF(Hoja2!$I$3:$I$11,Hoja1!Q67)&gt;0),IF(Hoja1!W67=1,VLOOKUP(Hoja1!Q67,Hoja2!$A:$D,3,0),VLOOKUP(Hoja1!Q67,Hoja2!$A:$D,4,0)),IF(AND(X67="ud.",COUNTIF(Hoja2!$I$3:$I$11,Hoja1!Q67)&lt;0),VLOOKUP(Hoja1!Q67,Hoja2!$A:$B,2,0),VLOOKUP(Hoja1!Q67,Hoja2!$A:$B,2,0)))</f>
        <v>cápsula blanda</v>
      </c>
      <c r="BJ67" t="str">
        <f t="shared" ref="BJ67:BJ130" si="73">+G67&amp;" "&amp;S67</f>
        <v>20 mg</v>
      </c>
      <c r="BK67">
        <f t="shared" ref="BK67:BK130" si="74">+W67</f>
        <v>30</v>
      </c>
      <c r="BL67" t="str">
        <f t="shared" ref="BL67:BL130" si="75">+X67</f>
        <v>ud.</v>
      </c>
      <c r="BO67">
        <f t="shared" ref="BO67:BO130" si="76">+BB67</f>
        <v>829041</v>
      </c>
      <c r="BP67" t="str">
        <f t="shared" ref="BP67:BP130" si="77">+BC67</f>
        <v>Oralne 20 mg x 30 ud. cápsula blanda</v>
      </c>
      <c r="BQ67" s="10">
        <f t="shared" ref="BQ67:BQ130" si="78">+BD67</f>
        <v>30060</v>
      </c>
      <c r="BR67" s="3" t="str">
        <f t="shared" ref="BR67:BR130" si="79">+BE67</f>
        <v>Oralne 20</v>
      </c>
      <c r="BS67" t="str">
        <f t="shared" ref="BS67:BS130" si="80">+IF(AND(BG67="",BH67=""),BF67,IF(AND(BG67&lt;&gt;"",BH67=""),BF67&amp;";"&amp;BG67,BF67&amp;";"&amp;BG67&amp;";"&amp;BH67))</f>
        <v>Isotretinoina</v>
      </c>
      <c r="BT67" t="str">
        <f t="shared" ref="BT67:BT130" si="81">+BI67</f>
        <v>cápsula blanda</v>
      </c>
      <c r="BU67" t="str">
        <f t="shared" ref="BU67:BU130" si="82">+BJ67</f>
        <v>20 mg</v>
      </c>
      <c r="BV67">
        <f t="shared" ref="BV67:BV130" si="83">+BK67</f>
        <v>30</v>
      </c>
      <c r="BW67" t="str">
        <f t="shared" ref="BW67:BW130" si="84">+BL67</f>
        <v>ud.</v>
      </c>
      <c r="BZ67" t="str">
        <f t="shared" ref="BZ67:BZ130" si="85">+K67</f>
        <v>Deutsche Pharma</v>
      </c>
      <c r="CA67" t="s">
        <v>1108</v>
      </c>
      <c r="CB67">
        <v>0</v>
      </c>
    </row>
    <row r="68" spans="1:81" x14ac:dyDescent="0.2">
      <c r="A68" s="1" t="s">
        <v>400</v>
      </c>
      <c r="B68" s="2">
        <v>9787</v>
      </c>
      <c r="C68">
        <v>4356</v>
      </c>
      <c r="D68">
        <v>828994</v>
      </c>
      <c r="E68" s="1" t="s">
        <v>401</v>
      </c>
      <c r="F68" s="1" t="str">
        <f t="shared" si="52"/>
        <v>(CB) FINASTERIDA</v>
      </c>
      <c r="G68" s="1">
        <f t="shared" si="54"/>
        <v>5</v>
      </c>
      <c r="H68" s="16" t="str">
        <f t="shared" si="57"/>
        <v>Finasterida 5</v>
      </c>
      <c r="I68" s="1" t="str">
        <f>+VLOOKUP(Q68,Hoja2!A:B,2,0)</f>
        <v>comprimido recubierto</v>
      </c>
      <c r="J68" s="1" t="s">
        <v>219</v>
      </c>
      <c r="K68" s="1" t="str">
        <f t="shared" si="61"/>
        <v>Seven Pharma</v>
      </c>
      <c r="L68" s="1" t="s">
        <v>402</v>
      </c>
      <c r="M68" s="1" t="str">
        <f t="shared" si="55"/>
        <v>FINASTERIDA</v>
      </c>
      <c r="N68" s="1"/>
      <c r="O68" s="1"/>
      <c r="P68" s="1" t="s">
        <v>212</v>
      </c>
      <c r="Q68" s="1" t="s">
        <v>33</v>
      </c>
      <c r="R68">
        <v>5</v>
      </c>
      <c r="S68" s="1" t="s">
        <v>34</v>
      </c>
      <c r="T68" s="1" t="str">
        <f t="shared" si="56"/>
        <v>5 MG</v>
      </c>
      <c r="U68" s="1"/>
      <c r="V68" s="1"/>
      <c r="W68">
        <v>30</v>
      </c>
      <c r="X68" s="1" t="s">
        <v>35</v>
      </c>
      <c r="Y68" t="str">
        <f>+IF(AND(X68="ud.",COUNTIF(Hoja2!$I$3:$I$11,Hoja1!Q68)&gt;0),Hoja1!W68&amp;" "&amp;IF(Hoja1!W68=1,VLOOKUP(Hoja1!Q68,Hoja2!$A:$D,3,0),VLOOKUP(Hoja1!Q68,Hoja2!$A:$D,4,0)),IF(AND(X68="ud.",COUNTIF(Hoja2!$I$3:$I$11,Hoja1!Q68)&lt;0),Hoja1!W68&amp;" "&amp;"unidad, "&amp;VLOOKUP(Hoja1!Q68,Hoja2!$A:$B,2,0),Hoja1!W68&amp;" "&amp;Hoja1!X68&amp;" "&amp;VLOOKUP(Hoja1!Q68,Hoja2!$A:$B,2,0)))</f>
        <v>30 comprimidos recubiertos</v>
      </c>
      <c r="Z68" t="str">
        <f>+IF(X68="ud.",IF(W68&lt;&gt;1,W68&amp;" "&amp;VLOOKUP(Q68,Hoja2!A:D,4,0),Hoja1!W68&amp;" "&amp;VLOOKUP(Hoja1!Q68,Hoja2!A:D,3,0)),Hoja1!W68&amp;" "&amp;Hoja1!X68&amp;" "&amp;VLOOKUP(Hoja1!Q68,Hoja2!A:B,2,0))</f>
        <v>30 comprimidos recubiertos</v>
      </c>
      <c r="AA68" s="1" t="s">
        <v>403</v>
      </c>
      <c r="AB68" s="1" t="s">
        <v>25</v>
      </c>
      <c r="AC68" s="1" t="s">
        <v>26</v>
      </c>
      <c r="AD68" s="1" t="s">
        <v>216</v>
      </c>
      <c r="AE68" s="4">
        <v>7410</v>
      </c>
      <c r="AF68" t="str">
        <f t="shared" si="58"/>
        <v>(CB) FINASTERIDA COM REC 5 MG X 30</v>
      </c>
      <c r="AG68" t="str">
        <f t="shared" si="62"/>
        <v>SEVEN PHARMA</v>
      </c>
      <c r="AH68" t="str">
        <f t="shared" si="63"/>
        <v>FINASTERIDA 5 MG</v>
      </c>
      <c r="AI68" t="str">
        <f t="shared" si="59"/>
        <v/>
      </c>
      <c r="AJ68" t="str">
        <f t="shared" si="60"/>
        <v/>
      </c>
      <c r="AK68" t="str">
        <f t="shared" si="64"/>
        <v>FINASTERIDA 5 MG</v>
      </c>
      <c r="AL68" t="str">
        <f>+VLOOKUP($Q68,Hoja2!$A:$B,2,0)</f>
        <v>comprimido recubierto</v>
      </c>
      <c r="AM68" t="str">
        <f t="shared" si="65"/>
        <v>(CB) FINASTERIDA COM REC 5 MG X 30 SEVEN PHARMA FINASTERIDA 5 MG comprimido recubierto</v>
      </c>
      <c r="BB68">
        <f t="shared" si="66"/>
        <v>828994</v>
      </c>
      <c r="BC68" t="str">
        <f t="shared" si="67"/>
        <v>Finasterida 5 mg x 30 comprimidos recubiertos</v>
      </c>
      <c r="BD68" s="10">
        <f t="shared" si="68"/>
        <v>7410</v>
      </c>
      <c r="BE68" s="3" t="str">
        <f t="shared" si="69"/>
        <v>Finasterida 5</v>
      </c>
      <c r="BF68" t="str">
        <f t="shared" si="70"/>
        <v>Finasterida</v>
      </c>
      <c r="BG68" t="str">
        <f t="shared" si="71"/>
        <v/>
      </c>
      <c r="BH68" t="str">
        <f t="shared" si="72"/>
        <v/>
      </c>
      <c r="BI68" t="str">
        <f>+IF(AND(X68="ud.",COUNTIF(Hoja2!$I$3:$I$11,Hoja1!Q68)&gt;0),IF(Hoja1!W68=1,VLOOKUP(Hoja1!Q68,Hoja2!$A:$D,3,0),VLOOKUP(Hoja1!Q68,Hoja2!$A:$D,4,0)),IF(AND(X68="ud.",COUNTIF(Hoja2!$I$3:$I$11,Hoja1!Q68)&lt;0),VLOOKUP(Hoja1!Q68,Hoja2!$A:$B,2,0),VLOOKUP(Hoja1!Q68,Hoja2!$A:$B,2,0)))</f>
        <v>comprimidos recubiertos</v>
      </c>
      <c r="BJ68" t="str">
        <f t="shared" si="73"/>
        <v>5 mg</v>
      </c>
      <c r="BK68">
        <f t="shared" si="74"/>
        <v>30</v>
      </c>
      <c r="BL68" t="str">
        <f t="shared" si="75"/>
        <v>ud.</v>
      </c>
      <c r="BO68">
        <f t="shared" si="76"/>
        <v>828994</v>
      </c>
      <c r="BP68" t="str">
        <f t="shared" si="77"/>
        <v>Finasterida 5 mg x 30 comprimidos recubiertos</v>
      </c>
      <c r="BQ68" s="10">
        <f t="shared" si="78"/>
        <v>7410</v>
      </c>
      <c r="BR68" s="3" t="str">
        <f t="shared" si="79"/>
        <v>Finasterida 5</v>
      </c>
      <c r="BS68" t="str">
        <f t="shared" si="80"/>
        <v>Finasterida</v>
      </c>
      <c r="BT68" t="str">
        <f t="shared" si="81"/>
        <v>comprimidos recubiertos</v>
      </c>
      <c r="BU68" t="str">
        <f t="shared" si="82"/>
        <v>5 mg</v>
      </c>
      <c r="BV68">
        <f t="shared" si="83"/>
        <v>30</v>
      </c>
      <c r="BW68" t="str">
        <f t="shared" si="84"/>
        <v>ud.</v>
      </c>
      <c r="BZ68" t="str">
        <f t="shared" si="85"/>
        <v>Seven Pharma</v>
      </c>
      <c r="CB68">
        <v>0</v>
      </c>
    </row>
    <row r="69" spans="1:81" x14ac:dyDescent="0.2">
      <c r="A69" s="1" t="s">
        <v>404</v>
      </c>
      <c r="B69" s="2">
        <v>9795</v>
      </c>
      <c r="C69">
        <v>4368</v>
      </c>
      <c r="D69">
        <v>829049</v>
      </c>
      <c r="E69" s="1" t="s">
        <v>405</v>
      </c>
      <c r="F69" s="1" t="str">
        <f t="shared" si="52"/>
        <v>(CB) PREDNISONA</v>
      </c>
      <c r="G69" s="1">
        <f t="shared" si="54"/>
        <v>20</v>
      </c>
      <c r="H69" s="16" t="str">
        <f t="shared" si="57"/>
        <v>Prednisona 20</v>
      </c>
      <c r="I69" s="1" t="str">
        <f>+VLOOKUP(Q69,Hoja2!A:B,2,0)</f>
        <v>comprimido recubierto</v>
      </c>
      <c r="J69" s="1" t="s">
        <v>157</v>
      </c>
      <c r="K69" s="1" t="str">
        <f t="shared" si="61"/>
        <v>Lab Chile</v>
      </c>
      <c r="L69" s="1" t="s">
        <v>406</v>
      </c>
      <c r="M69" s="1" t="str">
        <f t="shared" si="55"/>
        <v>PREDNISONA</v>
      </c>
      <c r="N69" s="1"/>
      <c r="O69" s="1"/>
      <c r="P69" s="1" t="s">
        <v>56</v>
      </c>
      <c r="Q69" s="1" t="s">
        <v>33</v>
      </c>
      <c r="R69" s="1">
        <v>20</v>
      </c>
      <c r="S69" s="1" t="s">
        <v>34</v>
      </c>
      <c r="T69" s="1" t="str">
        <f t="shared" si="56"/>
        <v>20 MG</v>
      </c>
      <c r="U69" s="1"/>
      <c r="V69" s="1"/>
      <c r="W69">
        <v>20</v>
      </c>
      <c r="X69" s="1" t="s">
        <v>35</v>
      </c>
      <c r="Y69" t="str">
        <f>+IF(AND(X69="ud.",COUNTIF(Hoja2!$I$3:$I$11,Hoja1!Q69)&gt;0),Hoja1!W69&amp;" "&amp;IF(Hoja1!W69=1,VLOOKUP(Hoja1!Q69,Hoja2!$A:$D,3,0),VLOOKUP(Hoja1!Q69,Hoja2!$A:$D,4,0)),IF(AND(X69="ud.",COUNTIF(Hoja2!$I$3:$I$11,Hoja1!Q69)&lt;0),Hoja1!W69&amp;" "&amp;"unidad, "&amp;VLOOKUP(Hoja1!Q69,Hoja2!$A:$B,2,0),Hoja1!W69&amp;" "&amp;Hoja1!X69&amp;" "&amp;VLOOKUP(Hoja1!Q69,Hoja2!$A:$B,2,0)))</f>
        <v>20 comprimidos recubiertos</v>
      </c>
      <c r="Z69" t="str">
        <f>+IF(X69="ud.",IF(W69&lt;&gt;1,W69&amp;" "&amp;VLOOKUP(Q69,Hoja2!A:D,4,0),Hoja1!W69&amp;" "&amp;VLOOKUP(Hoja1!Q69,Hoja2!A:D,3,0)),Hoja1!W69&amp;" "&amp;Hoja1!X69&amp;" "&amp;VLOOKUP(Hoja1!Q69,Hoja2!A:B,2,0))</f>
        <v>20 comprimidos recubiertos</v>
      </c>
      <c r="AA69" s="1" t="s">
        <v>407</v>
      </c>
      <c r="AB69" s="1" t="s">
        <v>44</v>
      </c>
      <c r="AC69" s="1" t="s">
        <v>26</v>
      </c>
      <c r="AD69" s="1" t="s">
        <v>75</v>
      </c>
      <c r="AE69" s="4">
        <v>1900</v>
      </c>
      <c r="AF69" t="str">
        <f t="shared" si="58"/>
        <v>(CB) PREDNISONA COM REC 20 MG X 20</v>
      </c>
      <c r="AG69" t="str">
        <f t="shared" si="62"/>
        <v>LAB CHILE</v>
      </c>
      <c r="AH69" t="str">
        <f t="shared" si="63"/>
        <v>PREDNISONA 20 MG</v>
      </c>
      <c r="AI69" t="str">
        <f t="shared" si="59"/>
        <v/>
      </c>
      <c r="AJ69" t="str">
        <f t="shared" si="60"/>
        <v/>
      </c>
      <c r="AK69" t="str">
        <f t="shared" si="64"/>
        <v>PREDNISONA 20 MG</v>
      </c>
      <c r="AL69" t="str">
        <f>+VLOOKUP($Q69,Hoja2!$A:$B,2,0)</f>
        <v>comprimido recubierto</v>
      </c>
      <c r="AM69" t="str">
        <f t="shared" si="65"/>
        <v>(CB) PREDNISONA COM REC 20 MG X 20 LAB CHILE PREDNISONA 20 MG comprimido recubierto</v>
      </c>
      <c r="BB69">
        <f t="shared" si="66"/>
        <v>829049</v>
      </c>
      <c r="BC69" t="str">
        <f t="shared" si="67"/>
        <v>Prednisona 20 mg x 20 comprimidos recubiertos</v>
      </c>
      <c r="BD69" s="10">
        <f t="shared" si="68"/>
        <v>1900</v>
      </c>
      <c r="BE69" s="3" t="str">
        <f t="shared" si="69"/>
        <v>Prednisona 20</v>
      </c>
      <c r="BF69" t="str">
        <f t="shared" si="70"/>
        <v>Prednisona</v>
      </c>
      <c r="BG69" t="str">
        <f t="shared" si="71"/>
        <v/>
      </c>
      <c r="BH69" t="str">
        <f t="shared" si="72"/>
        <v/>
      </c>
      <c r="BI69" t="str">
        <f>+IF(AND(X69="ud.",COUNTIF(Hoja2!$I$3:$I$11,Hoja1!Q69)&gt;0),IF(Hoja1!W69=1,VLOOKUP(Hoja1!Q69,Hoja2!$A:$D,3,0),VLOOKUP(Hoja1!Q69,Hoja2!$A:$D,4,0)),IF(AND(X69="ud.",COUNTIF(Hoja2!$I$3:$I$11,Hoja1!Q69)&lt;0),VLOOKUP(Hoja1!Q69,Hoja2!$A:$B,2,0),VLOOKUP(Hoja1!Q69,Hoja2!$A:$B,2,0)))</f>
        <v>comprimidos recubiertos</v>
      </c>
      <c r="BJ69" t="str">
        <f t="shared" si="73"/>
        <v>20 mg</v>
      </c>
      <c r="BK69">
        <f t="shared" si="74"/>
        <v>20</v>
      </c>
      <c r="BL69" t="str">
        <f t="shared" si="75"/>
        <v>ud.</v>
      </c>
      <c r="BO69">
        <f t="shared" si="76"/>
        <v>829049</v>
      </c>
      <c r="BP69" t="str">
        <f t="shared" si="77"/>
        <v>Prednisona 20 mg x 20 comprimidos recubiertos</v>
      </c>
      <c r="BQ69" s="10">
        <f t="shared" si="78"/>
        <v>1900</v>
      </c>
      <c r="BR69" s="3" t="str">
        <f t="shared" si="79"/>
        <v>Prednisona 20</v>
      </c>
      <c r="BS69" t="str">
        <f t="shared" si="80"/>
        <v>Prednisona</v>
      </c>
      <c r="BT69" t="str">
        <f t="shared" si="81"/>
        <v>comprimidos recubiertos</v>
      </c>
      <c r="BU69" t="str">
        <f t="shared" si="82"/>
        <v>20 mg</v>
      </c>
      <c r="BV69">
        <f t="shared" si="83"/>
        <v>20</v>
      </c>
      <c r="BW69" t="str">
        <f t="shared" si="84"/>
        <v>ud.</v>
      </c>
      <c r="BZ69" t="str">
        <f t="shared" si="85"/>
        <v>Lab Chile</v>
      </c>
      <c r="CA69" t="s">
        <v>1114</v>
      </c>
      <c r="CB69">
        <v>0</v>
      </c>
    </row>
    <row r="70" spans="1:81" x14ac:dyDescent="0.2">
      <c r="A70" s="1" t="s">
        <v>408</v>
      </c>
      <c r="B70" s="2">
        <v>9882</v>
      </c>
      <c r="C70">
        <v>4577</v>
      </c>
      <c r="D70">
        <v>829087</v>
      </c>
      <c r="E70" s="1" t="s">
        <v>409</v>
      </c>
      <c r="F70" s="1" t="str">
        <f t="shared" si="52"/>
        <v>(CB) VANNAIR</v>
      </c>
      <c r="G70" s="1" t="str">
        <f t="shared" si="54"/>
        <v>160/4,5</v>
      </c>
      <c r="H70" s="16" t="str">
        <f t="shared" si="57"/>
        <v>Vannair 160/4,5</v>
      </c>
      <c r="I70" s="1" t="str">
        <f>+VLOOKUP(Q70,Hoja2!A:B,2,0)</f>
        <v>suspensión para inhalación oral</v>
      </c>
      <c r="J70" s="1" t="s">
        <v>337</v>
      </c>
      <c r="K70" s="1" t="str">
        <f t="shared" si="61"/>
        <v>Astrazeneca</v>
      </c>
      <c r="L70" s="1" t="s">
        <v>375</v>
      </c>
      <c r="M70" s="1" t="s">
        <v>891</v>
      </c>
      <c r="N70" s="1" t="s">
        <v>892</v>
      </c>
      <c r="O70" s="1"/>
      <c r="P70" s="1" t="s">
        <v>221</v>
      </c>
      <c r="Q70" s="1" t="s">
        <v>376</v>
      </c>
      <c r="R70" s="1" t="s">
        <v>410</v>
      </c>
      <c r="S70" s="1" t="s">
        <v>72</v>
      </c>
      <c r="T70" s="1" t="s">
        <v>925</v>
      </c>
      <c r="U70" s="1" t="s">
        <v>924</v>
      </c>
      <c r="V70" s="1"/>
      <c r="W70">
        <v>120</v>
      </c>
      <c r="X70" s="1" t="s">
        <v>73</v>
      </c>
      <c r="Y70" t="str">
        <f>+IF(AND(X70="ud.",COUNTIF(Hoja2!$I$3:$I$11,Hoja1!Q70)&gt;0),Hoja1!W70&amp;" "&amp;IF(Hoja1!W70=1,VLOOKUP(Hoja1!Q70,Hoja2!$A:$D,3,0),VLOOKUP(Hoja1!Q70,Hoja2!$A:$D,4,0)),IF(AND(X70="ud.",COUNTIF(Hoja2!$I$3:$I$11,Hoja1!Q70)&lt;0),Hoja1!W70&amp;" "&amp;"unidad, "&amp;VLOOKUP(Hoja1!Q70,Hoja2!$A:$B,2,0),Hoja1!W70&amp;" "&amp;Hoja1!X70&amp;" "&amp;VLOOKUP(Hoja1!Q70,Hoja2!$A:$B,2,0)))</f>
        <v>120 dss. suspensión para inhalación oral</v>
      </c>
      <c r="Z70" t="str">
        <f>+IF(X70="ud.",IF(W70&lt;&gt;1,W70&amp;" "&amp;VLOOKUP(Q70,Hoja2!A:D,4,0),Hoja1!W70&amp;" "&amp;VLOOKUP(Hoja1!Q70,Hoja2!A:D,3,0)),Hoja1!W70&amp;" "&amp;Hoja1!X70&amp;" "&amp;VLOOKUP(Hoja1!Q70,Hoja2!A:B,2,0))</f>
        <v>120 dss. suspensión para inhalación oral</v>
      </c>
      <c r="AA70" s="1" t="s">
        <v>411</v>
      </c>
      <c r="AB70" s="1" t="s">
        <v>44</v>
      </c>
      <c r="AC70" s="1" t="s">
        <v>26</v>
      </c>
      <c r="AD70" s="1" t="s">
        <v>75</v>
      </c>
      <c r="AE70" s="4">
        <v>29950</v>
      </c>
      <c r="AF70" t="str">
        <f t="shared" si="58"/>
        <v>(CB) VANNAIR SUS INH ORA 160/4,5 MG X 120 DSS</v>
      </c>
      <c r="AG70" t="str">
        <f t="shared" si="62"/>
        <v>ASTRAZENECA</v>
      </c>
      <c r="AH70" t="str">
        <f t="shared" si="63"/>
        <v>BUDESONIDA 160 MCG</v>
      </c>
      <c r="AI70" t="str">
        <f t="shared" si="59"/>
        <v>FORMOTEROL 4,5 MCG</v>
      </c>
      <c r="AJ70" t="str">
        <f t="shared" si="60"/>
        <v/>
      </c>
      <c r="AK70" t="str">
        <f t="shared" si="64"/>
        <v>BUDESONIDA 160 MCG FORMOTEROL 4,5 MCG</v>
      </c>
      <c r="AL70" t="str">
        <f>+VLOOKUP($Q70,Hoja2!$A:$B,2,0)</f>
        <v>suspensión para inhalación oral</v>
      </c>
      <c r="AM70" t="str">
        <f t="shared" si="65"/>
        <v>(CB) VANNAIR SUS INH ORA 160/4,5 MG X 120 DSS ASTRAZENECA BUDESONIDA 160 MCG FORMOTEROL 4,5 MCG suspensión para inhalación oral</v>
      </c>
      <c r="BB70">
        <f t="shared" si="66"/>
        <v>829087</v>
      </c>
      <c r="BC70" t="str">
        <f t="shared" si="67"/>
        <v>Vannair 160/4,5 mcg x 120 dss. suspensión para inhalación oral</v>
      </c>
      <c r="BD70" s="10">
        <f t="shared" si="68"/>
        <v>29950</v>
      </c>
      <c r="BE70" s="3" t="str">
        <f t="shared" si="69"/>
        <v>Vannair 160/4,5</v>
      </c>
      <c r="BF70" t="str">
        <f t="shared" si="70"/>
        <v>Budesonida</v>
      </c>
      <c r="BG70" t="str">
        <f t="shared" si="71"/>
        <v>Formoterol</v>
      </c>
      <c r="BH70" t="str">
        <f t="shared" si="72"/>
        <v/>
      </c>
      <c r="BI70" t="str">
        <f>+IF(AND(X70="ud.",COUNTIF(Hoja2!$I$3:$I$11,Hoja1!Q70)&gt;0),IF(Hoja1!W70=1,VLOOKUP(Hoja1!Q70,Hoja2!$A:$D,3,0),VLOOKUP(Hoja1!Q70,Hoja2!$A:$D,4,0)),IF(AND(X70="ud.",COUNTIF(Hoja2!$I$3:$I$11,Hoja1!Q70)&lt;0),VLOOKUP(Hoja1!Q70,Hoja2!$A:$B,2,0),VLOOKUP(Hoja1!Q70,Hoja2!$A:$B,2,0)))</f>
        <v>suspensión para inhalación oral</v>
      </c>
      <c r="BJ70" t="str">
        <f t="shared" si="73"/>
        <v>160/4,5 mcg</v>
      </c>
      <c r="BK70">
        <f t="shared" si="74"/>
        <v>120</v>
      </c>
      <c r="BL70" t="str">
        <f t="shared" si="75"/>
        <v>dss.</v>
      </c>
      <c r="BO70">
        <f t="shared" si="76"/>
        <v>829087</v>
      </c>
      <c r="BP70" t="str">
        <f t="shared" si="77"/>
        <v>Vannair 160/4,5 mcg x 120 dss. suspensión para inhalación oral</v>
      </c>
      <c r="BQ70" s="10">
        <f t="shared" si="78"/>
        <v>29950</v>
      </c>
      <c r="BR70" s="3" t="str">
        <f t="shared" si="79"/>
        <v>Vannair 160/4,5</v>
      </c>
      <c r="BS70" t="str">
        <f t="shared" si="80"/>
        <v>Budesonida;Formoterol</v>
      </c>
      <c r="BT70" t="str">
        <f t="shared" si="81"/>
        <v>suspensión para inhalación oral</v>
      </c>
      <c r="BU70" t="str">
        <f t="shared" si="82"/>
        <v>160/4,5 mcg</v>
      </c>
      <c r="BV70">
        <f t="shared" si="83"/>
        <v>120</v>
      </c>
      <c r="BW70" t="str">
        <f t="shared" si="84"/>
        <v>dss.</v>
      </c>
      <c r="BZ70" t="str">
        <f t="shared" si="85"/>
        <v>Astrazeneca</v>
      </c>
      <c r="CA70">
        <v>832188</v>
      </c>
      <c r="CB70">
        <v>0</v>
      </c>
    </row>
    <row r="71" spans="1:81" x14ac:dyDescent="0.2">
      <c r="A71" s="1" t="s">
        <v>412</v>
      </c>
      <c r="B71" s="2">
        <v>9883</v>
      </c>
      <c r="C71">
        <v>4578</v>
      </c>
      <c r="D71">
        <v>829020</v>
      </c>
      <c r="E71" s="1" t="s">
        <v>413</v>
      </c>
      <c r="F71" s="1" t="str">
        <f t="shared" si="52"/>
        <v>(CB) LAMUCON</v>
      </c>
      <c r="G71" s="1">
        <f t="shared" si="54"/>
        <v>500</v>
      </c>
      <c r="H71" s="16" t="str">
        <f t="shared" si="57"/>
        <v>Lamucon 500</v>
      </c>
      <c r="I71" s="1" t="str">
        <f>+VLOOKUP(Q71,Hoja2!A:B,2,0)</f>
        <v>comprimido recubierto</v>
      </c>
      <c r="J71" s="1" t="s">
        <v>414</v>
      </c>
      <c r="K71" s="1" t="str">
        <f t="shared" si="61"/>
        <v>Sandoz</v>
      </c>
      <c r="L71" s="1" t="s">
        <v>1116</v>
      </c>
      <c r="M71" s="1" t="str">
        <f t="shared" ref="M71:M74" si="86">+L71</f>
        <v>MICOFENOLATO</v>
      </c>
      <c r="N71" s="1"/>
      <c r="O71" s="1"/>
      <c r="P71" s="1" t="s">
        <v>178</v>
      </c>
      <c r="Q71" s="1" t="s">
        <v>33</v>
      </c>
      <c r="R71">
        <v>500</v>
      </c>
      <c r="S71" s="1" t="s">
        <v>34</v>
      </c>
      <c r="T71" s="1" t="str">
        <f t="shared" ref="T71:T74" si="87">+UPPER(R71&amp;" "&amp;S71)</f>
        <v>500 MG</v>
      </c>
      <c r="U71" s="1"/>
      <c r="V71" s="1"/>
      <c r="W71">
        <v>50</v>
      </c>
      <c r="X71" s="1" t="s">
        <v>35</v>
      </c>
      <c r="Y71" t="str">
        <f>+IF(AND(X71="ud.",COUNTIF(Hoja2!$I$3:$I$11,Hoja1!Q71)&gt;0),Hoja1!W71&amp;" "&amp;IF(Hoja1!W71=1,VLOOKUP(Hoja1!Q71,Hoja2!$A:$D,3,0),VLOOKUP(Hoja1!Q71,Hoja2!$A:$D,4,0)),IF(AND(X71="ud.",COUNTIF(Hoja2!$I$3:$I$11,Hoja1!Q71)&lt;0),Hoja1!W71&amp;" "&amp;"unidad, "&amp;VLOOKUP(Hoja1!Q71,Hoja2!$A:$B,2,0),Hoja1!W71&amp;" "&amp;Hoja1!X71&amp;" "&amp;VLOOKUP(Hoja1!Q71,Hoja2!$A:$B,2,0)))</f>
        <v>50 comprimidos recubiertos</v>
      </c>
      <c r="Z71" t="str">
        <f>+IF(X71="ud.",IF(W71&lt;&gt;1,W71&amp;" "&amp;VLOOKUP(Q71,Hoja2!A:D,4,0),Hoja1!W71&amp;" "&amp;VLOOKUP(Hoja1!Q71,Hoja2!A:D,3,0)),Hoja1!W71&amp;" "&amp;Hoja1!X71&amp;" "&amp;VLOOKUP(Hoja1!Q71,Hoja2!A:B,2,0))</f>
        <v>50 comprimidos recubiertos</v>
      </c>
      <c r="AA71" s="1" t="s">
        <v>415</v>
      </c>
      <c r="AB71" s="1" t="s">
        <v>25</v>
      </c>
      <c r="AC71" s="1" t="s">
        <v>26</v>
      </c>
      <c r="AD71" t="s">
        <v>180</v>
      </c>
      <c r="AE71" s="4">
        <v>15690</v>
      </c>
      <c r="AF71" t="str">
        <f t="shared" si="58"/>
        <v>(CB) LAMUCON COM REC 500 MG X 50</v>
      </c>
      <c r="AG71" t="str">
        <f t="shared" si="62"/>
        <v>SANDOZ</v>
      </c>
      <c r="AH71" t="str">
        <f t="shared" si="63"/>
        <v>MICOFENOLATO 500 MG</v>
      </c>
      <c r="AI71" t="str">
        <f t="shared" si="59"/>
        <v/>
      </c>
      <c r="AJ71" t="str">
        <f t="shared" si="60"/>
        <v/>
      </c>
      <c r="AK71" t="str">
        <f t="shared" si="64"/>
        <v>MICOFENOLATO 500 MG</v>
      </c>
      <c r="AL71" t="str">
        <f>+VLOOKUP($Q71,Hoja2!$A:$B,2,0)</f>
        <v>comprimido recubierto</v>
      </c>
      <c r="AM71" t="str">
        <f t="shared" si="65"/>
        <v>(CB) LAMUCON COM REC 500 MG X 50 SANDOZ MICOFENOLATO 500 MG comprimido recubierto</v>
      </c>
      <c r="BB71">
        <f t="shared" si="66"/>
        <v>829020</v>
      </c>
      <c r="BC71" t="str">
        <f t="shared" si="67"/>
        <v>Lamucon 500 mg x 50 comprimidos recubiertos</v>
      </c>
      <c r="BD71" s="10">
        <f t="shared" si="68"/>
        <v>15690</v>
      </c>
      <c r="BE71" s="3" t="str">
        <f t="shared" si="69"/>
        <v>Lamucon 500</v>
      </c>
      <c r="BF71" t="str">
        <f t="shared" si="70"/>
        <v>Micofenolato</v>
      </c>
      <c r="BG71" t="str">
        <f t="shared" si="71"/>
        <v/>
      </c>
      <c r="BH71" t="str">
        <f t="shared" si="72"/>
        <v/>
      </c>
      <c r="BI71" t="str">
        <f>+IF(AND(X71="ud.",COUNTIF(Hoja2!$I$3:$I$11,Hoja1!Q71)&gt;0),IF(Hoja1!W71=1,VLOOKUP(Hoja1!Q71,Hoja2!$A:$D,3,0),VLOOKUP(Hoja1!Q71,Hoja2!$A:$D,4,0)),IF(AND(X71="ud.",COUNTIF(Hoja2!$I$3:$I$11,Hoja1!Q71)&lt;0),VLOOKUP(Hoja1!Q71,Hoja2!$A:$B,2,0),VLOOKUP(Hoja1!Q71,Hoja2!$A:$B,2,0)))</f>
        <v>comprimidos recubiertos</v>
      </c>
      <c r="BJ71" t="str">
        <f t="shared" si="73"/>
        <v>500 mg</v>
      </c>
      <c r="BK71">
        <f t="shared" si="74"/>
        <v>50</v>
      </c>
      <c r="BL71" t="str">
        <f t="shared" si="75"/>
        <v>ud.</v>
      </c>
      <c r="BO71">
        <f t="shared" si="76"/>
        <v>829020</v>
      </c>
      <c r="BP71" t="str">
        <f t="shared" si="77"/>
        <v>Lamucon 500 mg x 50 comprimidos recubiertos</v>
      </c>
      <c r="BQ71" s="10">
        <f t="shared" si="78"/>
        <v>15690</v>
      </c>
      <c r="BR71" s="3" t="str">
        <f t="shared" si="79"/>
        <v>Lamucon 500</v>
      </c>
      <c r="BS71" t="str">
        <f t="shared" si="80"/>
        <v>Micofenolato</v>
      </c>
      <c r="BT71" t="str">
        <f t="shared" si="81"/>
        <v>comprimidos recubiertos</v>
      </c>
      <c r="BU71" t="str">
        <f t="shared" si="82"/>
        <v>500 mg</v>
      </c>
      <c r="BV71">
        <f t="shared" si="83"/>
        <v>50</v>
      </c>
      <c r="BW71" t="str">
        <f t="shared" si="84"/>
        <v>ud.</v>
      </c>
      <c r="BZ71" t="str">
        <f t="shared" si="85"/>
        <v>Sandoz</v>
      </c>
      <c r="CB71">
        <v>0</v>
      </c>
      <c r="CC71">
        <v>829079</v>
      </c>
    </row>
    <row r="72" spans="1:81" x14ac:dyDescent="0.2">
      <c r="A72" s="5" t="s">
        <v>416</v>
      </c>
      <c r="B72" s="2">
        <v>9897</v>
      </c>
      <c r="C72">
        <v>4621</v>
      </c>
      <c r="D72">
        <v>828945</v>
      </c>
      <c r="E72" s="1" t="s">
        <v>417</v>
      </c>
      <c r="F72" s="1" t="str">
        <f t="shared" si="52"/>
        <v>(CB) ACIDO URSODEOXICOLICO</v>
      </c>
      <c r="G72" s="1">
        <f t="shared" si="54"/>
        <v>250</v>
      </c>
      <c r="H72" s="16" t="str">
        <f t="shared" si="57"/>
        <v>Acido Ursodeoxicolico 250</v>
      </c>
      <c r="I72" s="1" t="str">
        <f>+VLOOKUP(Q72,Hoja2!A:B,2,0)</f>
        <v>cápsula</v>
      </c>
      <c r="J72" s="1" t="s">
        <v>418</v>
      </c>
      <c r="K72" s="1" t="str">
        <f t="shared" si="61"/>
        <v>Difem</v>
      </c>
      <c r="L72" s="1" t="s">
        <v>419</v>
      </c>
      <c r="M72" s="1" t="str">
        <f t="shared" si="86"/>
        <v>ACIDO URSODEOXICOLICO</v>
      </c>
      <c r="N72" s="1"/>
      <c r="O72" s="1"/>
      <c r="P72" s="1" t="s">
        <v>420</v>
      </c>
      <c r="Q72" s="1" t="s">
        <v>121</v>
      </c>
      <c r="R72">
        <v>250</v>
      </c>
      <c r="S72" s="1" t="s">
        <v>34</v>
      </c>
      <c r="T72" s="1" t="str">
        <f t="shared" si="87"/>
        <v>250 MG</v>
      </c>
      <c r="U72" s="1"/>
      <c r="V72" s="1"/>
      <c r="W72" s="1">
        <v>60</v>
      </c>
      <c r="X72" s="1" t="s">
        <v>35</v>
      </c>
      <c r="Y72" t="str">
        <f>+IF(AND(X72="ud.",COUNTIF(Hoja2!$I$3:$I$11,Hoja1!Q72)&gt;0),Hoja1!W72&amp;" "&amp;IF(Hoja1!W72=1,VLOOKUP(Hoja1!Q72,Hoja2!$A:$D,3,0),VLOOKUP(Hoja1!Q72,Hoja2!$A:$D,4,0)),IF(AND(X72="ud.",COUNTIF(Hoja2!$I$3:$I$11,Hoja1!Q72)&lt;0),Hoja1!W72&amp;" "&amp;"unidad, "&amp;VLOOKUP(Hoja1!Q72,Hoja2!$A:$B,2,0),Hoja1!W72&amp;" "&amp;Hoja1!X72&amp;" "&amp;VLOOKUP(Hoja1!Q72,Hoja2!$A:$B,2,0)))</f>
        <v>60 cápsulas</v>
      </c>
      <c r="Z72" t="str">
        <f>+IF(X72="ud.",IF(W72&lt;&gt;1,W72&amp;" "&amp;VLOOKUP(Q72,Hoja2!A:D,4,0),Hoja1!W72&amp;" "&amp;VLOOKUP(Hoja1!Q72,Hoja2!A:D,3,0)),Hoja1!W72&amp;" "&amp;Hoja1!X72&amp;" "&amp;VLOOKUP(Hoja1!Q72,Hoja2!A:B,2,0))</f>
        <v>60 cápsulas</v>
      </c>
      <c r="AA72" s="1" t="s">
        <v>421</v>
      </c>
      <c r="AB72" s="1" t="s">
        <v>25</v>
      </c>
      <c r="AC72" s="1" t="s">
        <v>26</v>
      </c>
      <c r="AD72" s="1" t="s">
        <v>229</v>
      </c>
      <c r="AE72" s="4">
        <v>26720</v>
      </c>
      <c r="AF72" t="str">
        <f t="shared" si="58"/>
        <v>(CB) ACIDO URSODEOXICOLICO CAP 250 MG X 60</v>
      </c>
      <c r="AG72" t="str">
        <f t="shared" si="62"/>
        <v>DIFEM</v>
      </c>
      <c r="AH72" t="str">
        <f t="shared" si="63"/>
        <v>ACIDO URSODEOXICOLICO 250 MG</v>
      </c>
      <c r="AI72" t="str">
        <f t="shared" si="59"/>
        <v/>
      </c>
      <c r="AJ72" t="str">
        <f t="shared" si="60"/>
        <v/>
      </c>
      <c r="AK72" t="str">
        <f t="shared" si="64"/>
        <v>ACIDO URSODEOXICOLICO 250 MG</v>
      </c>
      <c r="AL72" t="str">
        <f>+VLOOKUP($Q72,Hoja2!$A:$B,2,0)</f>
        <v>cápsula</v>
      </c>
      <c r="AM72" t="str">
        <f t="shared" si="65"/>
        <v>(CB) ACIDO URSODEOXICOLICO CAP 250 MG X 60 DIFEM ACIDO URSODEOXICOLICO 250 MG cápsula</v>
      </c>
      <c r="BB72">
        <f t="shared" si="66"/>
        <v>828945</v>
      </c>
      <c r="BC72" t="str">
        <f t="shared" si="67"/>
        <v>Acido Ursodeoxicolico 250 mg x 60 cápsulas</v>
      </c>
      <c r="BD72" s="10">
        <f t="shared" si="68"/>
        <v>26720</v>
      </c>
      <c r="BE72" s="3" t="str">
        <f t="shared" si="69"/>
        <v>Acido Ursodeoxicolico 250</v>
      </c>
      <c r="BF72" t="str">
        <f t="shared" si="70"/>
        <v>Acido Ursodeoxicolico</v>
      </c>
      <c r="BG72" t="str">
        <f t="shared" si="71"/>
        <v/>
      </c>
      <c r="BH72" t="str">
        <f t="shared" si="72"/>
        <v/>
      </c>
      <c r="BI72" t="str">
        <f>+IF(AND(X72="ud.",COUNTIF(Hoja2!$I$3:$I$11,Hoja1!Q72)&gt;0),IF(Hoja1!W72=1,VLOOKUP(Hoja1!Q72,Hoja2!$A:$D,3,0),VLOOKUP(Hoja1!Q72,Hoja2!$A:$D,4,0)),IF(AND(X72="ud.",COUNTIF(Hoja2!$I$3:$I$11,Hoja1!Q72)&lt;0),VLOOKUP(Hoja1!Q72,Hoja2!$A:$B,2,0),VLOOKUP(Hoja1!Q72,Hoja2!$A:$B,2,0)))</f>
        <v>cápsulas</v>
      </c>
      <c r="BJ72" t="str">
        <f t="shared" si="73"/>
        <v>250 mg</v>
      </c>
      <c r="BK72">
        <f t="shared" si="74"/>
        <v>60</v>
      </c>
      <c r="BL72" t="str">
        <f t="shared" si="75"/>
        <v>ud.</v>
      </c>
      <c r="BO72">
        <f t="shared" si="76"/>
        <v>828945</v>
      </c>
      <c r="BP72" t="str">
        <f t="shared" si="77"/>
        <v>Acido Ursodeoxicolico 250 mg x 60 cápsulas</v>
      </c>
      <c r="BQ72" s="10">
        <f t="shared" si="78"/>
        <v>26720</v>
      </c>
      <c r="BR72" s="3" t="str">
        <f t="shared" si="79"/>
        <v>Acido Ursodeoxicolico 250</v>
      </c>
      <c r="BS72" t="str">
        <f t="shared" si="80"/>
        <v>Acido Ursodeoxicolico</v>
      </c>
      <c r="BT72" t="str">
        <f t="shared" si="81"/>
        <v>cápsulas</v>
      </c>
      <c r="BU72" t="str">
        <f t="shared" si="82"/>
        <v>250 mg</v>
      </c>
      <c r="BV72">
        <f t="shared" si="83"/>
        <v>60</v>
      </c>
      <c r="BW72" t="str">
        <f t="shared" si="84"/>
        <v>ud.</v>
      </c>
      <c r="BZ72" t="str">
        <f t="shared" si="85"/>
        <v>Difem</v>
      </c>
      <c r="CB72">
        <v>0</v>
      </c>
    </row>
    <row r="73" spans="1:81" x14ac:dyDescent="0.2">
      <c r="A73" s="1" t="s">
        <v>422</v>
      </c>
      <c r="B73" s="2">
        <v>9933</v>
      </c>
      <c r="C73">
        <v>4699</v>
      </c>
      <c r="D73">
        <v>829022</v>
      </c>
      <c r="E73" s="1" t="s">
        <v>423</v>
      </c>
      <c r="F73" s="1" t="str">
        <f t="shared" si="52"/>
        <v>(CB) MACROSAN</v>
      </c>
      <c r="G73" s="1">
        <f t="shared" si="54"/>
        <v>100</v>
      </c>
      <c r="H73" s="16" t="str">
        <f t="shared" si="57"/>
        <v>Macrosan 100</v>
      </c>
      <c r="I73" s="1" t="str">
        <f>+VLOOKUP(Q73,Hoja2!A:B,2,0)</f>
        <v>cápsula</v>
      </c>
      <c r="J73" s="1" t="s">
        <v>118</v>
      </c>
      <c r="K73" s="1" t="str">
        <f t="shared" si="61"/>
        <v>Sanitas</v>
      </c>
      <c r="L73" s="1" t="s">
        <v>258</v>
      </c>
      <c r="M73" s="1" t="str">
        <f t="shared" si="86"/>
        <v>NITROFURANTOINA</v>
      </c>
      <c r="N73" s="1"/>
      <c r="O73" s="1"/>
      <c r="P73" s="1" t="s">
        <v>159</v>
      </c>
      <c r="Q73" s="1" t="s">
        <v>121</v>
      </c>
      <c r="R73">
        <v>100</v>
      </c>
      <c r="S73" s="1" t="s">
        <v>34</v>
      </c>
      <c r="T73" s="1" t="str">
        <f t="shared" si="87"/>
        <v>100 MG</v>
      </c>
      <c r="U73" s="1"/>
      <c r="V73" s="1"/>
      <c r="W73">
        <v>30</v>
      </c>
      <c r="X73" s="1" t="s">
        <v>35</v>
      </c>
      <c r="Y73" t="str">
        <f>+IF(AND(X73="ud.",COUNTIF(Hoja2!$I$3:$I$11,Hoja1!Q73)&gt;0),Hoja1!W73&amp;" "&amp;IF(Hoja1!W73=1,VLOOKUP(Hoja1!Q73,Hoja2!$A:$D,3,0),VLOOKUP(Hoja1!Q73,Hoja2!$A:$D,4,0)),IF(AND(X73="ud.",COUNTIF(Hoja2!$I$3:$I$11,Hoja1!Q73)&lt;0),Hoja1!W73&amp;" "&amp;"unidad, "&amp;VLOOKUP(Hoja1!Q73,Hoja2!$A:$B,2,0),Hoja1!W73&amp;" "&amp;Hoja1!X73&amp;" "&amp;VLOOKUP(Hoja1!Q73,Hoja2!$A:$B,2,0)))</f>
        <v>30 cápsulas</v>
      </c>
      <c r="Z73" t="str">
        <f>+IF(X73="ud.",IF(W73&lt;&gt;1,W73&amp;" "&amp;VLOOKUP(Q73,Hoja2!A:D,4,0),Hoja1!W73&amp;" "&amp;VLOOKUP(Hoja1!Q73,Hoja2!A:D,3,0)),Hoja1!W73&amp;" "&amp;Hoja1!X73&amp;" "&amp;VLOOKUP(Hoja1!Q73,Hoja2!A:B,2,0))</f>
        <v>30 cápsulas</v>
      </c>
      <c r="AA73" s="1" t="s">
        <v>259</v>
      </c>
      <c r="AB73" s="1" t="s">
        <v>25</v>
      </c>
      <c r="AC73" s="1" t="s">
        <v>26</v>
      </c>
      <c r="AD73" s="1" t="s">
        <v>163</v>
      </c>
      <c r="AE73" s="4">
        <v>6080</v>
      </c>
      <c r="AF73" t="str">
        <f t="shared" si="58"/>
        <v>(CB) MACROSAN CAP 100 MG X 30</v>
      </c>
      <c r="AG73" t="str">
        <f t="shared" si="62"/>
        <v>SANITAS</v>
      </c>
      <c r="AH73" t="str">
        <f t="shared" si="63"/>
        <v>NITROFURANTOINA 100 MG</v>
      </c>
      <c r="AI73" t="str">
        <f t="shared" si="59"/>
        <v/>
      </c>
      <c r="AJ73" t="str">
        <f t="shared" si="60"/>
        <v/>
      </c>
      <c r="AK73" t="str">
        <f t="shared" si="64"/>
        <v>NITROFURANTOINA 100 MG</v>
      </c>
      <c r="AL73" t="str">
        <f>+VLOOKUP($Q73,Hoja2!$A:$B,2,0)</f>
        <v>cápsula</v>
      </c>
      <c r="AM73" t="str">
        <f t="shared" si="65"/>
        <v>(CB) MACROSAN CAP 100 MG X 30 SANITAS NITROFURANTOINA 100 MG cápsula</v>
      </c>
      <c r="BB73">
        <f t="shared" si="66"/>
        <v>829022</v>
      </c>
      <c r="BC73" t="str">
        <f t="shared" si="67"/>
        <v>Macrosan 100 mg x 30 cápsulas</v>
      </c>
      <c r="BD73" s="10">
        <f t="shared" si="68"/>
        <v>6080</v>
      </c>
      <c r="BE73" s="3" t="str">
        <f t="shared" si="69"/>
        <v>Macrosan 100</v>
      </c>
      <c r="BF73" t="str">
        <f t="shared" si="70"/>
        <v>Nitrofurantoina</v>
      </c>
      <c r="BG73" t="str">
        <f t="shared" si="71"/>
        <v/>
      </c>
      <c r="BH73" t="str">
        <f t="shared" si="72"/>
        <v/>
      </c>
      <c r="BI73" t="str">
        <f>+IF(AND(X73="ud.",COUNTIF(Hoja2!$I$3:$I$11,Hoja1!Q73)&gt;0),IF(Hoja1!W73=1,VLOOKUP(Hoja1!Q73,Hoja2!$A:$D,3,0),VLOOKUP(Hoja1!Q73,Hoja2!$A:$D,4,0)),IF(AND(X73="ud.",COUNTIF(Hoja2!$I$3:$I$11,Hoja1!Q73)&lt;0),VLOOKUP(Hoja1!Q73,Hoja2!$A:$B,2,0),VLOOKUP(Hoja1!Q73,Hoja2!$A:$B,2,0)))</f>
        <v>cápsulas</v>
      </c>
      <c r="BJ73" t="str">
        <f t="shared" si="73"/>
        <v>100 mg</v>
      </c>
      <c r="BK73">
        <f t="shared" si="74"/>
        <v>30</v>
      </c>
      <c r="BL73" t="str">
        <f t="shared" si="75"/>
        <v>ud.</v>
      </c>
      <c r="BO73">
        <f t="shared" si="76"/>
        <v>829022</v>
      </c>
      <c r="BP73" t="str">
        <f t="shared" si="77"/>
        <v>Macrosan 100 mg x 30 cápsulas</v>
      </c>
      <c r="BQ73" s="10">
        <f t="shared" si="78"/>
        <v>6080</v>
      </c>
      <c r="BR73" s="3" t="str">
        <f t="shared" si="79"/>
        <v>Macrosan 100</v>
      </c>
      <c r="BS73" t="str">
        <f t="shared" si="80"/>
        <v>Nitrofurantoina</v>
      </c>
      <c r="BT73" t="str">
        <f t="shared" si="81"/>
        <v>cápsulas</v>
      </c>
      <c r="BU73" t="str">
        <f t="shared" si="82"/>
        <v>100 mg</v>
      </c>
      <c r="BV73">
        <f t="shared" si="83"/>
        <v>30</v>
      </c>
      <c r="BW73" t="str">
        <f t="shared" si="84"/>
        <v>ud.</v>
      </c>
      <c r="BZ73" t="str">
        <f t="shared" si="85"/>
        <v>Sanitas</v>
      </c>
      <c r="CA73" t="s">
        <v>1077</v>
      </c>
      <c r="CB73">
        <v>0</v>
      </c>
    </row>
    <row r="74" spans="1:81" x14ac:dyDescent="0.2">
      <c r="A74" s="1" t="s">
        <v>424</v>
      </c>
      <c r="B74" s="2">
        <v>9967</v>
      </c>
      <c r="C74">
        <v>4733</v>
      </c>
      <c r="D74">
        <v>829073</v>
      </c>
      <c r="E74" s="1" t="s">
        <v>425</v>
      </c>
      <c r="F74" s="1" t="str">
        <f t="shared" si="52"/>
        <v>(CB) THYROFIX</v>
      </c>
      <c r="G74" s="1">
        <f t="shared" si="54"/>
        <v>25</v>
      </c>
      <c r="H74" s="16" t="str">
        <f t="shared" si="57"/>
        <v>Thyrofix 25</v>
      </c>
      <c r="I74" s="1" t="str">
        <f>+VLOOKUP(Q74,Hoja2!A:B,2,0)</f>
        <v>comprimido</v>
      </c>
      <c r="J74" s="1" t="s">
        <v>171</v>
      </c>
      <c r="K74" s="1" t="str">
        <f t="shared" si="61"/>
        <v>Ethon</v>
      </c>
      <c r="L74" s="1" t="s">
        <v>789</v>
      </c>
      <c r="M74" s="1" t="str">
        <f t="shared" si="86"/>
        <v>LEVOTIROXINA</v>
      </c>
      <c r="N74" s="1"/>
      <c r="O74" s="1"/>
      <c r="P74" s="1" t="s">
        <v>277</v>
      </c>
      <c r="Q74" s="1" t="s">
        <v>65</v>
      </c>
      <c r="R74">
        <v>25</v>
      </c>
      <c r="S74" s="1" t="s">
        <v>72</v>
      </c>
      <c r="T74" s="1" t="str">
        <f t="shared" si="87"/>
        <v>25 MCG</v>
      </c>
      <c r="U74" s="1"/>
      <c r="V74" s="1"/>
      <c r="W74">
        <v>50</v>
      </c>
      <c r="X74" s="1" t="s">
        <v>35</v>
      </c>
      <c r="Y74" t="str">
        <f>+IF(AND(X74="ud.",COUNTIF(Hoja2!$I$3:$I$11,Hoja1!Q74)&gt;0),Hoja1!W74&amp;" "&amp;IF(Hoja1!W74=1,VLOOKUP(Hoja1!Q74,Hoja2!$A:$D,3,0),VLOOKUP(Hoja1!Q74,Hoja2!$A:$D,4,0)),IF(AND(X74="ud.",COUNTIF(Hoja2!$I$3:$I$11,Hoja1!Q74)&lt;0),Hoja1!W74&amp;" "&amp;"unidad, "&amp;VLOOKUP(Hoja1!Q74,Hoja2!$A:$B,2,0),Hoja1!W74&amp;" "&amp;Hoja1!X74&amp;" "&amp;VLOOKUP(Hoja1!Q74,Hoja2!$A:$B,2,0)))</f>
        <v>50 comprimidos</v>
      </c>
      <c r="Z74" t="str">
        <f>+IF(X74="ud.",IF(W74&lt;&gt;1,W74&amp;" "&amp;VLOOKUP(Q74,Hoja2!A:D,4,0),Hoja1!W74&amp;" "&amp;VLOOKUP(Hoja1!Q74,Hoja2!A:D,3,0)),Hoja1!W74&amp;" "&amp;Hoja1!X74&amp;" "&amp;VLOOKUP(Hoja1!Q74,Hoja2!A:B,2,0))</f>
        <v>50 comprimidos</v>
      </c>
      <c r="AA74" s="1" t="s">
        <v>426</v>
      </c>
      <c r="AB74" s="1" t="s">
        <v>25</v>
      </c>
      <c r="AC74" s="1" t="s">
        <v>26</v>
      </c>
      <c r="AD74" s="1" t="s">
        <v>203</v>
      </c>
      <c r="AE74" s="4">
        <v>3450</v>
      </c>
      <c r="AF74" t="str">
        <f t="shared" si="58"/>
        <v>(CB) THYROFIX COM 25 MCG X 50</v>
      </c>
      <c r="AG74" t="str">
        <f t="shared" si="62"/>
        <v>ETHON</v>
      </c>
      <c r="AH74" t="str">
        <f t="shared" si="63"/>
        <v>LEVOTIROXINA 25 MCG</v>
      </c>
      <c r="AI74" t="str">
        <f t="shared" si="59"/>
        <v/>
      </c>
      <c r="AJ74" t="str">
        <f t="shared" si="60"/>
        <v/>
      </c>
      <c r="AK74" t="str">
        <f t="shared" si="64"/>
        <v>LEVOTIROXINA 25 MCG</v>
      </c>
      <c r="AL74" t="str">
        <f>+VLOOKUP($Q74,Hoja2!$A:$B,2,0)</f>
        <v>comprimido</v>
      </c>
      <c r="AM74" t="str">
        <f t="shared" si="65"/>
        <v>(CB) THYROFIX COM 25 MCG X 50 ETHON LEVOTIROXINA 25 MCG comprimido</v>
      </c>
      <c r="BB74">
        <f t="shared" si="66"/>
        <v>829073</v>
      </c>
      <c r="BC74" t="str">
        <f t="shared" si="67"/>
        <v>Thyrofix 25 mcg x 50 comprimidos</v>
      </c>
      <c r="BD74" s="10">
        <f t="shared" si="68"/>
        <v>3450</v>
      </c>
      <c r="BE74" s="3" t="str">
        <f t="shared" si="69"/>
        <v>Thyrofix 25</v>
      </c>
      <c r="BF74" t="str">
        <f t="shared" si="70"/>
        <v>Levotiroxina</v>
      </c>
      <c r="BG74" t="str">
        <f t="shared" si="71"/>
        <v/>
      </c>
      <c r="BH74" t="str">
        <f t="shared" si="72"/>
        <v/>
      </c>
      <c r="BI74" t="str">
        <f>+IF(AND(X74="ud.",COUNTIF(Hoja2!$I$3:$I$11,Hoja1!Q74)&gt;0),IF(Hoja1!W74=1,VLOOKUP(Hoja1!Q74,Hoja2!$A:$D,3,0),VLOOKUP(Hoja1!Q74,Hoja2!$A:$D,4,0)),IF(AND(X74="ud.",COUNTIF(Hoja2!$I$3:$I$11,Hoja1!Q74)&lt;0),VLOOKUP(Hoja1!Q74,Hoja2!$A:$B,2,0),VLOOKUP(Hoja1!Q74,Hoja2!$A:$B,2,0)))</f>
        <v>comprimidos</v>
      </c>
      <c r="BJ74" t="str">
        <f t="shared" si="73"/>
        <v>25 mcg</v>
      </c>
      <c r="BK74">
        <f t="shared" si="74"/>
        <v>50</v>
      </c>
      <c r="BL74" t="str">
        <f t="shared" si="75"/>
        <v>ud.</v>
      </c>
      <c r="BO74">
        <f t="shared" si="76"/>
        <v>829073</v>
      </c>
      <c r="BP74" t="str">
        <f t="shared" si="77"/>
        <v>Thyrofix 25 mcg x 50 comprimidos</v>
      </c>
      <c r="BQ74" s="10">
        <f t="shared" si="78"/>
        <v>3450</v>
      </c>
      <c r="BR74" s="3" t="str">
        <f t="shared" si="79"/>
        <v>Thyrofix 25</v>
      </c>
      <c r="BS74" t="str">
        <f t="shared" si="80"/>
        <v>Levotiroxina</v>
      </c>
      <c r="BT74" t="str">
        <f t="shared" si="81"/>
        <v>comprimidos</v>
      </c>
      <c r="BU74" t="str">
        <f t="shared" si="82"/>
        <v>25 mcg</v>
      </c>
      <c r="BV74">
        <f t="shared" si="83"/>
        <v>50</v>
      </c>
      <c r="BW74" t="str">
        <f t="shared" si="84"/>
        <v>ud.</v>
      </c>
      <c r="BZ74" t="str">
        <f t="shared" si="85"/>
        <v>Ethon</v>
      </c>
      <c r="CA74">
        <v>830815</v>
      </c>
      <c r="CB74">
        <v>0</v>
      </c>
    </row>
    <row r="75" spans="1:81" x14ac:dyDescent="0.2">
      <c r="A75" s="1" t="s">
        <v>427</v>
      </c>
      <c r="B75" s="2">
        <v>9968</v>
      </c>
      <c r="C75">
        <v>4734</v>
      </c>
      <c r="D75">
        <v>828970</v>
      </c>
      <c r="E75" s="1" t="s">
        <v>428</v>
      </c>
      <c r="F75" s="1" t="str">
        <f t="shared" si="52"/>
        <v>(CB) CIDOTEN RAPI-LENTO</v>
      </c>
      <c r="G75" s="1" t="str">
        <f t="shared" si="54"/>
        <v>3/3</v>
      </c>
      <c r="H75" s="16" t="str">
        <f t="shared" si="57"/>
        <v>Cidoten Rapi-Lento 3/3</v>
      </c>
      <c r="I75" s="1" t="str">
        <f>+VLOOKUP(Q75,Hoja2!A:B,2,0)</f>
        <v>suspensión inyectable</v>
      </c>
      <c r="J75" s="1" t="s">
        <v>30</v>
      </c>
      <c r="K75" s="1" t="str">
        <f t="shared" si="61"/>
        <v>Organon</v>
      </c>
      <c r="L75" s="1" t="s">
        <v>429</v>
      </c>
      <c r="M75" s="1" t="s">
        <v>893</v>
      </c>
      <c r="N75" s="1" t="s">
        <v>894</v>
      </c>
      <c r="O75" s="1"/>
      <c r="P75" s="1" t="s">
        <v>56</v>
      </c>
      <c r="Q75" s="1" t="s">
        <v>57</v>
      </c>
      <c r="R75" s="9" t="s">
        <v>430</v>
      </c>
      <c r="S75" s="1" t="s">
        <v>34</v>
      </c>
      <c r="T75" s="1" t="s">
        <v>913</v>
      </c>
      <c r="U75" s="1" t="s">
        <v>913</v>
      </c>
      <c r="V75" s="1"/>
      <c r="W75">
        <v>1</v>
      </c>
      <c r="X75" s="1" t="s">
        <v>35</v>
      </c>
      <c r="Y75" t="str">
        <f>+IF(AND(X75="ud.",COUNTIF(Hoja2!$I$3:$I$11,Hoja1!Q75)&gt;0),Hoja1!W75&amp;" "&amp;IF(Hoja1!W75=1,VLOOKUP(Hoja1!Q75,Hoja2!$A:$D,3,0),VLOOKUP(Hoja1!Q75,Hoja2!$A:$D,4,0)),IF(AND(X75="ud.",COUNTIF(Hoja2!$I$3:$I$11,Hoja1!Q75)&lt;0),Hoja1!W75&amp;" "&amp;"unidad, "&amp;VLOOKUP(Hoja1!Q75,Hoja2!$A:$B,2,0),Hoja1!W75&amp;" "&amp;Hoja1!X75&amp;" "&amp;VLOOKUP(Hoja1!Q75,Hoja2!$A:$B,2,0)))</f>
        <v>1 ud. suspensión inyectable</v>
      </c>
      <c r="Z75" t="str">
        <f>+IF(X75="ud.",IF(W75&lt;&gt;1,W75&amp;" "&amp;VLOOKUP(Q75,Hoja2!A:D,4,0),Hoja1!W75&amp;" "&amp;VLOOKUP(Hoja1!Q75,Hoja2!A:D,3,0)),Hoja1!W75&amp;" "&amp;Hoja1!X75&amp;" "&amp;VLOOKUP(Hoja1!Q75,Hoja2!A:B,2,0))</f>
        <v xml:space="preserve">1 </v>
      </c>
      <c r="AA75" s="1" t="s">
        <v>431</v>
      </c>
      <c r="AB75" s="1" t="s">
        <v>44</v>
      </c>
      <c r="AC75" s="1" t="s">
        <v>26</v>
      </c>
      <c r="AD75" s="1" t="s">
        <v>60</v>
      </c>
      <c r="AE75" s="4">
        <v>13460</v>
      </c>
      <c r="AF75" t="str">
        <f t="shared" si="58"/>
        <v>(CB) CIDOTEN RAPI-LENTO SUS INY 5 ML X 1</v>
      </c>
      <c r="AG75" t="str">
        <f t="shared" si="62"/>
        <v>ORGANON</v>
      </c>
      <c r="AH75" t="str">
        <f t="shared" si="63"/>
        <v>BETAMETASONA ACETATO 3 MG</v>
      </c>
      <c r="AI75" t="str">
        <f t="shared" si="59"/>
        <v>BETAMETASONA FOSFATO SODICO 3 MG</v>
      </c>
      <c r="AJ75" t="str">
        <f t="shared" si="60"/>
        <v/>
      </c>
      <c r="AK75" t="str">
        <f t="shared" si="64"/>
        <v>BETAMETASONA ACETATO 3 MG BETAMETASONA FOSFATO SODICO 3 MG</v>
      </c>
      <c r="AL75" t="str">
        <f>+VLOOKUP($Q75,Hoja2!$A:$B,2,0)</f>
        <v>suspensión inyectable</v>
      </c>
      <c r="AM75" t="str">
        <f t="shared" si="65"/>
        <v>(CB) CIDOTEN RAPI-LENTO SUS INY 5 ML X 1 ORGANON BETAMETASONA ACETATO 3 MG BETAMETASONA FOSFATO SODICO 3 MG suspensión inyectable</v>
      </c>
      <c r="BB75">
        <f t="shared" si="66"/>
        <v>828970</v>
      </c>
      <c r="BC75" t="str">
        <f t="shared" si="67"/>
        <v>Cidoten Rapi-Lento 3/3 mg x 1 ud. suspensión inyectable</v>
      </c>
      <c r="BD75" s="10">
        <f t="shared" si="68"/>
        <v>13460</v>
      </c>
      <c r="BE75" s="3" t="str">
        <f t="shared" si="69"/>
        <v>Cidoten Rapi-Lento 3/3</v>
      </c>
      <c r="BF75" t="str">
        <f t="shared" si="70"/>
        <v>Betametasona Acetato</v>
      </c>
      <c r="BG75" t="str">
        <f t="shared" si="71"/>
        <v>Betametasona Fosfato Sodico</v>
      </c>
      <c r="BH75" t="str">
        <f t="shared" si="72"/>
        <v/>
      </c>
      <c r="BI75" t="str">
        <f>+IF(AND(X75="ud.",COUNTIF(Hoja2!$I$3:$I$11,Hoja1!Q75)&gt;0),IF(Hoja1!W75=1,VLOOKUP(Hoja1!Q75,Hoja2!$A:$D,3,0),VLOOKUP(Hoja1!Q75,Hoja2!$A:$D,4,0)),IF(AND(X75="ud.",COUNTIF(Hoja2!$I$3:$I$11,Hoja1!Q75)&lt;0),VLOOKUP(Hoja1!Q75,Hoja2!$A:$B,2,0),VLOOKUP(Hoja1!Q75,Hoja2!$A:$B,2,0)))</f>
        <v>suspensión inyectable</v>
      </c>
      <c r="BJ75" t="str">
        <f t="shared" si="73"/>
        <v>3/3 mg</v>
      </c>
      <c r="BK75">
        <f t="shared" si="74"/>
        <v>1</v>
      </c>
      <c r="BL75" t="str">
        <f t="shared" si="75"/>
        <v>ud.</v>
      </c>
      <c r="BO75">
        <f t="shared" si="76"/>
        <v>828970</v>
      </c>
      <c r="BP75" t="str">
        <f t="shared" si="77"/>
        <v>Cidoten Rapi-Lento 3/3 mg x 1 ud. suspensión inyectable</v>
      </c>
      <c r="BQ75" s="10">
        <f t="shared" si="78"/>
        <v>13460</v>
      </c>
      <c r="BR75" s="3" t="str">
        <f t="shared" si="79"/>
        <v>Cidoten Rapi-Lento 3/3</v>
      </c>
      <c r="BS75" t="str">
        <f t="shared" si="80"/>
        <v>Betametasona Acetato;Betametasona Fosfato Sodico</v>
      </c>
      <c r="BT75" t="str">
        <f t="shared" si="81"/>
        <v>suspensión inyectable</v>
      </c>
      <c r="BU75" t="str">
        <f t="shared" si="82"/>
        <v>3/3 mg</v>
      </c>
      <c r="BV75">
        <f t="shared" si="83"/>
        <v>1</v>
      </c>
      <c r="BW75" t="str">
        <f t="shared" si="84"/>
        <v>ud.</v>
      </c>
      <c r="BZ75" t="str">
        <f t="shared" si="85"/>
        <v>Organon</v>
      </c>
      <c r="CA75">
        <v>830270</v>
      </c>
      <c r="CB75">
        <v>0</v>
      </c>
    </row>
    <row r="76" spans="1:81" x14ac:dyDescent="0.2">
      <c r="A76" s="1" t="s">
        <v>432</v>
      </c>
      <c r="B76" s="2">
        <v>9984</v>
      </c>
      <c r="C76">
        <v>4743</v>
      </c>
      <c r="D76">
        <v>829027</v>
      </c>
      <c r="E76" s="1" t="s">
        <v>433</v>
      </c>
      <c r="F76" s="1" t="str">
        <f t="shared" si="52"/>
        <v>(CB) METRONIDAZOL</v>
      </c>
      <c r="G76" s="1">
        <f t="shared" si="54"/>
        <v>500</v>
      </c>
      <c r="H76" s="16" t="str">
        <f t="shared" si="57"/>
        <v>Metronidazol 500</v>
      </c>
      <c r="I76" s="1" t="str">
        <f>+VLOOKUP(Q76,Hoja2!A:B,2,0)</f>
        <v>comprimido recubierto</v>
      </c>
      <c r="J76" s="1" t="s">
        <v>434</v>
      </c>
      <c r="K76" s="1" t="str">
        <f t="shared" si="61"/>
        <v>Pinnacle</v>
      </c>
      <c r="L76" s="1" t="s">
        <v>435</v>
      </c>
      <c r="M76" s="1" t="str">
        <f t="shared" ref="M76:M83" si="88">+L76</f>
        <v>METRONIDAZOL</v>
      </c>
      <c r="N76" s="1"/>
      <c r="O76" s="1"/>
      <c r="P76" s="1" t="s">
        <v>159</v>
      </c>
      <c r="Q76" s="1" t="s">
        <v>33</v>
      </c>
      <c r="R76">
        <v>500</v>
      </c>
      <c r="S76" s="1" t="s">
        <v>34</v>
      </c>
      <c r="T76" s="1" t="str">
        <f t="shared" ref="T76:T83" si="89">+UPPER(R76&amp;" "&amp;S76)</f>
        <v>500 MG</v>
      </c>
      <c r="U76" s="1"/>
      <c r="V76" s="1"/>
      <c r="W76" s="1">
        <v>20</v>
      </c>
      <c r="X76" s="1" t="s">
        <v>35</v>
      </c>
      <c r="Y76" t="str">
        <f>+IF(AND(X76="ud.",COUNTIF(Hoja2!$I$3:$I$11,Hoja1!Q76)&gt;0),Hoja1!W76&amp;" "&amp;IF(Hoja1!W76=1,VLOOKUP(Hoja1!Q76,Hoja2!$A:$D,3,0),VLOOKUP(Hoja1!Q76,Hoja2!$A:$D,4,0)),IF(AND(X76="ud.",COUNTIF(Hoja2!$I$3:$I$11,Hoja1!Q76)&lt;0),Hoja1!W76&amp;" "&amp;"unidad, "&amp;VLOOKUP(Hoja1!Q76,Hoja2!$A:$B,2,0),Hoja1!W76&amp;" "&amp;Hoja1!X76&amp;" "&amp;VLOOKUP(Hoja1!Q76,Hoja2!$A:$B,2,0)))</f>
        <v>20 comprimidos recubiertos</v>
      </c>
      <c r="Z76" t="str">
        <f>+IF(X76="ud.",IF(W76&lt;&gt;1,W76&amp;" "&amp;VLOOKUP(Q76,Hoja2!A:D,4,0),Hoja1!W76&amp;" "&amp;VLOOKUP(Hoja1!Q76,Hoja2!A:D,3,0)),Hoja1!W76&amp;" "&amp;Hoja1!X76&amp;" "&amp;VLOOKUP(Hoja1!Q76,Hoja2!A:B,2,0))</f>
        <v>20 comprimidos recubiertos</v>
      </c>
      <c r="AA76" s="1" t="s">
        <v>436</v>
      </c>
      <c r="AB76" s="1" t="s">
        <v>25</v>
      </c>
      <c r="AC76" s="1" t="s">
        <v>26</v>
      </c>
      <c r="AD76" s="1" t="s">
        <v>163</v>
      </c>
      <c r="AE76" s="4">
        <v>4590</v>
      </c>
      <c r="AF76" t="str">
        <f t="shared" si="58"/>
        <v>(CB) METRONIDAZOL COM REC 500 MG X 20</v>
      </c>
      <c r="AG76" t="str">
        <f t="shared" si="62"/>
        <v>PINNACLE</v>
      </c>
      <c r="AH76" t="str">
        <f t="shared" si="63"/>
        <v>METRONIDAZOL 500 MG</v>
      </c>
      <c r="AI76" t="str">
        <f t="shared" si="59"/>
        <v/>
      </c>
      <c r="AJ76" t="str">
        <f t="shared" si="60"/>
        <v/>
      </c>
      <c r="AK76" t="str">
        <f t="shared" si="64"/>
        <v>METRONIDAZOL 500 MG</v>
      </c>
      <c r="AL76" t="str">
        <f>+VLOOKUP($Q76,Hoja2!$A:$B,2,0)</f>
        <v>comprimido recubierto</v>
      </c>
      <c r="AM76" t="str">
        <f t="shared" si="65"/>
        <v>(CB) METRONIDAZOL COM REC 500 MG X 20 PINNACLE METRONIDAZOL 500 MG comprimido recubierto</v>
      </c>
      <c r="BB76">
        <f t="shared" si="66"/>
        <v>829027</v>
      </c>
      <c r="BC76" t="str">
        <f t="shared" si="67"/>
        <v>Metronidazol 500 mg x 20 comprimidos recubiertos</v>
      </c>
      <c r="BD76" s="10">
        <f t="shared" si="68"/>
        <v>4590</v>
      </c>
      <c r="BE76" s="3" t="str">
        <f t="shared" si="69"/>
        <v>Metronidazol 500</v>
      </c>
      <c r="BF76" t="str">
        <f t="shared" si="70"/>
        <v>Metronidazol</v>
      </c>
      <c r="BG76" t="str">
        <f t="shared" si="71"/>
        <v/>
      </c>
      <c r="BH76" t="str">
        <f t="shared" si="72"/>
        <v/>
      </c>
      <c r="BI76" t="str">
        <f>+IF(AND(X76="ud.",COUNTIF(Hoja2!$I$3:$I$11,Hoja1!Q76)&gt;0),IF(Hoja1!W76=1,VLOOKUP(Hoja1!Q76,Hoja2!$A:$D,3,0),VLOOKUP(Hoja1!Q76,Hoja2!$A:$D,4,0)),IF(AND(X76="ud.",COUNTIF(Hoja2!$I$3:$I$11,Hoja1!Q76)&lt;0),VLOOKUP(Hoja1!Q76,Hoja2!$A:$B,2,0),VLOOKUP(Hoja1!Q76,Hoja2!$A:$B,2,0)))</f>
        <v>comprimidos recubiertos</v>
      </c>
      <c r="BJ76" t="str">
        <f t="shared" si="73"/>
        <v>500 mg</v>
      </c>
      <c r="BK76">
        <f t="shared" si="74"/>
        <v>20</v>
      </c>
      <c r="BL76" t="str">
        <f t="shared" si="75"/>
        <v>ud.</v>
      </c>
      <c r="BO76">
        <f t="shared" si="76"/>
        <v>829027</v>
      </c>
      <c r="BP76" t="str">
        <f t="shared" si="77"/>
        <v>Metronidazol 500 mg x 20 comprimidos recubiertos</v>
      </c>
      <c r="BQ76" s="10">
        <f t="shared" si="78"/>
        <v>4590</v>
      </c>
      <c r="BR76" s="3" t="str">
        <f t="shared" si="79"/>
        <v>Metronidazol 500</v>
      </c>
      <c r="BS76" t="str">
        <f t="shared" si="80"/>
        <v>Metronidazol</v>
      </c>
      <c r="BT76" t="str">
        <f t="shared" si="81"/>
        <v>comprimidos recubiertos</v>
      </c>
      <c r="BU76" t="str">
        <f t="shared" si="82"/>
        <v>500 mg</v>
      </c>
      <c r="BV76">
        <f t="shared" si="83"/>
        <v>20</v>
      </c>
      <c r="BW76" t="str">
        <f t="shared" si="84"/>
        <v>ud.</v>
      </c>
      <c r="BZ76" t="str">
        <f t="shared" si="85"/>
        <v>Pinnacle</v>
      </c>
      <c r="CB76">
        <v>0</v>
      </c>
    </row>
    <row r="77" spans="1:81" x14ac:dyDescent="0.2">
      <c r="A77" s="1" t="s">
        <v>437</v>
      </c>
      <c r="B77" s="2">
        <v>9985</v>
      </c>
      <c r="C77">
        <v>4745</v>
      </c>
      <c r="D77">
        <v>828962</v>
      </c>
      <c r="E77" s="1" t="s">
        <v>438</v>
      </c>
      <c r="F77" s="1" t="str">
        <f t="shared" si="52"/>
        <v>(CB) BIOPSOL</v>
      </c>
      <c r="G77" s="1">
        <f t="shared" si="54"/>
        <v>1</v>
      </c>
      <c r="H77" s="16" t="str">
        <f t="shared" si="57"/>
        <v>Biopsol 1</v>
      </c>
      <c r="I77" s="1" t="str">
        <f>+VLOOKUP(Q77,Hoja2!A:B,2,0)</f>
        <v>comprimido</v>
      </c>
      <c r="J77" s="1" t="s">
        <v>40</v>
      </c>
      <c r="K77" s="1" t="str">
        <f t="shared" si="61"/>
        <v>Abbott</v>
      </c>
      <c r="L77" s="1" t="s">
        <v>439</v>
      </c>
      <c r="M77" s="1" t="str">
        <f t="shared" si="88"/>
        <v>PRAMIPEXOL</v>
      </c>
      <c r="N77" s="1"/>
      <c r="O77" s="1"/>
      <c r="P77" s="1" t="s">
        <v>120</v>
      </c>
      <c r="Q77" s="1" t="s">
        <v>65</v>
      </c>
      <c r="R77">
        <v>1</v>
      </c>
      <c r="S77" s="1" t="s">
        <v>34</v>
      </c>
      <c r="T77" s="1" t="str">
        <f t="shared" si="89"/>
        <v>1 MG</v>
      </c>
      <c r="U77" s="1"/>
      <c r="V77" s="1"/>
      <c r="W77" s="1">
        <v>30</v>
      </c>
      <c r="X77" s="1" t="s">
        <v>35</v>
      </c>
      <c r="Y77" t="str">
        <f>+IF(AND(X77="ud.",COUNTIF(Hoja2!$I$3:$I$11,Hoja1!Q77)&gt;0),Hoja1!W77&amp;" "&amp;IF(Hoja1!W77=1,VLOOKUP(Hoja1!Q77,Hoja2!$A:$D,3,0),VLOOKUP(Hoja1!Q77,Hoja2!$A:$D,4,0)),IF(AND(X77="ud.",COUNTIF(Hoja2!$I$3:$I$11,Hoja1!Q77)&lt;0),Hoja1!W77&amp;" "&amp;"unidad, "&amp;VLOOKUP(Hoja1!Q77,Hoja2!$A:$B,2,0),Hoja1!W77&amp;" "&amp;Hoja1!X77&amp;" "&amp;VLOOKUP(Hoja1!Q77,Hoja2!$A:$B,2,0)))</f>
        <v>30 comprimidos</v>
      </c>
      <c r="Z77" t="str">
        <f>+IF(X77="ud.",IF(W77&lt;&gt;1,W77&amp;" "&amp;VLOOKUP(Q77,Hoja2!A:D,4,0),Hoja1!W77&amp;" "&amp;VLOOKUP(Hoja1!Q77,Hoja2!A:D,3,0)),Hoja1!W77&amp;" "&amp;Hoja1!X77&amp;" "&amp;VLOOKUP(Hoja1!Q77,Hoja2!A:B,2,0))</f>
        <v>30 comprimidos</v>
      </c>
      <c r="AA77" s="1" t="s">
        <v>440</v>
      </c>
      <c r="AB77" s="1" t="s">
        <v>25</v>
      </c>
      <c r="AC77" s="1" t="s">
        <v>26</v>
      </c>
      <c r="AD77" s="1" t="s">
        <v>51</v>
      </c>
      <c r="AE77" s="4">
        <v>8510</v>
      </c>
      <c r="AF77" t="str">
        <f t="shared" si="58"/>
        <v>(CB) BIOPSOL COM 1 MG X 30</v>
      </c>
      <c r="AG77" t="str">
        <f t="shared" si="62"/>
        <v>ABBOTT</v>
      </c>
      <c r="AH77" t="str">
        <f t="shared" si="63"/>
        <v>PRAMIPEXOL 1 MG</v>
      </c>
      <c r="AI77" t="str">
        <f t="shared" si="59"/>
        <v/>
      </c>
      <c r="AJ77" t="str">
        <f t="shared" si="60"/>
        <v/>
      </c>
      <c r="AK77" t="str">
        <f t="shared" si="64"/>
        <v>PRAMIPEXOL 1 MG</v>
      </c>
      <c r="AL77" t="str">
        <f>+VLOOKUP($Q77,Hoja2!$A:$B,2,0)</f>
        <v>comprimido</v>
      </c>
      <c r="AM77" t="str">
        <f t="shared" si="65"/>
        <v>(CB) BIOPSOL COM 1 MG X 30 ABBOTT PRAMIPEXOL 1 MG comprimido</v>
      </c>
      <c r="BB77">
        <f t="shared" si="66"/>
        <v>828962</v>
      </c>
      <c r="BC77" t="str">
        <f t="shared" si="67"/>
        <v>Biopsol 1 mg x 30 comprimidos</v>
      </c>
      <c r="BD77" s="10">
        <f t="shared" si="68"/>
        <v>8510</v>
      </c>
      <c r="BE77" s="3" t="str">
        <f t="shared" si="69"/>
        <v>Biopsol 1</v>
      </c>
      <c r="BF77" t="str">
        <f t="shared" si="70"/>
        <v>Pramipexol</v>
      </c>
      <c r="BG77" t="str">
        <f t="shared" si="71"/>
        <v/>
      </c>
      <c r="BH77" t="str">
        <f t="shared" si="72"/>
        <v/>
      </c>
      <c r="BI77" t="str">
        <f>+IF(AND(X77="ud.",COUNTIF(Hoja2!$I$3:$I$11,Hoja1!Q77)&gt;0),IF(Hoja1!W77=1,VLOOKUP(Hoja1!Q77,Hoja2!$A:$D,3,0),VLOOKUP(Hoja1!Q77,Hoja2!$A:$D,4,0)),IF(AND(X77="ud.",COUNTIF(Hoja2!$I$3:$I$11,Hoja1!Q77)&lt;0),VLOOKUP(Hoja1!Q77,Hoja2!$A:$B,2,0),VLOOKUP(Hoja1!Q77,Hoja2!$A:$B,2,0)))</f>
        <v>comprimidos</v>
      </c>
      <c r="BJ77" t="str">
        <f t="shared" si="73"/>
        <v>1 mg</v>
      </c>
      <c r="BK77">
        <f t="shared" si="74"/>
        <v>30</v>
      </c>
      <c r="BL77" t="str">
        <f t="shared" si="75"/>
        <v>ud.</v>
      </c>
      <c r="BO77">
        <f t="shared" si="76"/>
        <v>828962</v>
      </c>
      <c r="BP77" t="str">
        <f t="shared" si="77"/>
        <v>Biopsol 1 mg x 30 comprimidos</v>
      </c>
      <c r="BQ77" s="10">
        <f t="shared" si="78"/>
        <v>8510</v>
      </c>
      <c r="BR77" s="3" t="str">
        <f t="shared" si="79"/>
        <v>Biopsol 1</v>
      </c>
      <c r="BS77" t="str">
        <f t="shared" si="80"/>
        <v>Pramipexol</v>
      </c>
      <c r="BT77" t="str">
        <f t="shared" si="81"/>
        <v>comprimidos</v>
      </c>
      <c r="BU77" t="str">
        <f t="shared" si="82"/>
        <v>1 mg</v>
      </c>
      <c r="BV77">
        <f t="shared" si="83"/>
        <v>30</v>
      </c>
      <c r="BW77" t="str">
        <f t="shared" si="84"/>
        <v>ud.</v>
      </c>
      <c r="BZ77" t="str">
        <f t="shared" si="85"/>
        <v>Abbott</v>
      </c>
      <c r="CB77">
        <v>0</v>
      </c>
    </row>
    <row r="78" spans="1:81" x14ac:dyDescent="0.2">
      <c r="A78" t="s">
        <v>441</v>
      </c>
      <c r="B78" s="2">
        <v>10000</v>
      </c>
      <c r="C78">
        <v>4763</v>
      </c>
      <c r="D78">
        <v>829029</v>
      </c>
      <c r="E78" s="1" t="s">
        <v>442</v>
      </c>
      <c r="F78" s="1" t="str">
        <f t="shared" ref="F78:F109" si="90">+MID(E78,1,FIND(Q78,E78,1)-2)</f>
        <v>(CB) MODAVITAE</v>
      </c>
      <c r="G78" s="1">
        <f t="shared" si="54"/>
        <v>200</v>
      </c>
      <c r="H78" s="16" t="str">
        <f t="shared" si="57"/>
        <v>Modavitae 200</v>
      </c>
      <c r="I78" s="1" t="str">
        <f>+VLOOKUP(Q78,Hoja2!A:B,2,0)</f>
        <v>comprimido</v>
      </c>
      <c r="J78" s="1" t="s">
        <v>387</v>
      </c>
      <c r="K78" s="1" t="str">
        <f t="shared" si="61"/>
        <v>Galenicum</v>
      </c>
      <c r="L78" s="1" t="s">
        <v>443</v>
      </c>
      <c r="M78" s="1" t="str">
        <f t="shared" si="88"/>
        <v>MODAFINILO</v>
      </c>
      <c r="N78" s="1"/>
      <c r="O78" s="1"/>
      <c r="P78" s="1" t="s">
        <v>444</v>
      </c>
      <c r="Q78" s="1" t="s">
        <v>65</v>
      </c>
      <c r="R78">
        <v>200</v>
      </c>
      <c r="S78" t="s">
        <v>34</v>
      </c>
      <c r="T78" s="1" t="str">
        <f t="shared" si="89"/>
        <v>200 MG</v>
      </c>
      <c r="U78" s="1"/>
      <c r="V78" s="1"/>
      <c r="W78">
        <v>30</v>
      </c>
      <c r="X78" t="s">
        <v>35</v>
      </c>
      <c r="Y78" t="str">
        <f>+IF(AND(X78="ud.",COUNTIF(Hoja2!$I$3:$I$11,Hoja1!Q78)&gt;0),Hoja1!W78&amp;" "&amp;IF(Hoja1!W78=1,VLOOKUP(Hoja1!Q78,Hoja2!$A:$D,3,0),VLOOKUP(Hoja1!Q78,Hoja2!$A:$D,4,0)),IF(AND(X78="ud.",COUNTIF(Hoja2!$I$3:$I$11,Hoja1!Q78)&lt;0),Hoja1!W78&amp;" "&amp;"unidad, "&amp;VLOOKUP(Hoja1!Q78,Hoja2!$A:$B,2,0),Hoja1!W78&amp;" "&amp;Hoja1!X78&amp;" "&amp;VLOOKUP(Hoja1!Q78,Hoja2!$A:$B,2,0)))</f>
        <v>30 comprimidos</v>
      </c>
      <c r="Z78" t="str">
        <f>+IF(X78="ud.",IF(W78&lt;&gt;1,W78&amp;" "&amp;VLOOKUP(Q78,Hoja2!A:D,4,0),Hoja1!W78&amp;" "&amp;VLOOKUP(Hoja1!Q78,Hoja2!A:D,3,0)),Hoja1!W78&amp;" "&amp;Hoja1!X78&amp;" "&amp;VLOOKUP(Hoja1!Q78,Hoja2!A:B,2,0))</f>
        <v>30 comprimidos</v>
      </c>
      <c r="AA78" t="s">
        <v>445</v>
      </c>
      <c r="AB78" t="s">
        <v>44</v>
      </c>
      <c r="AC78" t="s">
        <v>26</v>
      </c>
      <c r="AD78" t="s">
        <v>51</v>
      </c>
      <c r="AE78" s="4">
        <v>18890</v>
      </c>
      <c r="AF78" t="str">
        <f t="shared" si="58"/>
        <v>(CB) MODAVITAE COM 200 MG X 30</v>
      </c>
      <c r="AG78" t="str">
        <f t="shared" si="62"/>
        <v>GALENICUM</v>
      </c>
      <c r="AH78" t="str">
        <f t="shared" si="63"/>
        <v>MODAFINILO 200 MG</v>
      </c>
      <c r="AI78" t="str">
        <f t="shared" si="59"/>
        <v/>
      </c>
      <c r="AJ78" t="str">
        <f t="shared" si="60"/>
        <v/>
      </c>
      <c r="AK78" t="str">
        <f t="shared" si="64"/>
        <v>MODAFINILO 200 MG</v>
      </c>
      <c r="AL78" t="str">
        <f>+VLOOKUP($Q78,Hoja2!$A:$B,2,0)</f>
        <v>comprimido</v>
      </c>
      <c r="AM78" t="str">
        <f t="shared" si="65"/>
        <v>(CB) MODAVITAE COM 200 MG X 30 GALENICUM MODAFINILO 200 MG comprimido</v>
      </c>
      <c r="BB78">
        <f t="shared" si="66"/>
        <v>829029</v>
      </c>
      <c r="BC78" t="str">
        <f t="shared" si="67"/>
        <v>Modavitae 200 mg x 30 comprimidos</v>
      </c>
      <c r="BD78" s="10">
        <f t="shared" si="68"/>
        <v>18890</v>
      </c>
      <c r="BE78" s="3" t="str">
        <f t="shared" si="69"/>
        <v>Modavitae 200</v>
      </c>
      <c r="BF78" t="str">
        <f t="shared" si="70"/>
        <v>Modafinilo</v>
      </c>
      <c r="BG78" t="str">
        <f t="shared" si="71"/>
        <v/>
      </c>
      <c r="BH78" t="str">
        <f t="shared" si="72"/>
        <v/>
      </c>
      <c r="BI78" t="str">
        <f>+IF(AND(X78="ud.",COUNTIF(Hoja2!$I$3:$I$11,Hoja1!Q78)&gt;0),IF(Hoja1!W78=1,VLOOKUP(Hoja1!Q78,Hoja2!$A:$D,3,0),VLOOKUP(Hoja1!Q78,Hoja2!$A:$D,4,0)),IF(AND(X78="ud.",COUNTIF(Hoja2!$I$3:$I$11,Hoja1!Q78)&lt;0),VLOOKUP(Hoja1!Q78,Hoja2!$A:$B,2,0),VLOOKUP(Hoja1!Q78,Hoja2!$A:$B,2,0)))</f>
        <v>comprimidos</v>
      </c>
      <c r="BJ78" t="str">
        <f t="shared" si="73"/>
        <v>200 mg</v>
      </c>
      <c r="BK78">
        <f t="shared" si="74"/>
        <v>30</v>
      </c>
      <c r="BL78" t="str">
        <f t="shared" si="75"/>
        <v>ud.</v>
      </c>
      <c r="BO78">
        <f t="shared" si="76"/>
        <v>829029</v>
      </c>
      <c r="BP78" t="str">
        <f t="shared" si="77"/>
        <v>Modavitae 200 mg x 30 comprimidos</v>
      </c>
      <c r="BQ78" s="10">
        <f t="shared" si="78"/>
        <v>18890</v>
      </c>
      <c r="BR78" s="3" t="str">
        <f t="shared" si="79"/>
        <v>Modavitae 200</v>
      </c>
      <c r="BS78" t="str">
        <f t="shared" si="80"/>
        <v>Modafinilo</v>
      </c>
      <c r="BT78" t="str">
        <f t="shared" si="81"/>
        <v>comprimidos</v>
      </c>
      <c r="BU78" t="str">
        <f t="shared" si="82"/>
        <v>200 mg</v>
      </c>
      <c r="BV78">
        <f t="shared" si="83"/>
        <v>30</v>
      </c>
      <c r="BW78" t="str">
        <f t="shared" si="84"/>
        <v>ud.</v>
      </c>
      <c r="BZ78" t="str">
        <f t="shared" si="85"/>
        <v>Galenicum</v>
      </c>
      <c r="CA78">
        <v>832023</v>
      </c>
      <c r="CB78">
        <v>0</v>
      </c>
    </row>
    <row r="79" spans="1:81" x14ac:dyDescent="0.2">
      <c r="A79" s="11" t="s">
        <v>446</v>
      </c>
      <c r="B79" s="2">
        <v>10044</v>
      </c>
      <c r="C79">
        <v>4977</v>
      </c>
      <c r="D79">
        <v>828975</v>
      </c>
      <c r="E79" s="1" t="s">
        <v>447</v>
      </c>
      <c r="F79" s="1" t="str">
        <f t="shared" si="90"/>
        <v>(CB) DACAM RAPI-LENTO</v>
      </c>
      <c r="G79" s="1" t="str">
        <f t="shared" si="54"/>
        <v>3,0/3,0</v>
      </c>
      <c r="H79" s="16" t="str">
        <f t="shared" si="57"/>
        <v>Dacam Rapi-Lento 3,0/3,0</v>
      </c>
      <c r="I79" s="1" t="str">
        <f>+VLOOKUP(Q79,Hoja2!A:B,2,0)</f>
        <v>suspensión inyectable</v>
      </c>
      <c r="J79" s="1" t="s">
        <v>157</v>
      </c>
      <c r="K79" s="1" t="str">
        <f t="shared" si="61"/>
        <v>Lab Chile</v>
      </c>
      <c r="L79" s="1" t="s">
        <v>429</v>
      </c>
      <c r="M79" s="1" t="s">
        <v>893</v>
      </c>
      <c r="N79" s="1" t="s">
        <v>894</v>
      </c>
      <c r="O79" s="1"/>
      <c r="P79" s="1" t="s">
        <v>56</v>
      </c>
      <c r="Q79" s="1" t="s">
        <v>57</v>
      </c>
      <c r="R79" s="1" t="s">
        <v>448</v>
      </c>
      <c r="S79" s="1" t="s">
        <v>34</v>
      </c>
      <c r="T79" s="1" t="s">
        <v>913</v>
      </c>
      <c r="U79" s="1" t="s">
        <v>913</v>
      </c>
      <c r="V79" s="1"/>
      <c r="W79" s="1">
        <v>3</v>
      </c>
      <c r="X79" s="1" t="s">
        <v>23</v>
      </c>
      <c r="Y79" t="str">
        <f>+IF(AND(X79="ud.",COUNTIF(Hoja2!$I$3:$I$11,Hoja1!Q79)&gt;0),Hoja1!W79&amp;" "&amp;IF(Hoja1!W79=1,VLOOKUP(Hoja1!Q79,Hoja2!$A:$D,3,0),VLOOKUP(Hoja1!Q79,Hoja2!$A:$D,4,0)),IF(AND(X79="ud.",COUNTIF(Hoja2!$I$3:$I$11,Hoja1!Q79)&lt;0),Hoja1!W79&amp;" "&amp;"unidad, "&amp;VLOOKUP(Hoja1!Q79,Hoja2!$A:$B,2,0),Hoja1!W79&amp;" "&amp;Hoja1!X79&amp;" "&amp;VLOOKUP(Hoja1!Q79,Hoja2!$A:$B,2,0)))</f>
        <v>3 ml. suspensión inyectable</v>
      </c>
      <c r="Z79" t="str">
        <f>+IF(X79="ud.",IF(W79&lt;&gt;1,W79&amp;" "&amp;VLOOKUP(Q79,Hoja2!A:D,4,0),Hoja1!W79&amp;" "&amp;VLOOKUP(Hoja1!Q79,Hoja2!A:D,3,0)),Hoja1!W79&amp;" "&amp;Hoja1!X79&amp;" "&amp;VLOOKUP(Hoja1!Q79,Hoja2!A:B,2,0))</f>
        <v>3 ml. suspensión inyectable</v>
      </c>
      <c r="AA79" s="1" t="s">
        <v>449</v>
      </c>
      <c r="AB79" s="1" t="s">
        <v>44</v>
      </c>
      <c r="AC79" s="1" t="s">
        <v>26</v>
      </c>
      <c r="AD79" s="1" t="s">
        <v>60</v>
      </c>
      <c r="AE79" s="4">
        <v>14300</v>
      </c>
      <c r="AF79" t="str">
        <f t="shared" si="58"/>
        <v>(CB) DACAM RAPI-LENTO SUS INY 3 ML X 1</v>
      </c>
      <c r="AG79" t="str">
        <f t="shared" si="62"/>
        <v>LAB CHILE</v>
      </c>
      <c r="AH79" t="str">
        <f t="shared" si="63"/>
        <v>BETAMETASONA ACETATO 3 MG</v>
      </c>
      <c r="AI79" t="str">
        <f t="shared" si="59"/>
        <v>BETAMETASONA FOSFATO SODICO 3 MG</v>
      </c>
      <c r="AJ79" t="str">
        <f t="shared" si="60"/>
        <v/>
      </c>
      <c r="AK79" t="str">
        <f t="shared" si="64"/>
        <v>BETAMETASONA ACETATO 3 MG BETAMETASONA FOSFATO SODICO 3 MG</v>
      </c>
      <c r="AL79" t="str">
        <f>+VLOOKUP($Q79,Hoja2!$A:$B,2,0)</f>
        <v>suspensión inyectable</v>
      </c>
      <c r="AM79" t="str">
        <f t="shared" si="65"/>
        <v>(CB) DACAM RAPI-LENTO SUS INY 3 ML X 1 LAB CHILE BETAMETASONA ACETATO 3 MG BETAMETASONA FOSFATO SODICO 3 MG suspensión inyectable</v>
      </c>
      <c r="BB79">
        <f t="shared" si="66"/>
        <v>828975</v>
      </c>
      <c r="BC79" t="str">
        <f t="shared" si="67"/>
        <v>Dacam Rapi-Lento 3,0/3,0 mg x 3 ml. suspensión inyectable</v>
      </c>
      <c r="BD79" s="10">
        <f t="shared" si="68"/>
        <v>14300</v>
      </c>
      <c r="BE79" s="3" t="str">
        <f t="shared" si="69"/>
        <v>Dacam Rapi-Lento 3,0/3,0</v>
      </c>
      <c r="BF79" t="str">
        <f t="shared" si="70"/>
        <v>Betametasona Acetato</v>
      </c>
      <c r="BG79" t="str">
        <f t="shared" si="71"/>
        <v>Betametasona Fosfato Sodico</v>
      </c>
      <c r="BH79" t="str">
        <f t="shared" si="72"/>
        <v/>
      </c>
      <c r="BI79" t="str">
        <f>+IF(AND(X79="ud.",COUNTIF(Hoja2!$I$3:$I$11,Hoja1!Q79)&gt;0),IF(Hoja1!W79=1,VLOOKUP(Hoja1!Q79,Hoja2!$A:$D,3,0),VLOOKUP(Hoja1!Q79,Hoja2!$A:$D,4,0)),IF(AND(X79="ud.",COUNTIF(Hoja2!$I$3:$I$11,Hoja1!Q79)&lt;0),VLOOKUP(Hoja1!Q79,Hoja2!$A:$B,2,0),VLOOKUP(Hoja1!Q79,Hoja2!$A:$B,2,0)))</f>
        <v>suspensión inyectable</v>
      </c>
      <c r="BJ79" t="str">
        <f t="shared" si="73"/>
        <v>3,0/3,0 mg</v>
      </c>
      <c r="BK79">
        <f t="shared" si="74"/>
        <v>3</v>
      </c>
      <c r="BL79" t="str">
        <f t="shared" si="75"/>
        <v>ml.</v>
      </c>
      <c r="BO79">
        <f t="shared" si="76"/>
        <v>828975</v>
      </c>
      <c r="BP79" t="str">
        <f t="shared" si="77"/>
        <v>Dacam Rapi-Lento 3,0/3,0 mg x 3 ml. suspensión inyectable</v>
      </c>
      <c r="BQ79" s="10">
        <f t="shared" si="78"/>
        <v>14300</v>
      </c>
      <c r="BR79" s="3" t="str">
        <f t="shared" si="79"/>
        <v>Dacam Rapi-Lento 3,0/3,0</v>
      </c>
      <c r="BS79" t="str">
        <f t="shared" si="80"/>
        <v>Betametasona Acetato;Betametasona Fosfato Sodico</v>
      </c>
      <c r="BT79" t="str">
        <f t="shared" si="81"/>
        <v>suspensión inyectable</v>
      </c>
      <c r="BU79" t="str">
        <f t="shared" si="82"/>
        <v>3,0/3,0 mg</v>
      </c>
      <c r="BV79">
        <f t="shared" si="83"/>
        <v>3</v>
      </c>
      <c r="BW79" t="str">
        <f t="shared" si="84"/>
        <v>ml.</v>
      </c>
      <c r="BZ79" t="str">
        <f t="shared" si="85"/>
        <v>Lab Chile</v>
      </c>
      <c r="CA79">
        <v>830270</v>
      </c>
      <c r="CB79">
        <v>0</v>
      </c>
    </row>
    <row r="80" spans="1:81" x14ac:dyDescent="0.2">
      <c r="A80" s="11" t="s">
        <v>450</v>
      </c>
      <c r="B80" s="2">
        <v>10071</v>
      </c>
      <c r="C80">
        <v>4984</v>
      </c>
      <c r="D80">
        <v>829066</v>
      </c>
      <c r="E80" s="1" t="s">
        <v>451</v>
      </c>
      <c r="F80" s="1" t="str">
        <f t="shared" si="90"/>
        <v>(CB) TELGARD</v>
      </c>
      <c r="G80" s="1">
        <f t="shared" si="54"/>
        <v>40</v>
      </c>
      <c r="H80" s="16" t="str">
        <f t="shared" si="57"/>
        <v>Telgard 40</v>
      </c>
      <c r="I80" s="1" t="str">
        <f>+VLOOKUP(Q80,Hoja2!A:B,2,0)</f>
        <v>comprimido</v>
      </c>
      <c r="J80" s="1" t="s">
        <v>219</v>
      </c>
      <c r="K80" s="1" t="str">
        <f t="shared" si="61"/>
        <v>Seven Pharma</v>
      </c>
      <c r="L80" t="s">
        <v>452</v>
      </c>
      <c r="M80" s="1" t="str">
        <f t="shared" si="88"/>
        <v>TELMISARTAN</v>
      </c>
      <c r="P80" t="s">
        <v>453</v>
      </c>
      <c r="Q80" t="s">
        <v>65</v>
      </c>
      <c r="R80">
        <v>40</v>
      </c>
      <c r="S80" t="s">
        <v>34</v>
      </c>
      <c r="T80" s="1" t="str">
        <f t="shared" si="89"/>
        <v>40 MG</v>
      </c>
      <c r="W80">
        <v>30</v>
      </c>
      <c r="X80" s="1" t="s">
        <v>35</v>
      </c>
      <c r="Y80" t="str">
        <f>+IF(AND(X80="ud.",COUNTIF(Hoja2!$I$3:$I$11,Hoja1!Q80)&gt;0),Hoja1!W80&amp;" "&amp;IF(Hoja1!W80=1,VLOOKUP(Hoja1!Q80,Hoja2!$A:$D,3,0),VLOOKUP(Hoja1!Q80,Hoja2!$A:$D,4,0)),IF(AND(X80="ud.",COUNTIF(Hoja2!$I$3:$I$11,Hoja1!Q80)&lt;0),Hoja1!W80&amp;" "&amp;"unidad, "&amp;VLOOKUP(Hoja1!Q80,Hoja2!$A:$B,2,0),Hoja1!W80&amp;" "&amp;Hoja1!X80&amp;" "&amp;VLOOKUP(Hoja1!Q80,Hoja2!$A:$B,2,0)))</f>
        <v>30 comprimidos</v>
      </c>
      <c r="Z80" t="str">
        <f>+IF(X80="ud.",IF(W80&lt;&gt;1,W80&amp;" "&amp;VLOOKUP(Q80,Hoja2!A:D,4,0),Hoja1!W80&amp;" "&amp;VLOOKUP(Hoja1!Q80,Hoja2!A:D,3,0)),Hoja1!W80&amp;" "&amp;Hoja1!X80&amp;" "&amp;VLOOKUP(Hoja1!Q80,Hoja2!A:B,2,0))</f>
        <v>30 comprimidos</v>
      </c>
      <c r="AA80" s="1" t="s">
        <v>454</v>
      </c>
      <c r="AB80" s="1" t="s">
        <v>25</v>
      </c>
      <c r="AC80" s="1" t="s">
        <v>26</v>
      </c>
      <c r="AD80" s="1" t="s">
        <v>142</v>
      </c>
      <c r="AE80" s="4">
        <v>10740</v>
      </c>
      <c r="AF80" t="str">
        <f t="shared" si="58"/>
        <v>(CB) TELGARD COM 40 MG X 30</v>
      </c>
      <c r="AG80" t="str">
        <f t="shared" si="62"/>
        <v>SEVEN PHARMA</v>
      </c>
      <c r="AH80" t="str">
        <f t="shared" si="63"/>
        <v>TELMISARTAN 40 MG</v>
      </c>
      <c r="AI80" t="str">
        <f t="shared" si="59"/>
        <v/>
      </c>
      <c r="AJ80" t="str">
        <f t="shared" si="60"/>
        <v/>
      </c>
      <c r="AK80" t="str">
        <f t="shared" si="64"/>
        <v>TELMISARTAN 40 MG</v>
      </c>
      <c r="AL80" t="str">
        <f>+VLOOKUP($Q80,Hoja2!$A:$B,2,0)</f>
        <v>comprimido</v>
      </c>
      <c r="AM80" t="str">
        <f t="shared" si="65"/>
        <v>(CB) TELGARD COM 40 MG X 30 SEVEN PHARMA TELMISARTAN 40 MG comprimido</v>
      </c>
      <c r="BB80">
        <f t="shared" si="66"/>
        <v>829066</v>
      </c>
      <c r="BC80" t="str">
        <f t="shared" si="67"/>
        <v>Telgard 40 mg x 30 comprimidos</v>
      </c>
      <c r="BD80" s="10">
        <f t="shared" si="68"/>
        <v>10740</v>
      </c>
      <c r="BE80" s="3" t="str">
        <f t="shared" si="69"/>
        <v>Telgard 40</v>
      </c>
      <c r="BF80" t="str">
        <f t="shared" si="70"/>
        <v>Telmisartan</v>
      </c>
      <c r="BG80" t="str">
        <f t="shared" si="71"/>
        <v/>
      </c>
      <c r="BH80" t="str">
        <f t="shared" si="72"/>
        <v/>
      </c>
      <c r="BI80" t="str">
        <f>+IF(AND(X80="ud.",COUNTIF(Hoja2!$I$3:$I$11,Hoja1!Q80)&gt;0),IF(Hoja1!W80=1,VLOOKUP(Hoja1!Q80,Hoja2!$A:$D,3,0),VLOOKUP(Hoja1!Q80,Hoja2!$A:$D,4,0)),IF(AND(X80="ud.",COUNTIF(Hoja2!$I$3:$I$11,Hoja1!Q80)&lt;0),VLOOKUP(Hoja1!Q80,Hoja2!$A:$B,2,0),VLOOKUP(Hoja1!Q80,Hoja2!$A:$B,2,0)))</f>
        <v>comprimidos</v>
      </c>
      <c r="BJ80" t="str">
        <f t="shared" si="73"/>
        <v>40 mg</v>
      </c>
      <c r="BK80">
        <f t="shared" si="74"/>
        <v>30</v>
      </c>
      <c r="BL80" t="str">
        <f t="shared" si="75"/>
        <v>ud.</v>
      </c>
      <c r="BO80">
        <f t="shared" si="76"/>
        <v>829066</v>
      </c>
      <c r="BP80" t="str">
        <f t="shared" si="77"/>
        <v>Telgard 40 mg x 30 comprimidos</v>
      </c>
      <c r="BQ80" s="10">
        <f t="shared" si="78"/>
        <v>10740</v>
      </c>
      <c r="BR80" s="3" t="str">
        <f t="shared" si="79"/>
        <v>Telgard 40</v>
      </c>
      <c r="BS80" t="str">
        <f t="shared" si="80"/>
        <v>Telmisartan</v>
      </c>
      <c r="BT80" t="str">
        <f t="shared" si="81"/>
        <v>comprimidos</v>
      </c>
      <c r="BU80" t="str">
        <f t="shared" si="82"/>
        <v>40 mg</v>
      </c>
      <c r="BV80">
        <f t="shared" si="83"/>
        <v>30</v>
      </c>
      <c r="BW80" t="str">
        <f t="shared" si="84"/>
        <v>ud.</v>
      </c>
      <c r="BZ80" t="str">
        <f t="shared" si="85"/>
        <v>Seven Pharma</v>
      </c>
      <c r="CB80">
        <v>0</v>
      </c>
      <c r="CC80">
        <v>968607</v>
      </c>
    </row>
    <row r="81" spans="1:81" x14ac:dyDescent="0.2">
      <c r="A81" s="11" t="s">
        <v>455</v>
      </c>
      <c r="B81" s="2">
        <v>10072</v>
      </c>
      <c r="C81">
        <v>4985</v>
      </c>
      <c r="D81">
        <v>829067</v>
      </c>
      <c r="E81" s="1" t="s">
        <v>456</v>
      </c>
      <c r="F81" s="1" t="str">
        <f t="shared" si="90"/>
        <v>(CB) TELGARD</v>
      </c>
      <c r="G81" s="1">
        <f t="shared" si="54"/>
        <v>80</v>
      </c>
      <c r="H81" s="16" t="str">
        <f t="shared" si="57"/>
        <v>Telgard 80</v>
      </c>
      <c r="I81" s="1" t="str">
        <f>+VLOOKUP(Q81,Hoja2!A:B,2,0)</f>
        <v>comprimido</v>
      </c>
      <c r="J81" s="1" t="s">
        <v>219</v>
      </c>
      <c r="K81" s="1" t="str">
        <f t="shared" si="61"/>
        <v>Seven Pharma</v>
      </c>
      <c r="L81" t="s">
        <v>452</v>
      </c>
      <c r="M81" s="1" t="str">
        <f t="shared" si="88"/>
        <v>TELMISARTAN</v>
      </c>
      <c r="P81" t="s">
        <v>453</v>
      </c>
      <c r="Q81" t="s">
        <v>65</v>
      </c>
      <c r="R81">
        <v>80</v>
      </c>
      <c r="S81" t="s">
        <v>34</v>
      </c>
      <c r="T81" s="1" t="str">
        <f t="shared" si="89"/>
        <v>80 MG</v>
      </c>
      <c r="W81">
        <v>30</v>
      </c>
      <c r="X81" s="1" t="s">
        <v>35</v>
      </c>
      <c r="Y81" t="str">
        <f>+IF(AND(X81="ud.",COUNTIF(Hoja2!$I$3:$I$11,Hoja1!Q81)&gt;0),Hoja1!W81&amp;" "&amp;IF(Hoja1!W81=1,VLOOKUP(Hoja1!Q81,Hoja2!$A:$D,3,0),VLOOKUP(Hoja1!Q81,Hoja2!$A:$D,4,0)),IF(AND(X81="ud.",COUNTIF(Hoja2!$I$3:$I$11,Hoja1!Q81)&lt;0),Hoja1!W81&amp;" "&amp;"unidad, "&amp;VLOOKUP(Hoja1!Q81,Hoja2!$A:$B,2,0),Hoja1!W81&amp;" "&amp;Hoja1!X81&amp;" "&amp;VLOOKUP(Hoja1!Q81,Hoja2!$A:$B,2,0)))</f>
        <v>30 comprimidos</v>
      </c>
      <c r="Z81" t="str">
        <f>+IF(X81="ud.",IF(W81&lt;&gt;1,W81&amp;" "&amp;VLOOKUP(Q81,Hoja2!A:D,4,0),Hoja1!W81&amp;" "&amp;VLOOKUP(Hoja1!Q81,Hoja2!A:D,3,0)),Hoja1!W81&amp;" "&amp;Hoja1!X81&amp;" "&amp;VLOOKUP(Hoja1!Q81,Hoja2!A:B,2,0))</f>
        <v>30 comprimidos</v>
      </c>
      <c r="AA81" s="1" t="s">
        <v>457</v>
      </c>
      <c r="AB81" s="1" t="s">
        <v>25</v>
      </c>
      <c r="AC81" s="1" t="s">
        <v>26</v>
      </c>
      <c r="AD81" s="1" t="s">
        <v>142</v>
      </c>
      <c r="AE81" s="4">
        <v>6290</v>
      </c>
      <c r="AF81" t="str">
        <f t="shared" si="58"/>
        <v>(CB) TELGARD COM 80 MG X 30</v>
      </c>
      <c r="AG81" t="str">
        <f t="shared" si="62"/>
        <v>SEVEN PHARMA</v>
      </c>
      <c r="AH81" t="str">
        <f t="shared" si="63"/>
        <v>TELMISARTAN 80 MG</v>
      </c>
      <c r="AI81" t="str">
        <f t="shared" si="59"/>
        <v/>
      </c>
      <c r="AJ81" t="str">
        <f t="shared" si="60"/>
        <v/>
      </c>
      <c r="AK81" t="str">
        <f t="shared" si="64"/>
        <v>TELMISARTAN 80 MG</v>
      </c>
      <c r="AL81" t="str">
        <f>+VLOOKUP($Q81,Hoja2!$A:$B,2,0)</f>
        <v>comprimido</v>
      </c>
      <c r="AM81" t="str">
        <f t="shared" si="65"/>
        <v>(CB) TELGARD COM 80 MG X 30 SEVEN PHARMA TELMISARTAN 80 MG comprimido</v>
      </c>
      <c r="BB81">
        <f t="shared" si="66"/>
        <v>829067</v>
      </c>
      <c r="BC81" t="str">
        <f t="shared" si="67"/>
        <v>Telgard 80 mg x 30 comprimidos</v>
      </c>
      <c r="BD81" s="10">
        <f t="shared" si="68"/>
        <v>6290</v>
      </c>
      <c r="BE81" s="3" t="str">
        <f t="shared" si="69"/>
        <v>Telgard 80</v>
      </c>
      <c r="BF81" t="str">
        <f t="shared" si="70"/>
        <v>Telmisartan</v>
      </c>
      <c r="BG81" t="str">
        <f t="shared" si="71"/>
        <v/>
      </c>
      <c r="BH81" t="str">
        <f t="shared" si="72"/>
        <v/>
      </c>
      <c r="BI81" t="str">
        <f>+IF(AND(X81="ud.",COUNTIF(Hoja2!$I$3:$I$11,Hoja1!Q81)&gt;0),IF(Hoja1!W81=1,VLOOKUP(Hoja1!Q81,Hoja2!$A:$D,3,0),VLOOKUP(Hoja1!Q81,Hoja2!$A:$D,4,0)),IF(AND(X81="ud.",COUNTIF(Hoja2!$I$3:$I$11,Hoja1!Q81)&lt;0),VLOOKUP(Hoja1!Q81,Hoja2!$A:$B,2,0),VLOOKUP(Hoja1!Q81,Hoja2!$A:$B,2,0)))</f>
        <v>comprimidos</v>
      </c>
      <c r="BJ81" t="str">
        <f t="shared" si="73"/>
        <v>80 mg</v>
      </c>
      <c r="BK81">
        <f t="shared" si="74"/>
        <v>30</v>
      </c>
      <c r="BL81" t="str">
        <f t="shared" si="75"/>
        <v>ud.</v>
      </c>
      <c r="BO81">
        <f t="shared" si="76"/>
        <v>829067</v>
      </c>
      <c r="BP81" t="str">
        <f t="shared" si="77"/>
        <v>Telgard 80 mg x 30 comprimidos</v>
      </c>
      <c r="BQ81" s="10">
        <f t="shared" si="78"/>
        <v>6290</v>
      </c>
      <c r="BR81" s="3" t="str">
        <f t="shared" si="79"/>
        <v>Telgard 80</v>
      </c>
      <c r="BS81" t="str">
        <f t="shared" si="80"/>
        <v>Telmisartan</v>
      </c>
      <c r="BT81" t="str">
        <f t="shared" si="81"/>
        <v>comprimidos</v>
      </c>
      <c r="BU81" t="str">
        <f t="shared" si="82"/>
        <v>80 mg</v>
      </c>
      <c r="BV81">
        <f t="shared" si="83"/>
        <v>30</v>
      </c>
      <c r="BW81" t="str">
        <f t="shared" si="84"/>
        <v>ud.</v>
      </c>
      <c r="BZ81" t="str">
        <f t="shared" si="85"/>
        <v>Seven Pharma</v>
      </c>
      <c r="CB81">
        <v>0</v>
      </c>
      <c r="CC81">
        <v>860242</v>
      </c>
    </row>
    <row r="82" spans="1:81" x14ac:dyDescent="0.2">
      <c r="A82" s="1" t="s">
        <v>458</v>
      </c>
      <c r="B82" s="2">
        <v>10108</v>
      </c>
      <c r="C82">
        <v>5039</v>
      </c>
      <c r="D82">
        <v>828961</v>
      </c>
      <c r="E82" s="1" t="s">
        <v>459</v>
      </c>
      <c r="F82" s="1" t="str">
        <f t="shared" si="90"/>
        <v>(CB) BIOPSOL</v>
      </c>
      <c r="G82" s="1">
        <f t="shared" si="54"/>
        <v>0.25</v>
      </c>
      <c r="H82" s="16" t="str">
        <f t="shared" si="57"/>
        <v>Biopsol 0,25</v>
      </c>
      <c r="I82" s="1" t="str">
        <f>+VLOOKUP(Q82,Hoja2!A:B,2,0)</f>
        <v>comprimido</v>
      </c>
      <c r="J82" s="1" t="s">
        <v>40</v>
      </c>
      <c r="K82" s="1" t="str">
        <f t="shared" si="61"/>
        <v>Abbott</v>
      </c>
      <c r="L82" s="1" t="s">
        <v>439</v>
      </c>
      <c r="M82" s="1" t="str">
        <f t="shared" si="88"/>
        <v>PRAMIPEXOL</v>
      </c>
      <c r="N82" s="1"/>
      <c r="O82" s="1"/>
      <c r="P82" s="1" t="s">
        <v>120</v>
      </c>
      <c r="Q82" s="1" t="s">
        <v>65</v>
      </c>
      <c r="R82" s="1">
        <v>0.25</v>
      </c>
      <c r="S82" s="1" t="s">
        <v>34</v>
      </c>
      <c r="T82" s="1" t="str">
        <f t="shared" si="89"/>
        <v>0,25 MG</v>
      </c>
      <c r="U82" s="1"/>
      <c r="V82" s="1"/>
      <c r="W82" s="1">
        <v>30</v>
      </c>
      <c r="X82" s="1" t="s">
        <v>35</v>
      </c>
      <c r="Y82" t="str">
        <f>+IF(AND(X82="ud.",COUNTIF(Hoja2!$I$3:$I$11,Hoja1!Q82)&gt;0),Hoja1!W82&amp;" "&amp;IF(Hoja1!W82=1,VLOOKUP(Hoja1!Q82,Hoja2!$A:$D,3,0),VLOOKUP(Hoja1!Q82,Hoja2!$A:$D,4,0)),IF(AND(X82="ud.",COUNTIF(Hoja2!$I$3:$I$11,Hoja1!Q82)&lt;0),Hoja1!W82&amp;" "&amp;"unidad, "&amp;VLOOKUP(Hoja1!Q82,Hoja2!$A:$B,2,0),Hoja1!W82&amp;" "&amp;Hoja1!X82&amp;" "&amp;VLOOKUP(Hoja1!Q82,Hoja2!$A:$B,2,0)))</f>
        <v>30 comprimidos</v>
      </c>
      <c r="Z82" t="str">
        <f>+IF(X82="ud.",IF(W82&lt;&gt;1,W82&amp;" "&amp;VLOOKUP(Q82,Hoja2!A:D,4,0),Hoja1!W82&amp;" "&amp;VLOOKUP(Hoja1!Q82,Hoja2!A:D,3,0)),Hoja1!W82&amp;" "&amp;Hoja1!X82&amp;" "&amp;VLOOKUP(Hoja1!Q82,Hoja2!A:B,2,0))</f>
        <v>30 comprimidos</v>
      </c>
      <c r="AA82" s="1" t="s">
        <v>460</v>
      </c>
      <c r="AB82" s="1" t="s">
        <v>25</v>
      </c>
      <c r="AC82" s="1" t="s">
        <v>26</v>
      </c>
      <c r="AD82" s="1" t="s">
        <v>51</v>
      </c>
      <c r="AE82" s="4">
        <v>5090</v>
      </c>
      <c r="AF82" t="str">
        <f t="shared" si="58"/>
        <v>(CB) BIOPSOL COM 0,25 MG X 30</v>
      </c>
      <c r="AG82" t="str">
        <f t="shared" si="62"/>
        <v>ABBOTT</v>
      </c>
      <c r="AH82" t="str">
        <f t="shared" si="63"/>
        <v>PRAMIPEXOL 0,25 MG</v>
      </c>
      <c r="AI82" t="str">
        <f t="shared" si="59"/>
        <v/>
      </c>
      <c r="AJ82" t="str">
        <f t="shared" si="60"/>
        <v/>
      </c>
      <c r="AK82" t="str">
        <f t="shared" si="64"/>
        <v>PRAMIPEXOL 0,25 MG</v>
      </c>
      <c r="AL82" t="str">
        <f>+VLOOKUP($Q82,Hoja2!$A:$B,2,0)</f>
        <v>comprimido</v>
      </c>
      <c r="AM82" t="str">
        <f t="shared" si="65"/>
        <v>(CB) BIOPSOL COM 0,25 MG X 30 ABBOTT PRAMIPEXOL 0,25 MG comprimido</v>
      </c>
      <c r="BB82">
        <f t="shared" si="66"/>
        <v>828961</v>
      </c>
      <c r="BC82" t="str">
        <f t="shared" si="67"/>
        <v>Biopsol 0,25 mg x 30 comprimidos</v>
      </c>
      <c r="BD82" s="10">
        <f t="shared" si="68"/>
        <v>5090</v>
      </c>
      <c r="BE82" s="3" t="str">
        <f t="shared" si="69"/>
        <v>Biopsol 0,25</v>
      </c>
      <c r="BF82" t="str">
        <f t="shared" si="70"/>
        <v>Pramipexol</v>
      </c>
      <c r="BG82" t="str">
        <f t="shared" si="71"/>
        <v/>
      </c>
      <c r="BH82" t="str">
        <f t="shared" si="72"/>
        <v/>
      </c>
      <c r="BI82" t="str">
        <f>+IF(AND(X82="ud.",COUNTIF(Hoja2!$I$3:$I$11,Hoja1!Q82)&gt;0),IF(Hoja1!W82=1,VLOOKUP(Hoja1!Q82,Hoja2!$A:$D,3,0),VLOOKUP(Hoja1!Q82,Hoja2!$A:$D,4,0)),IF(AND(X82="ud.",COUNTIF(Hoja2!$I$3:$I$11,Hoja1!Q82)&lt;0),VLOOKUP(Hoja1!Q82,Hoja2!$A:$B,2,0),VLOOKUP(Hoja1!Q82,Hoja2!$A:$B,2,0)))</f>
        <v>comprimidos</v>
      </c>
      <c r="BJ82" t="str">
        <f t="shared" si="73"/>
        <v>0,25 mg</v>
      </c>
      <c r="BK82">
        <f t="shared" si="74"/>
        <v>30</v>
      </c>
      <c r="BL82" t="str">
        <f t="shared" si="75"/>
        <v>ud.</v>
      </c>
      <c r="BO82">
        <f t="shared" si="76"/>
        <v>828961</v>
      </c>
      <c r="BP82" t="str">
        <f t="shared" si="77"/>
        <v>Biopsol 0,25 mg x 30 comprimidos</v>
      </c>
      <c r="BQ82" s="10">
        <f t="shared" si="78"/>
        <v>5090</v>
      </c>
      <c r="BR82" s="3" t="str">
        <f t="shared" si="79"/>
        <v>Biopsol 0,25</v>
      </c>
      <c r="BS82" t="str">
        <f t="shared" si="80"/>
        <v>Pramipexol</v>
      </c>
      <c r="BT82" t="str">
        <f t="shared" si="81"/>
        <v>comprimidos</v>
      </c>
      <c r="BU82" t="str">
        <f t="shared" si="82"/>
        <v>0,25 mg</v>
      </c>
      <c r="BV82">
        <f t="shared" si="83"/>
        <v>30</v>
      </c>
      <c r="BW82" t="str">
        <f t="shared" si="84"/>
        <v>ud.</v>
      </c>
      <c r="BZ82" t="str">
        <f t="shared" si="85"/>
        <v>Abbott</v>
      </c>
      <c r="CB82">
        <v>0</v>
      </c>
    </row>
    <row r="83" spans="1:81" x14ac:dyDescent="0.2">
      <c r="A83" s="1" t="s">
        <v>461</v>
      </c>
      <c r="B83" s="2">
        <v>10132</v>
      </c>
      <c r="C83">
        <v>5128</v>
      </c>
      <c r="D83">
        <v>828967</v>
      </c>
      <c r="E83" s="1" t="s">
        <v>462</v>
      </c>
      <c r="F83" s="1" t="str">
        <f t="shared" si="90"/>
        <v>(CB) CEFUROXIMA</v>
      </c>
      <c r="G83" s="1">
        <f t="shared" si="54"/>
        <v>500</v>
      </c>
      <c r="H83" s="16" t="str">
        <f t="shared" si="57"/>
        <v>Cefuroxima 500</v>
      </c>
      <c r="I83" s="1" t="str">
        <f>+VLOOKUP(Q83,Hoja2!A:B,2,0)</f>
        <v>comprimido recubierto</v>
      </c>
      <c r="J83" s="1" t="s">
        <v>176</v>
      </c>
      <c r="K83" s="1" t="str">
        <f t="shared" si="61"/>
        <v>Ascend</v>
      </c>
      <c r="L83" s="1" t="s">
        <v>463</v>
      </c>
      <c r="M83" s="1" t="str">
        <f t="shared" si="88"/>
        <v>CEFUROXIMA</v>
      </c>
      <c r="N83" s="1"/>
      <c r="O83" s="1"/>
      <c r="P83" s="1" t="s">
        <v>159</v>
      </c>
      <c r="Q83" s="1" t="s">
        <v>33</v>
      </c>
      <c r="R83">
        <v>500</v>
      </c>
      <c r="S83" t="s">
        <v>34</v>
      </c>
      <c r="T83" s="1" t="str">
        <f t="shared" si="89"/>
        <v>500 MG</v>
      </c>
      <c r="U83" s="1"/>
      <c r="V83" s="1"/>
      <c r="W83">
        <v>14</v>
      </c>
      <c r="X83" t="s">
        <v>35</v>
      </c>
      <c r="Y83" t="str">
        <f>+IF(AND(X83="ud.",COUNTIF(Hoja2!$I$3:$I$11,Hoja1!Q83)&gt;0),Hoja1!W83&amp;" "&amp;IF(Hoja1!W83=1,VLOOKUP(Hoja1!Q83,Hoja2!$A:$D,3,0),VLOOKUP(Hoja1!Q83,Hoja2!$A:$D,4,0)),IF(AND(X83="ud.",COUNTIF(Hoja2!$I$3:$I$11,Hoja1!Q83)&lt;0),Hoja1!W83&amp;" "&amp;"unidad, "&amp;VLOOKUP(Hoja1!Q83,Hoja2!$A:$B,2,0),Hoja1!W83&amp;" "&amp;Hoja1!X83&amp;" "&amp;VLOOKUP(Hoja1!Q83,Hoja2!$A:$B,2,0)))</f>
        <v>14 comprimidos recubiertos</v>
      </c>
      <c r="Z83" t="str">
        <f>+IF(X83="ud.",IF(W83&lt;&gt;1,W83&amp;" "&amp;VLOOKUP(Q83,Hoja2!A:D,4,0),Hoja1!W83&amp;" "&amp;VLOOKUP(Hoja1!Q83,Hoja2!A:D,3,0)),Hoja1!W83&amp;" "&amp;Hoja1!X83&amp;" "&amp;VLOOKUP(Hoja1!Q83,Hoja2!A:B,2,0))</f>
        <v>14 comprimidos recubiertos</v>
      </c>
      <c r="AA83" s="1" t="s">
        <v>464</v>
      </c>
      <c r="AB83" s="1" t="s">
        <v>44</v>
      </c>
      <c r="AC83" s="1" t="s">
        <v>26</v>
      </c>
      <c r="AD83" s="1" t="s">
        <v>163</v>
      </c>
      <c r="AE83" s="4">
        <v>32210</v>
      </c>
      <c r="AF83" t="str">
        <f t="shared" si="58"/>
        <v>(CB) CEFUROXIMA COM REC 500 MG X 14</v>
      </c>
      <c r="AG83" t="str">
        <f t="shared" si="62"/>
        <v>ASCEND</v>
      </c>
      <c r="AH83" t="str">
        <f t="shared" si="63"/>
        <v>CEFUROXIMA 500 MG</v>
      </c>
      <c r="AI83" t="str">
        <f t="shared" si="59"/>
        <v/>
      </c>
      <c r="AJ83" t="str">
        <f t="shared" si="60"/>
        <v/>
      </c>
      <c r="AK83" t="str">
        <f t="shared" si="64"/>
        <v>CEFUROXIMA 500 MG</v>
      </c>
      <c r="AL83" t="str">
        <f>+VLOOKUP($Q83,Hoja2!$A:$B,2,0)</f>
        <v>comprimido recubierto</v>
      </c>
      <c r="AM83" t="str">
        <f t="shared" si="65"/>
        <v>(CB) CEFUROXIMA COM REC 500 MG X 14 ASCEND CEFUROXIMA 500 MG comprimido recubierto</v>
      </c>
      <c r="BB83">
        <f t="shared" si="66"/>
        <v>828967</v>
      </c>
      <c r="BC83" t="str">
        <f t="shared" si="67"/>
        <v>Cefuroxima 500 mg x 14 comprimidos recubiertos</v>
      </c>
      <c r="BD83" s="10">
        <f t="shared" si="68"/>
        <v>32210</v>
      </c>
      <c r="BE83" s="3" t="str">
        <f t="shared" si="69"/>
        <v>Cefuroxima 500</v>
      </c>
      <c r="BF83" t="str">
        <f t="shared" si="70"/>
        <v>Cefuroxima</v>
      </c>
      <c r="BG83" t="str">
        <f t="shared" si="71"/>
        <v/>
      </c>
      <c r="BH83" t="str">
        <f t="shared" si="72"/>
        <v/>
      </c>
      <c r="BI83" t="str">
        <f>+IF(AND(X83="ud.",COUNTIF(Hoja2!$I$3:$I$11,Hoja1!Q83)&gt;0),IF(Hoja1!W83=1,VLOOKUP(Hoja1!Q83,Hoja2!$A:$D,3,0),VLOOKUP(Hoja1!Q83,Hoja2!$A:$D,4,0)),IF(AND(X83="ud.",COUNTIF(Hoja2!$I$3:$I$11,Hoja1!Q83)&lt;0),VLOOKUP(Hoja1!Q83,Hoja2!$A:$B,2,0),VLOOKUP(Hoja1!Q83,Hoja2!$A:$B,2,0)))</f>
        <v>comprimidos recubiertos</v>
      </c>
      <c r="BJ83" t="str">
        <f t="shared" si="73"/>
        <v>500 mg</v>
      </c>
      <c r="BK83">
        <f t="shared" si="74"/>
        <v>14</v>
      </c>
      <c r="BL83" t="str">
        <f t="shared" si="75"/>
        <v>ud.</v>
      </c>
      <c r="BO83">
        <f t="shared" si="76"/>
        <v>828967</v>
      </c>
      <c r="BP83" t="str">
        <f t="shared" si="77"/>
        <v>Cefuroxima 500 mg x 14 comprimidos recubiertos</v>
      </c>
      <c r="BQ83" s="10">
        <f t="shared" si="78"/>
        <v>32210</v>
      </c>
      <c r="BR83" s="3" t="str">
        <f t="shared" si="79"/>
        <v>Cefuroxima 500</v>
      </c>
      <c r="BS83" t="str">
        <f t="shared" si="80"/>
        <v>Cefuroxima</v>
      </c>
      <c r="BT83" t="str">
        <f t="shared" si="81"/>
        <v>comprimidos recubiertos</v>
      </c>
      <c r="BU83" t="str">
        <f t="shared" si="82"/>
        <v>500 mg</v>
      </c>
      <c r="BV83">
        <f t="shared" si="83"/>
        <v>14</v>
      </c>
      <c r="BW83" t="str">
        <f t="shared" si="84"/>
        <v>ud.</v>
      </c>
      <c r="BZ83" t="str">
        <f t="shared" si="85"/>
        <v>Ascend</v>
      </c>
      <c r="CB83">
        <v>0</v>
      </c>
    </row>
    <row r="84" spans="1:81" x14ac:dyDescent="0.2">
      <c r="A84" s="1" t="s">
        <v>465</v>
      </c>
      <c r="B84" s="2">
        <v>10133</v>
      </c>
      <c r="C84">
        <v>5069</v>
      </c>
      <c r="D84">
        <v>828997</v>
      </c>
      <c r="E84" s="1" t="s">
        <v>466</v>
      </c>
      <c r="F84" s="1" t="str">
        <f t="shared" si="90"/>
        <v>(CB) FLUSACORT</v>
      </c>
      <c r="G84" s="1" t="str">
        <f t="shared" si="54"/>
        <v>25/125</v>
      </c>
      <c r="H84" s="16" t="str">
        <f t="shared" si="57"/>
        <v>Flusacort 25/125</v>
      </c>
      <c r="I84" s="1" t="str">
        <f>+VLOOKUP(Q84,Hoja2!A:B,2,0)</f>
        <v>aerosol para inhalación</v>
      </c>
      <c r="J84" s="1" t="s">
        <v>219</v>
      </c>
      <c r="K84" s="1" t="str">
        <f t="shared" si="61"/>
        <v>Seven Pharma</v>
      </c>
      <c r="L84" s="1" t="s">
        <v>467</v>
      </c>
      <c r="M84" s="1" t="s">
        <v>895</v>
      </c>
      <c r="N84" s="1" t="s">
        <v>382</v>
      </c>
      <c r="O84" s="1"/>
      <c r="P84" s="1" t="s">
        <v>468</v>
      </c>
      <c r="Q84" s="1" t="s">
        <v>383</v>
      </c>
      <c r="R84" s="1" t="s">
        <v>469</v>
      </c>
      <c r="S84" s="1" t="s">
        <v>72</v>
      </c>
      <c r="T84" s="1" t="s">
        <v>926</v>
      </c>
      <c r="U84" s="1" t="s">
        <v>927</v>
      </c>
      <c r="V84" s="1"/>
      <c r="W84">
        <v>120</v>
      </c>
      <c r="X84" s="1" t="s">
        <v>73</v>
      </c>
      <c r="Y84" t="str">
        <f>+IF(AND(X84="ud.",COUNTIF(Hoja2!$I$3:$I$11,Hoja1!Q84)&gt;0),Hoja1!W84&amp;" "&amp;IF(Hoja1!W84=1,VLOOKUP(Hoja1!Q84,Hoja2!$A:$D,3,0),VLOOKUP(Hoja1!Q84,Hoja2!$A:$D,4,0)),IF(AND(X84="ud.",COUNTIF(Hoja2!$I$3:$I$11,Hoja1!Q84)&lt;0),Hoja1!W84&amp;" "&amp;"unidad, "&amp;VLOOKUP(Hoja1!Q84,Hoja2!$A:$B,2,0),Hoja1!W84&amp;" "&amp;Hoja1!X84&amp;" "&amp;VLOOKUP(Hoja1!Q84,Hoja2!$A:$B,2,0)))</f>
        <v>120 dss. aerosol para inhalación</v>
      </c>
      <c r="Z84" t="str">
        <f>+IF(X84="ud.",IF(W84&lt;&gt;1,W84&amp;" "&amp;VLOOKUP(Q84,Hoja2!A:D,4,0),Hoja1!W84&amp;" "&amp;VLOOKUP(Hoja1!Q84,Hoja2!A:D,3,0)),Hoja1!W84&amp;" "&amp;Hoja1!X84&amp;" "&amp;VLOOKUP(Hoja1!Q84,Hoja2!A:B,2,0))</f>
        <v>120 dss. aerosol para inhalación</v>
      </c>
      <c r="AA84" s="1" t="s">
        <v>470</v>
      </c>
      <c r="AB84" s="1" t="s">
        <v>25</v>
      </c>
      <c r="AC84" s="1" t="s">
        <v>26</v>
      </c>
      <c r="AD84" s="1" t="s">
        <v>75</v>
      </c>
      <c r="AE84" s="4">
        <v>6560</v>
      </c>
      <c r="AF84" t="str">
        <f t="shared" si="58"/>
        <v>(CB) FLUSACORT AER INH 25/125 MCG X 120 DSS</v>
      </c>
      <c r="AG84" t="str">
        <f t="shared" si="62"/>
        <v>SEVEN PHARMA</v>
      </c>
      <c r="AH84" t="str">
        <f t="shared" si="63"/>
        <v>SALMETEROL 25 MCG</v>
      </c>
      <c r="AI84" t="str">
        <f t="shared" si="59"/>
        <v>FLUTICASONA 125 MCG</v>
      </c>
      <c r="AJ84" t="str">
        <f t="shared" si="60"/>
        <v/>
      </c>
      <c r="AK84" t="str">
        <f t="shared" si="64"/>
        <v>SALMETEROL 25 MCG FLUTICASONA 125 MCG</v>
      </c>
      <c r="AL84" t="str">
        <f>+VLOOKUP($Q84,Hoja2!$A:$B,2,0)</f>
        <v>aerosol para inhalación</v>
      </c>
      <c r="AM84" t="str">
        <f t="shared" si="65"/>
        <v>(CB) FLUSACORT AER INH 25/125 MCG X 120 DSS SEVEN PHARMA SALMETEROL 25 MCG FLUTICASONA 125 MCG aerosol para inhalación</v>
      </c>
      <c r="BB84">
        <f t="shared" si="66"/>
        <v>828997</v>
      </c>
      <c r="BC84" t="str">
        <f t="shared" si="67"/>
        <v>Flusacort 25/125 mcg x 120 dss. aerosol para inhalación</v>
      </c>
      <c r="BD84" s="10">
        <f t="shared" si="68"/>
        <v>6560</v>
      </c>
      <c r="BE84" s="3" t="str">
        <f t="shared" si="69"/>
        <v>Flusacort 25/125</v>
      </c>
      <c r="BF84" t="str">
        <f t="shared" si="70"/>
        <v>Salmeterol</v>
      </c>
      <c r="BG84" t="str">
        <f t="shared" si="71"/>
        <v>Fluticasona</v>
      </c>
      <c r="BH84" t="str">
        <f t="shared" si="72"/>
        <v/>
      </c>
      <c r="BI84" t="str">
        <f>+IF(AND(X84="ud.",COUNTIF(Hoja2!$I$3:$I$11,Hoja1!Q84)&gt;0),IF(Hoja1!W84=1,VLOOKUP(Hoja1!Q84,Hoja2!$A:$D,3,0),VLOOKUP(Hoja1!Q84,Hoja2!$A:$D,4,0)),IF(AND(X84="ud.",COUNTIF(Hoja2!$I$3:$I$11,Hoja1!Q84)&lt;0),VLOOKUP(Hoja1!Q84,Hoja2!$A:$B,2,0),VLOOKUP(Hoja1!Q84,Hoja2!$A:$B,2,0)))</f>
        <v>aerosol para inhalación</v>
      </c>
      <c r="BJ84" t="str">
        <f t="shared" si="73"/>
        <v>25/125 mcg</v>
      </c>
      <c r="BK84">
        <f t="shared" si="74"/>
        <v>120</v>
      </c>
      <c r="BL84" t="str">
        <f t="shared" si="75"/>
        <v>dss.</v>
      </c>
      <c r="BO84">
        <f t="shared" si="76"/>
        <v>828997</v>
      </c>
      <c r="BP84" t="str">
        <f t="shared" si="77"/>
        <v>Flusacort 25/125 mcg x 120 dss. aerosol para inhalación</v>
      </c>
      <c r="BQ84" s="10">
        <f t="shared" si="78"/>
        <v>6560</v>
      </c>
      <c r="BR84" s="3" t="str">
        <f t="shared" si="79"/>
        <v>Flusacort 25/125</v>
      </c>
      <c r="BS84" t="str">
        <f t="shared" si="80"/>
        <v>Salmeterol;Fluticasona</v>
      </c>
      <c r="BT84" t="str">
        <f t="shared" si="81"/>
        <v>aerosol para inhalación</v>
      </c>
      <c r="BU84" t="str">
        <f t="shared" si="82"/>
        <v>25/125 mcg</v>
      </c>
      <c r="BV84">
        <f t="shared" si="83"/>
        <v>120</v>
      </c>
      <c r="BW84" t="str">
        <f t="shared" si="84"/>
        <v>dss.</v>
      </c>
      <c r="BZ84" t="str">
        <f t="shared" si="85"/>
        <v>Seven Pharma</v>
      </c>
      <c r="CB84">
        <v>0</v>
      </c>
    </row>
    <row r="85" spans="1:81" x14ac:dyDescent="0.2">
      <c r="A85" s="1" t="s">
        <v>471</v>
      </c>
      <c r="B85" s="2">
        <v>10158</v>
      </c>
      <c r="C85">
        <v>5097</v>
      </c>
      <c r="D85">
        <v>829012</v>
      </c>
      <c r="E85" s="1" t="s">
        <v>472</v>
      </c>
      <c r="F85" s="1" t="str">
        <f t="shared" si="90"/>
        <v>(CB) INSULATARD</v>
      </c>
      <c r="G85" s="1">
        <f t="shared" si="54"/>
        <v>100</v>
      </c>
      <c r="H85" s="16" t="str">
        <f t="shared" si="57"/>
        <v>Insulatard 100</v>
      </c>
      <c r="I85" s="1" t="str">
        <f>+VLOOKUP(Q85,Hoja2!A:B,2,0)</f>
        <v>suspensión inyectable</v>
      </c>
      <c r="J85" s="1" t="s">
        <v>109</v>
      </c>
      <c r="K85" s="1" t="str">
        <f t="shared" si="61"/>
        <v>Novo Nordisk</v>
      </c>
      <c r="L85" s="1" t="s">
        <v>473</v>
      </c>
      <c r="M85" s="1" t="str">
        <f t="shared" ref="M85:M90" si="91">+L85</f>
        <v>INSULINA HUMANA</v>
      </c>
      <c r="N85" s="1"/>
      <c r="O85" s="1"/>
      <c r="P85" s="1" t="s">
        <v>80</v>
      </c>
      <c r="Q85" s="1" t="s">
        <v>57</v>
      </c>
      <c r="R85" s="1">
        <v>100</v>
      </c>
      <c r="S85" s="1" t="s">
        <v>474</v>
      </c>
      <c r="T85" s="1" t="str">
        <f t="shared" ref="T85:T90" si="92">+UPPER(R85&amp;" "&amp;S85)</f>
        <v>100 UI</v>
      </c>
      <c r="U85" s="1"/>
      <c r="V85" s="1"/>
      <c r="W85" s="1">
        <v>1</v>
      </c>
      <c r="X85" s="1" t="s">
        <v>35</v>
      </c>
      <c r="Y85" t="str">
        <f>+IF(AND(X85="ud.",COUNTIF(Hoja2!$I$3:$I$11,Hoja1!Q85)&gt;0),Hoja1!W85&amp;" "&amp;IF(Hoja1!W85=1,VLOOKUP(Hoja1!Q85,Hoja2!$A:$D,3,0),VLOOKUP(Hoja1!Q85,Hoja2!$A:$D,4,0)),IF(AND(X85="ud.",COUNTIF(Hoja2!$I$3:$I$11,Hoja1!Q85)&lt;0),Hoja1!W85&amp;" "&amp;"unidad, "&amp;VLOOKUP(Hoja1!Q85,Hoja2!$A:$B,2,0),Hoja1!W85&amp;" "&amp;Hoja1!X85&amp;" "&amp;VLOOKUP(Hoja1!Q85,Hoja2!$A:$B,2,0)))</f>
        <v>1 ud. suspensión inyectable</v>
      </c>
      <c r="Z85" t="str">
        <f>+IF(X85="ud.",IF(W85&lt;&gt;1,W85&amp;" "&amp;VLOOKUP(Q85,Hoja2!A:D,4,0),Hoja1!W85&amp;" "&amp;VLOOKUP(Hoja1!Q85,Hoja2!A:D,3,0)),Hoja1!W85&amp;" "&amp;Hoja1!X85&amp;" "&amp;VLOOKUP(Hoja1!Q85,Hoja2!A:B,2,0))</f>
        <v xml:space="preserve">1 </v>
      </c>
      <c r="AA85" s="1" t="s">
        <v>475</v>
      </c>
      <c r="AB85" t="s">
        <v>25</v>
      </c>
      <c r="AC85" t="s">
        <v>26</v>
      </c>
      <c r="AD85" t="s">
        <v>82</v>
      </c>
      <c r="AE85" s="4">
        <v>10120</v>
      </c>
      <c r="AF85" t="str">
        <f t="shared" si="58"/>
        <v>(CB) INSULATARD SUS INY 100 UI/ML X 10 ML X 1</v>
      </c>
      <c r="AG85" t="str">
        <f t="shared" si="62"/>
        <v>NOVO NORDISK</v>
      </c>
      <c r="AH85" t="str">
        <f t="shared" si="63"/>
        <v>INSULINA HUMANA 100 UI</v>
      </c>
      <c r="AI85" t="str">
        <f t="shared" si="59"/>
        <v/>
      </c>
      <c r="AJ85" t="str">
        <f t="shared" si="60"/>
        <v/>
      </c>
      <c r="AK85" t="str">
        <f t="shared" si="64"/>
        <v>INSULINA HUMANA 100 UI</v>
      </c>
      <c r="AL85" t="str">
        <f>+VLOOKUP($Q85,Hoja2!$A:$B,2,0)</f>
        <v>suspensión inyectable</v>
      </c>
      <c r="AM85" t="str">
        <f t="shared" si="65"/>
        <v>(CB) INSULATARD SUS INY 100 UI/ML X 10 ML X 1 NOVO NORDISK INSULINA HUMANA 100 UI suspensión inyectable</v>
      </c>
      <c r="BB85">
        <f t="shared" si="66"/>
        <v>829012</v>
      </c>
      <c r="BC85" t="str">
        <f t="shared" si="67"/>
        <v>Insulatard 100 UI x 1 ud. suspensión inyectable</v>
      </c>
      <c r="BD85" s="10">
        <f t="shared" si="68"/>
        <v>10120</v>
      </c>
      <c r="BE85" s="3" t="str">
        <f t="shared" si="69"/>
        <v>Insulatard 100</v>
      </c>
      <c r="BF85" t="str">
        <f t="shared" si="70"/>
        <v>Insulina Humana</v>
      </c>
      <c r="BG85" t="str">
        <f t="shared" si="71"/>
        <v/>
      </c>
      <c r="BH85" t="str">
        <f t="shared" si="72"/>
        <v/>
      </c>
      <c r="BI85" t="str">
        <f>+IF(AND(X85="ud.",COUNTIF(Hoja2!$I$3:$I$11,Hoja1!Q85)&gt;0),IF(Hoja1!W85=1,VLOOKUP(Hoja1!Q85,Hoja2!$A:$D,3,0),VLOOKUP(Hoja1!Q85,Hoja2!$A:$D,4,0)),IF(AND(X85="ud.",COUNTIF(Hoja2!$I$3:$I$11,Hoja1!Q85)&lt;0),VLOOKUP(Hoja1!Q85,Hoja2!$A:$B,2,0),VLOOKUP(Hoja1!Q85,Hoja2!$A:$B,2,0)))</f>
        <v>suspensión inyectable</v>
      </c>
      <c r="BJ85" t="str">
        <f t="shared" si="73"/>
        <v>100 UI</v>
      </c>
      <c r="BK85">
        <f t="shared" si="74"/>
        <v>1</v>
      </c>
      <c r="BL85" t="str">
        <f t="shared" si="75"/>
        <v>ud.</v>
      </c>
      <c r="BO85">
        <f t="shared" si="76"/>
        <v>829012</v>
      </c>
      <c r="BP85" t="str">
        <f t="shared" si="77"/>
        <v>Insulatard 100 UI x 1 ud. suspensión inyectable</v>
      </c>
      <c r="BQ85" s="10">
        <f t="shared" si="78"/>
        <v>10120</v>
      </c>
      <c r="BR85" s="3" t="str">
        <f t="shared" si="79"/>
        <v>Insulatard 100</v>
      </c>
      <c r="BS85" t="str">
        <f t="shared" si="80"/>
        <v>Insulina Humana</v>
      </c>
      <c r="BT85" t="str">
        <f t="shared" si="81"/>
        <v>suspensión inyectable</v>
      </c>
      <c r="BU85" t="str">
        <f t="shared" si="82"/>
        <v>100 UI</v>
      </c>
      <c r="BV85">
        <f t="shared" si="83"/>
        <v>1</v>
      </c>
      <c r="BW85" t="str">
        <f t="shared" si="84"/>
        <v>ud.</v>
      </c>
      <c r="BZ85" t="str">
        <f t="shared" si="85"/>
        <v>Novo Nordisk</v>
      </c>
      <c r="CB85">
        <v>0</v>
      </c>
    </row>
    <row r="86" spans="1:81" x14ac:dyDescent="0.2">
      <c r="A86" s="1" t="s">
        <v>476</v>
      </c>
      <c r="B86" s="2">
        <v>10175</v>
      </c>
      <c r="C86">
        <v>5157</v>
      </c>
      <c r="D86">
        <v>829060</v>
      </c>
      <c r="E86" s="1" t="s">
        <v>477</v>
      </c>
      <c r="F86" s="1" t="str">
        <f t="shared" si="90"/>
        <v>(CB) SPIRIVA RESPIMAT</v>
      </c>
      <c r="G86" s="1">
        <f t="shared" si="54"/>
        <v>2.5</v>
      </c>
      <c r="H86" s="16" t="str">
        <f t="shared" si="57"/>
        <v>Spiriva Respimat 2,5</v>
      </c>
      <c r="I86" s="1" t="str">
        <f>+VLOOKUP(Q86,Hoja2!A:B,2,0)</f>
        <v>solución para inhalación</v>
      </c>
      <c r="J86" s="1" t="s">
        <v>139</v>
      </c>
      <c r="K86" s="1" t="str">
        <f t="shared" si="61"/>
        <v>Boehringer Ingelheim</v>
      </c>
      <c r="L86" s="1" t="s">
        <v>478</v>
      </c>
      <c r="M86" s="1" t="str">
        <f t="shared" si="91"/>
        <v>TIOTROPIO</v>
      </c>
      <c r="N86" s="1"/>
      <c r="O86" s="1"/>
      <c r="P86" s="1" t="s">
        <v>479</v>
      </c>
      <c r="Q86" s="1" t="s">
        <v>480</v>
      </c>
      <c r="R86">
        <v>2.5</v>
      </c>
      <c r="S86" s="1" t="s">
        <v>72</v>
      </c>
      <c r="T86" s="1" t="str">
        <f t="shared" si="92"/>
        <v>2,5 MCG</v>
      </c>
      <c r="U86" s="1"/>
      <c r="V86" s="1"/>
      <c r="W86">
        <v>30</v>
      </c>
      <c r="X86" s="1" t="s">
        <v>35</v>
      </c>
      <c r="Y86" t="str">
        <f>+IF(AND(X86="ud.",COUNTIF(Hoja2!$I$3:$I$11,Hoja1!Q86)&gt;0),Hoja1!W86&amp;" "&amp;IF(Hoja1!W86=1,VLOOKUP(Hoja1!Q86,Hoja2!$A:$D,3,0),VLOOKUP(Hoja1!Q86,Hoja2!$A:$D,4,0)),IF(AND(X86="ud.",COUNTIF(Hoja2!$I$3:$I$11,Hoja1!Q86)&lt;0),Hoja1!W86&amp;" "&amp;"unidad, "&amp;VLOOKUP(Hoja1!Q86,Hoja2!$A:$B,2,0),Hoja1!W86&amp;" "&amp;Hoja1!X86&amp;" "&amp;VLOOKUP(Hoja1!Q86,Hoja2!$A:$B,2,0)))</f>
        <v>30 ud. solución para inhalación</v>
      </c>
      <c r="Z86" t="str">
        <f>+IF(X86="ud.",IF(W86&lt;&gt;1,W86&amp;" "&amp;VLOOKUP(Q86,Hoja2!A:D,4,0),Hoja1!W86&amp;" "&amp;VLOOKUP(Hoja1!Q86,Hoja2!A:D,3,0)),Hoja1!W86&amp;" "&amp;Hoja1!X86&amp;" "&amp;VLOOKUP(Hoja1!Q86,Hoja2!A:B,2,0))</f>
        <v xml:space="preserve">30 </v>
      </c>
      <c r="AA86" s="1" t="s">
        <v>481</v>
      </c>
      <c r="AB86" s="1" t="s">
        <v>25</v>
      </c>
      <c r="AC86" s="1" t="s">
        <v>26</v>
      </c>
      <c r="AD86" s="1" t="s">
        <v>75</v>
      </c>
      <c r="AE86" s="4">
        <v>49490</v>
      </c>
      <c r="AF86" t="str">
        <f t="shared" si="58"/>
        <v>(CB) SPIRIVA RESPIMAT SOL INH 2,5 MCG X 30</v>
      </c>
      <c r="AG86" t="str">
        <f t="shared" si="62"/>
        <v>BOEHRINGER INGELHEIM</v>
      </c>
      <c r="AH86" t="str">
        <f t="shared" si="63"/>
        <v>TIOTROPIO 2,5 MCG</v>
      </c>
      <c r="AI86" t="str">
        <f t="shared" si="59"/>
        <v/>
      </c>
      <c r="AJ86" t="str">
        <f t="shared" si="60"/>
        <v/>
      </c>
      <c r="AK86" t="str">
        <f t="shared" si="64"/>
        <v>TIOTROPIO 2,5 MCG</v>
      </c>
      <c r="AL86" t="str">
        <f>+VLOOKUP($Q86,Hoja2!$A:$B,2,0)</f>
        <v>solución para inhalación</v>
      </c>
      <c r="AM86" t="str">
        <f t="shared" si="65"/>
        <v>(CB) SPIRIVA RESPIMAT SOL INH 2,5 MCG X 30 BOEHRINGER INGELHEIM TIOTROPIO 2,5 MCG solución para inhalación</v>
      </c>
      <c r="BB86">
        <f t="shared" si="66"/>
        <v>829060</v>
      </c>
      <c r="BC86" t="str">
        <f t="shared" si="67"/>
        <v>Spiriva Respimat 2,5 mcg x 30 ud. solución para inhalación</v>
      </c>
      <c r="BD86" s="10">
        <f t="shared" si="68"/>
        <v>49490</v>
      </c>
      <c r="BE86" s="3" t="str">
        <f t="shared" si="69"/>
        <v>Spiriva Respimat 2,5</v>
      </c>
      <c r="BF86" t="str">
        <f t="shared" si="70"/>
        <v>Tiotropio</v>
      </c>
      <c r="BG86" t="str">
        <f t="shared" si="71"/>
        <v/>
      </c>
      <c r="BH86" t="str">
        <f t="shared" si="72"/>
        <v/>
      </c>
      <c r="BI86" t="str">
        <f>+IF(AND(X86="ud.",COUNTIF(Hoja2!$I$3:$I$11,Hoja1!Q86)&gt;0),IF(Hoja1!W86=1,VLOOKUP(Hoja1!Q86,Hoja2!$A:$D,3,0),VLOOKUP(Hoja1!Q86,Hoja2!$A:$D,4,0)),IF(AND(X86="ud.",COUNTIF(Hoja2!$I$3:$I$11,Hoja1!Q86)&lt;0),VLOOKUP(Hoja1!Q86,Hoja2!$A:$B,2,0),VLOOKUP(Hoja1!Q86,Hoja2!$A:$B,2,0)))</f>
        <v>solución para inhalación</v>
      </c>
      <c r="BJ86" t="str">
        <f t="shared" si="73"/>
        <v>2,5 mcg</v>
      </c>
      <c r="BK86">
        <f t="shared" si="74"/>
        <v>30</v>
      </c>
      <c r="BL86" t="str">
        <f t="shared" si="75"/>
        <v>ud.</v>
      </c>
      <c r="BO86">
        <f t="shared" si="76"/>
        <v>829060</v>
      </c>
      <c r="BP86" t="str">
        <f t="shared" si="77"/>
        <v>Spiriva Respimat 2,5 mcg x 30 ud. solución para inhalación</v>
      </c>
      <c r="BQ86" s="10">
        <f t="shared" si="78"/>
        <v>49490</v>
      </c>
      <c r="BR86" s="3" t="str">
        <f t="shared" si="79"/>
        <v>Spiriva Respimat 2,5</v>
      </c>
      <c r="BS86" t="str">
        <f t="shared" si="80"/>
        <v>Tiotropio</v>
      </c>
      <c r="BT86" t="str">
        <f t="shared" si="81"/>
        <v>solución para inhalación</v>
      </c>
      <c r="BU86" t="str">
        <f t="shared" si="82"/>
        <v>2,5 mcg</v>
      </c>
      <c r="BV86">
        <f t="shared" si="83"/>
        <v>30</v>
      </c>
      <c r="BW86" t="str">
        <f t="shared" si="84"/>
        <v>ud.</v>
      </c>
      <c r="BZ86" t="str">
        <f t="shared" si="85"/>
        <v>Boehringer Ingelheim</v>
      </c>
      <c r="CB86">
        <v>0</v>
      </c>
    </row>
    <row r="87" spans="1:81" x14ac:dyDescent="0.2">
      <c r="A87" s="1" t="s">
        <v>482</v>
      </c>
      <c r="B87" s="2">
        <v>10176</v>
      </c>
      <c r="C87">
        <v>5158</v>
      </c>
      <c r="D87">
        <v>828989</v>
      </c>
      <c r="E87" s="1" t="s">
        <v>483</v>
      </c>
      <c r="F87" s="1" t="str">
        <f t="shared" si="90"/>
        <v>(CB) EUTIROX</v>
      </c>
      <c r="G87" s="1">
        <f t="shared" si="54"/>
        <v>100</v>
      </c>
      <c r="H87" s="16" t="str">
        <f t="shared" si="57"/>
        <v>Eutirox 100</v>
      </c>
      <c r="I87" s="1" t="str">
        <f>+VLOOKUP(Q87,Hoja2!A:B,2,0)</f>
        <v>comprimido</v>
      </c>
      <c r="J87" s="1" t="s">
        <v>199</v>
      </c>
      <c r="K87" s="1" t="str">
        <f t="shared" si="61"/>
        <v>Merck</v>
      </c>
      <c r="L87" s="1" t="s">
        <v>789</v>
      </c>
      <c r="M87" s="1" t="str">
        <f t="shared" si="91"/>
        <v>LEVOTIROXINA</v>
      </c>
      <c r="N87" s="1"/>
      <c r="O87" s="1"/>
      <c r="P87" s="1" t="s">
        <v>277</v>
      </c>
      <c r="Q87" s="1" t="s">
        <v>65</v>
      </c>
      <c r="R87" s="1">
        <v>100</v>
      </c>
      <c r="S87" s="1" t="s">
        <v>72</v>
      </c>
      <c r="T87" s="1" t="str">
        <f t="shared" si="92"/>
        <v>100 MCG</v>
      </c>
      <c r="U87" s="1"/>
      <c r="V87" s="1"/>
      <c r="W87" s="1">
        <v>100</v>
      </c>
      <c r="X87" s="1" t="s">
        <v>35</v>
      </c>
      <c r="Y87" t="str">
        <f>+IF(AND(X87="ud.",COUNTIF(Hoja2!$I$3:$I$11,Hoja1!Q87)&gt;0),Hoja1!W87&amp;" "&amp;IF(Hoja1!W87=1,VLOOKUP(Hoja1!Q87,Hoja2!$A:$D,3,0),VLOOKUP(Hoja1!Q87,Hoja2!$A:$D,4,0)),IF(AND(X87="ud.",COUNTIF(Hoja2!$I$3:$I$11,Hoja1!Q87)&lt;0),Hoja1!W87&amp;" "&amp;"unidad, "&amp;VLOOKUP(Hoja1!Q87,Hoja2!$A:$B,2,0),Hoja1!W87&amp;" "&amp;Hoja1!X87&amp;" "&amp;VLOOKUP(Hoja1!Q87,Hoja2!$A:$B,2,0)))</f>
        <v>100 comprimidos</v>
      </c>
      <c r="Z87" t="str">
        <f>+IF(X87="ud.",IF(W87&lt;&gt;1,W87&amp;" "&amp;VLOOKUP(Q87,Hoja2!A:D,4,0),Hoja1!W87&amp;" "&amp;VLOOKUP(Hoja1!Q87,Hoja2!A:D,3,0)),Hoja1!W87&amp;" "&amp;Hoja1!X87&amp;" "&amp;VLOOKUP(Hoja1!Q87,Hoja2!A:B,2,0))</f>
        <v>100 comprimidos</v>
      </c>
      <c r="AA87" s="1" t="s">
        <v>484</v>
      </c>
      <c r="AB87" s="1" t="s">
        <v>25</v>
      </c>
      <c r="AC87" s="1" t="s">
        <v>26</v>
      </c>
      <c r="AD87" t="s">
        <v>203</v>
      </c>
      <c r="AE87" s="4">
        <v>4780</v>
      </c>
      <c r="AF87" t="str">
        <f t="shared" si="58"/>
        <v>(CB) EUTIROX COM 100 MCG X 100</v>
      </c>
      <c r="AG87" t="str">
        <f t="shared" si="62"/>
        <v>MERCK</v>
      </c>
      <c r="AH87" t="str">
        <f t="shared" si="63"/>
        <v>LEVOTIROXINA 100 MCG</v>
      </c>
      <c r="AI87" t="str">
        <f t="shared" si="59"/>
        <v/>
      </c>
      <c r="AJ87" t="str">
        <f t="shared" si="60"/>
        <v/>
      </c>
      <c r="AK87" t="str">
        <f t="shared" si="64"/>
        <v>LEVOTIROXINA 100 MCG</v>
      </c>
      <c r="AL87" t="str">
        <f>+VLOOKUP($Q87,Hoja2!$A:$B,2,0)</f>
        <v>comprimido</v>
      </c>
      <c r="AM87" t="str">
        <f t="shared" si="65"/>
        <v>(CB) EUTIROX COM 100 MCG X 100 MERCK LEVOTIROXINA 100 MCG comprimido</v>
      </c>
      <c r="BB87">
        <f t="shared" si="66"/>
        <v>828989</v>
      </c>
      <c r="BC87" t="str">
        <f t="shared" si="67"/>
        <v>Eutirox 100 mcg x 100 comprimidos</v>
      </c>
      <c r="BD87" s="10">
        <f t="shared" si="68"/>
        <v>4780</v>
      </c>
      <c r="BE87" s="3" t="str">
        <f t="shared" si="69"/>
        <v>Eutirox 100</v>
      </c>
      <c r="BF87" t="str">
        <f t="shared" si="70"/>
        <v>Levotiroxina</v>
      </c>
      <c r="BG87" t="str">
        <f t="shared" si="71"/>
        <v/>
      </c>
      <c r="BH87" t="str">
        <f t="shared" si="72"/>
        <v/>
      </c>
      <c r="BI87" t="str">
        <f>+IF(AND(X87="ud.",COUNTIF(Hoja2!$I$3:$I$11,Hoja1!Q87)&gt;0),IF(Hoja1!W87=1,VLOOKUP(Hoja1!Q87,Hoja2!$A:$D,3,0),VLOOKUP(Hoja1!Q87,Hoja2!$A:$D,4,0)),IF(AND(X87="ud.",COUNTIF(Hoja2!$I$3:$I$11,Hoja1!Q87)&lt;0),VLOOKUP(Hoja1!Q87,Hoja2!$A:$B,2,0),VLOOKUP(Hoja1!Q87,Hoja2!$A:$B,2,0)))</f>
        <v>comprimidos</v>
      </c>
      <c r="BJ87" t="str">
        <f t="shared" si="73"/>
        <v>100 mcg</v>
      </c>
      <c r="BK87">
        <f t="shared" si="74"/>
        <v>100</v>
      </c>
      <c r="BL87" t="str">
        <f t="shared" si="75"/>
        <v>ud.</v>
      </c>
      <c r="BO87">
        <f t="shared" si="76"/>
        <v>828989</v>
      </c>
      <c r="BP87" t="str">
        <f t="shared" si="77"/>
        <v>Eutirox 100 mcg x 100 comprimidos</v>
      </c>
      <c r="BQ87" s="10">
        <f t="shared" si="78"/>
        <v>4780</v>
      </c>
      <c r="BR87" s="3" t="str">
        <f t="shared" si="79"/>
        <v>Eutirox 100</v>
      </c>
      <c r="BS87" t="str">
        <f t="shared" si="80"/>
        <v>Levotiroxina</v>
      </c>
      <c r="BT87" t="str">
        <f t="shared" si="81"/>
        <v>comprimidos</v>
      </c>
      <c r="BU87" t="str">
        <f t="shared" si="82"/>
        <v>100 mcg</v>
      </c>
      <c r="BV87">
        <f t="shared" si="83"/>
        <v>100</v>
      </c>
      <c r="BW87" t="str">
        <f t="shared" si="84"/>
        <v>ud.</v>
      </c>
      <c r="BZ87" t="str">
        <f t="shared" si="85"/>
        <v>Merck</v>
      </c>
      <c r="CA87" t="s">
        <v>1085</v>
      </c>
      <c r="CB87">
        <v>0</v>
      </c>
      <c r="CC87">
        <v>947633</v>
      </c>
    </row>
    <row r="88" spans="1:81" x14ac:dyDescent="0.2">
      <c r="A88" s="1" t="s">
        <v>485</v>
      </c>
      <c r="B88" s="2">
        <v>10177</v>
      </c>
      <c r="C88">
        <v>5159</v>
      </c>
      <c r="D88">
        <v>829090</v>
      </c>
      <c r="E88" s="1" t="s">
        <v>486</v>
      </c>
      <c r="F88" s="1" t="str">
        <f t="shared" si="90"/>
        <v>(CB) VERTIUM</v>
      </c>
      <c r="G88" s="1">
        <f t="shared" si="54"/>
        <v>25</v>
      </c>
      <c r="H88" s="16" t="str">
        <f t="shared" si="57"/>
        <v>Vertium 25</v>
      </c>
      <c r="I88" s="1" t="str">
        <f>+VLOOKUP(Q88,Hoja2!A:B,2,0)</f>
        <v>comprimido</v>
      </c>
      <c r="J88" s="1" t="s">
        <v>188</v>
      </c>
      <c r="K88" s="1" t="str">
        <f t="shared" si="61"/>
        <v>Saval</v>
      </c>
      <c r="L88" s="1" t="s">
        <v>487</v>
      </c>
      <c r="M88" s="1" t="str">
        <f t="shared" si="91"/>
        <v>DIFENIDOL</v>
      </c>
      <c r="N88" s="1"/>
      <c r="O88" s="1"/>
      <c r="P88" s="1" t="s">
        <v>488</v>
      </c>
      <c r="Q88" s="1" t="s">
        <v>65</v>
      </c>
      <c r="R88" s="1">
        <v>25</v>
      </c>
      <c r="S88" s="1" t="s">
        <v>34</v>
      </c>
      <c r="T88" s="1" t="str">
        <f t="shared" si="92"/>
        <v>25 MG</v>
      </c>
      <c r="U88" s="1"/>
      <c r="V88" s="1"/>
      <c r="W88" s="1">
        <v>40</v>
      </c>
      <c r="X88" s="1" t="s">
        <v>35</v>
      </c>
      <c r="Y88" t="str">
        <f>+IF(AND(X88="ud.",COUNTIF(Hoja2!$I$3:$I$11,Hoja1!Q88)&gt;0),Hoja1!W88&amp;" "&amp;IF(Hoja1!W88=1,VLOOKUP(Hoja1!Q88,Hoja2!$A:$D,3,0),VLOOKUP(Hoja1!Q88,Hoja2!$A:$D,4,0)),IF(AND(X88="ud.",COUNTIF(Hoja2!$I$3:$I$11,Hoja1!Q88)&lt;0),Hoja1!W88&amp;" "&amp;"unidad, "&amp;VLOOKUP(Hoja1!Q88,Hoja2!$A:$B,2,0),Hoja1!W88&amp;" "&amp;Hoja1!X88&amp;" "&amp;VLOOKUP(Hoja1!Q88,Hoja2!$A:$B,2,0)))</f>
        <v>40 comprimidos</v>
      </c>
      <c r="Z88" t="str">
        <f>+IF(X88="ud.",IF(W88&lt;&gt;1,W88&amp;" "&amp;VLOOKUP(Q88,Hoja2!A:D,4,0),Hoja1!W88&amp;" "&amp;VLOOKUP(Hoja1!Q88,Hoja2!A:D,3,0)),Hoja1!W88&amp;" "&amp;Hoja1!X88&amp;" "&amp;VLOOKUP(Hoja1!Q88,Hoja2!A:B,2,0))</f>
        <v>40 comprimidos</v>
      </c>
      <c r="AA88" s="1" t="s">
        <v>489</v>
      </c>
      <c r="AB88" s="1" t="s">
        <v>25</v>
      </c>
      <c r="AC88" s="1" t="s">
        <v>26</v>
      </c>
      <c r="AD88" s="1" t="s">
        <v>51</v>
      </c>
      <c r="AE88" s="4">
        <v>11890</v>
      </c>
      <c r="AF88" t="str">
        <f t="shared" si="58"/>
        <v>(CB) VERTIUM COM 25 MG X 40</v>
      </c>
      <c r="AG88" t="str">
        <f t="shared" si="62"/>
        <v>SAVAL</v>
      </c>
      <c r="AH88" t="str">
        <f t="shared" si="63"/>
        <v>DIFENIDOL 25 MG</v>
      </c>
      <c r="AI88" t="str">
        <f t="shared" si="59"/>
        <v/>
      </c>
      <c r="AJ88" t="str">
        <f t="shared" si="60"/>
        <v/>
      </c>
      <c r="AK88" t="str">
        <f t="shared" si="64"/>
        <v>DIFENIDOL 25 MG</v>
      </c>
      <c r="AL88" t="str">
        <f>+VLOOKUP($Q88,Hoja2!$A:$B,2,0)</f>
        <v>comprimido</v>
      </c>
      <c r="AM88" t="str">
        <f t="shared" si="65"/>
        <v>(CB) VERTIUM COM 25 MG X 40 SAVAL DIFENIDOL 25 MG comprimido</v>
      </c>
      <c r="BB88">
        <f t="shared" si="66"/>
        <v>829090</v>
      </c>
      <c r="BC88" t="str">
        <f t="shared" si="67"/>
        <v>Vertium 25 mg x 40 comprimidos</v>
      </c>
      <c r="BD88" s="10">
        <f t="shared" si="68"/>
        <v>11890</v>
      </c>
      <c r="BE88" s="3" t="str">
        <f t="shared" si="69"/>
        <v>Vertium 25</v>
      </c>
      <c r="BF88" t="str">
        <f t="shared" si="70"/>
        <v>Difenidol</v>
      </c>
      <c r="BG88" t="str">
        <f t="shared" si="71"/>
        <v/>
      </c>
      <c r="BH88" t="str">
        <f t="shared" si="72"/>
        <v/>
      </c>
      <c r="BI88" t="str">
        <f>+IF(AND(X88="ud.",COUNTIF(Hoja2!$I$3:$I$11,Hoja1!Q88)&gt;0),IF(Hoja1!W88=1,VLOOKUP(Hoja1!Q88,Hoja2!$A:$D,3,0),VLOOKUP(Hoja1!Q88,Hoja2!$A:$D,4,0)),IF(AND(X88="ud.",COUNTIF(Hoja2!$I$3:$I$11,Hoja1!Q88)&lt;0),VLOOKUP(Hoja1!Q88,Hoja2!$A:$B,2,0),VLOOKUP(Hoja1!Q88,Hoja2!$A:$B,2,0)))</f>
        <v>comprimidos</v>
      </c>
      <c r="BJ88" t="str">
        <f t="shared" si="73"/>
        <v>25 mg</v>
      </c>
      <c r="BK88">
        <f t="shared" si="74"/>
        <v>40</v>
      </c>
      <c r="BL88" t="str">
        <f t="shared" si="75"/>
        <v>ud.</v>
      </c>
      <c r="BO88">
        <f t="shared" si="76"/>
        <v>829090</v>
      </c>
      <c r="BP88" t="str">
        <f t="shared" si="77"/>
        <v>Vertium 25 mg x 40 comprimidos</v>
      </c>
      <c r="BQ88" s="10">
        <f t="shared" si="78"/>
        <v>11890</v>
      </c>
      <c r="BR88" s="3" t="str">
        <f t="shared" si="79"/>
        <v>Vertium 25</v>
      </c>
      <c r="BS88" t="str">
        <f t="shared" si="80"/>
        <v>Difenidol</v>
      </c>
      <c r="BT88" t="str">
        <f t="shared" si="81"/>
        <v>comprimidos</v>
      </c>
      <c r="BU88" t="str">
        <f t="shared" si="82"/>
        <v>25 mg</v>
      </c>
      <c r="BV88">
        <f t="shared" si="83"/>
        <v>40</v>
      </c>
      <c r="BW88" t="str">
        <f t="shared" si="84"/>
        <v>ud.</v>
      </c>
      <c r="BZ88" t="str">
        <f t="shared" si="85"/>
        <v>Saval</v>
      </c>
      <c r="CB88">
        <v>0</v>
      </c>
    </row>
    <row r="89" spans="1:81" x14ac:dyDescent="0.2">
      <c r="A89" t="s">
        <v>490</v>
      </c>
      <c r="B89" s="2">
        <v>9905</v>
      </c>
      <c r="C89">
        <v>5209</v>
      </c>
      <c r="D89">
        <v>828999</v>
      </c>
      <c r="E89" s="1" t="s">
        <v>491</v>
      </c>
      <c r="F89" s="1" t="str">
        <f t="shared" si="90"/>
        <v>(CB) FLUTAMIDA</v>
      </c>
      <c r="G89" s="1">
        <f t="shared" si="54"/>
        <v>250</v>
      </c>
      <c r="H89" s="16" t="str">
        <f t="shared" si="57"/>
        <v>Flutamida 250</v>
      </c>
      <c r="I89" s="1" t="str">
        <f>+VLOOKUP(Q89,Hoja2!A:B,2,0)</f>
        <v>comprimido</v>
      </c>
      <c r="J89" s="1" t="s">
        <v>492</v>
      </c>
      <c r="K89" s="1" t="str">
        <f t="shared" si="61"/>
        <v>Blau</v>
      </c>
      <c r="L89" s="1" t="s">
        <v>493</v>
      </c>
      <c r="M89" s="1" t="str">
        <f t="shared" si="91"/>
        <v>FLUTAMIDA</v>
      </c>
      <c r="N89" s="1"/>
      <c r="O89" s="1"/>
      <c r="P89" s="1" t="s">
        <v>494</v>
      </c>
      <c r="Q89" t="s">
        <v>65</v>
      </c>
      <c r="R89">
        <v>250</v>
      </c>
      <c r="S89" t="s">
        <v>34</v>
      </c>
      <c r="T89" s="1" t="str">
        <f t="shared" si="92"/>
        <v>250 MG</v>
      </c>
      <c r="W89">
        <v>30</v>
      </c>
      <c r="X89" s="1" t="s">
        <v>35</v>
      </c>
      <c r="Y89" t="str">
        <f>+IF(AND(X89="ud.",COUNTIF(Hoja2!$I$3:$I$11,Hoja1!Q89)&gt;0),Hoja1!W89&amp;" "&amp;IF(Hoja1!W89=1,VLOOKUP(Hoja1!Q89,Hoja2!$A:$D,3,0),VLOOKUP(Hoja1!Q89,Hoja2!$A:$D,4,0)),IF(AND(X89="ud.",COUNTIF(Hoja2!$I$3:$I$11,Hoja1!Q89)&lt;0),Hoja1!W89&amp;" "&amp;"unidad, "&amp;VLOOKUP(Hoja1!Q89,Hoja2!$A:$B,2,0),Hoja1!W89&amp;" "&amp;Hoja1!X89&amp;" "&amp;VLOOKUP(Hoja1!Q89,Hoja2!$A:$B,2,0)))</f>
        <v>30 comprimidos</v>
      </c>
      <c r="Z89" t="str">
        <f>+IF(X89="ud.",IF(W89&lt;&gt;1,W89&amp;" "&amp;VLOOKUP(Q89,Hoja2!A:D,4,0),Hoja1!W89&amp;" "&amp;VLOOKUP(Hoja1!Q89,Hoja2!A:D,3,0)),Hoja1!W89&amp;" "&amp;Hoja1!X89&amp;" "&amp;VLOOKUP(Hoja1!Q89,Hoja2!A:B,2,0))</f>
        <v>30 comprimidos</v>
      </c>
      <c r="AA89" s="1" t="s">
        <v>495</v>
      </c>
      <c r="AB89" s="1" t="s">
        <v>25</v>
      </c>
      <c r="AC89" s="1" t="s">
        <v>26</v>
      </c>
      <c r="AD89" s="1" t="s">
        <v>216</v>
      </c>
      <c r="AE89" s="4">
        <v>12550</v>
      </c>
      <c r="AF89" t="str">
        <f t="shared" si="58"/>
        <v>(CB) FLUTAMIDA COM 250 MG X 30</v>
      </c>
      <c r="AG89" t="str">
        <f t="shared" si="62"/>
        <v>BLAU</v>
      </c>
      <c r="AH89" t="str">
        <f t="shared" si="63"/>
        <v>FLUTAMIDA 250 MG</v>
      </c>
      <c r="AI89" t="str">
        <f t="shared" si="59"/>
        <v/>
      </c>
      <c r="AJ89" t="str">
        <f t="shared" si="60"/>
        <v/>
      </c>
      <c r="AK89" t="str">
        <f t="shared" si="64"/>
        <v>FLUTAMIDA 250 MG</v>
      </c>
      <c r="AL89" t="str">
        <f>+VLOOKUP($Q89,Hoja2!$A:$B,2,0)</f>
        <v>comprimido</v>
      </c>
      <c r="AM89" t="str">
        <f t="shared" si="65"/>
        <v>(CB) FLUTAMIDA COM 250 MG X 30 BLAU FLUTAMIDA 250 MG comprimido</v>
      </c>
      <c r="BB89">
        <f t="shared" si="66"/>
        <v>828999</v>
      </c>
      <c r="BC89" t="str">
        <f t="shared" si="67"/>
        <v>Flutamida 250 mg x 30 comprimidos</v>
      </c>
      <c r="BD89" s="10">
        <f t="shared" si="68"/>
        <v>12550</v>
      </c>
      <c r="BE89" s="3" t="str">
        <f t="shared" si="69"/>
        <v>Flutamida 250</v>
      </c>
      <c r="BF89" t="str">
        <f t="shared" si="70"/>
        <v>Flutamida</v>
      </c>
      <c r="BG89" t="str">
        <f t="shared" si="71"/>
        <v/>
      </c>
      <c r="BH89" t="str">
        <f t="shared" si="72"/>
        <v/>
      </c>
      <c r="BI89" t="str">
        <f>+IF(AND(X89="ud.",COUNTIF(Hoja2!$I$3:$I$11,Hoja1!Q89)&gt;0),IF(Hoja1!W89=1,VLOOKUP(Hoja1!Q89,Hoja2!$A:$D,3,0),VLOOKUP(Hoja1!Q89,Hoja2!$A:$D,4,0)),IF(AND(X89="ud.",COUNTIF(Hoja2!$I$3:$I$11,Hoja1!Q89)&lt;0),VLOOKUP(Hoja1!Q89,Hoja2!$A:$B,2,0),VLOOKUP(Hoja1!Q89,Hoja2!$A:$B,2,0)))</f>
        <v>comprimidos</v>
      </c>
      <c r="BJ89" t="str">
        <f t="shared" si="73"/>
        <v>250 mg</v>
      </c>
      <c r="BK89">
        <f t="shared" si="74"/>
        <v>30</v>
      </c>
      <c r="BL89" t="str">
        <f t="shared" si="75"/>
        <v>ud.</v>
      </c>
      <c r="BO89">
        <f t="shared" si="76"/>
        <v>828999</v>
      </c>
      <c r="BP89" t="str">
        <f t="shared" si="77"/>
        <v>Flutamida 250 mg x 30 comprimidos</v>
      </c>
      <c r="BQ89" s="10">
        <f t="shared" si="78"/>
        <v>12550</v>
      </c>
      <c r="BR89" s="3" t="str">
        <f t="shared" si="79"/>
        <v>Flutamida 250</v>
      </c>
      <c r="BS89" t="str">
        <f t="shared" si="80"/>
        <v>Flutamida</v>
      </c>
      <c r="BT89" t="str">
        <f t="shared" si="81"/>
        <v>comprimidos</v>
      </c>
      <c r="BU89" t="str">
        <f t="shared" si="82"/>
        <v>250 mg</v>
      </c>
      <c r="BV89">
        <f t="shared" si="83"/>
        <v>30</v>
      </c>
      <c r="BW89" t="str">
        <f t="shared" si="84"/>
        <v>ud.</v>
      </c>
      <c r="BZ89" t="str">
        <f t="shared" si="85"/>
        <v>Blau</v>
      </c>
      <c r="CB89">
        <v>0</v>
      </c>
    </row>
    <row r="90" spans="1:81" x14ac:dyDescent="0.2">
      <c r="A90" s="1" t="s">
        <v>496</v>
      </c>
      <c r="B90" s="2">
        <v>10221</v>
      </c>
      <c r="C90">
        <v>5254</v>
      </c>
      <c r="D90">
        <v>828969</v>
      </c>
      <c r="E90" s="1" t="s">
        <v>497</v>
      </c>
      <c r="F90" s="1" t="str">
        <f t="shared" si="90"/>
        <v>(CB) CIDIMUS</v>
      </c>
      <c r="G90" s="1">
        <f t="shared" si="54"/>
        <v>1</v>
      </c>
      <c r="H90" s="16" t="str">
        <f t="shared" si="57"/>
        <v>Cidimus 1</v>
      </c>
      <c r="I90" s="1" t="str">
        <f>+VLOOKUP(Q90,Hoja2!A:B,2,0)</f>
        <v>cápsula</v>
      </c>
      <c r="J90" s="1" t="s">
        <v>414</v>
      </c>
      <c r="K90" s="1" t="str">
        <f t="shared" si="61"/>
        <v>Sandoz</v>
      </c>
      <c r="L90" s="1" t="s">
        <v>498</v>
      </c>
      <c r="M90" s="1" t="str">
        <f t="shared" si="91"/>
        <v>TACROLIMUS</v>
      </c>
      <c r="N90" s="1"/>
      <c r="O90" s="1"/>
      <c r="P90" s="1" t="s">
        <v>178</v>
      </c>
      <c r="Q90" s="1" t="s">
        <v>121</v>
      </c>
      <c r="R90">
        <v>1</v>
      </c>
      <c r="S90" t="s">
        <v>34</v>
      </c>
      <c r="T90" s="1" t="str">
        <f t="shared" si="92"/>
        <v>1 MG</v>
      </c>
      <c r="U90" s="1"/>
      <c r="V90" s="1"/>
      <c r="W90" s="1">
        <v>100</v>
      </c>
      <c r="X90" s="1" t="s">
        <v>35</v>
      </c>
      <c r="Y90" t="str">
        <f>+IF(AND(X90="ud.",COUNTIF(Hoja2!$I$3:$I$11,Hoja1!Q90)&gt;0),Hoja1!W90&amp;" "&amp;IF(Hoja1!W90=1,VLOOKUP(Hoja1!Q90,Hoja2!$A:$D,3,0),VLOOKUP(Hoja1!Q90,Hoja2!$A:$D,4,0)),IF(AND(X90="ud.",COUNTIF(Hoja2!$I$3:$I$11,Hoja1!Q90)&lt;0),Hoja1!W90&amp;" "&amp;"unidad, "&amp;VLOOKUP(Hoja1!Q90,Hoja2!$A:$B,2,0),Hoja1!W90&amp;" "&amp;Hoja1!X90&amp;" "&amp;VLOOKUP(Hoja1!Q90,Hoja2!$A:$B,2,0)))</f>
        <v>100 cápsulas</v>
      </c>
      <c r="Z90" t="str">
        <f>+IF(X90="ud.",IF(W90&lt;&gt;1,W90&amp;" "&amp;VLOOKUP(Q90,Hoja2!A:D,4,0),Hoja1!W90&amp;" "&amp;VLOOKUP(Hoja1!Q90,Hoja2!A:D,3,0)),Hoja1!W90&amp;" "&amp;Hoja1!X90&amp;" "&amp;VLOOKUP(Hoja1!Q90,Hoja2!A:B,2,0))</f>
        <v>100 cápsulas</v>
      </c>
      <c r="AA90" s="1" t="s">
        <v>499</v>
      </c>
      <c r="AB90" s="1" t="s">
        <v>25</v>
      </c>
      <c r="AC90" s="1" t="s">
        <v>26</v>
      </c>
      <c r="AD90" s="1" t="s">
        <v>180</v>
      </c>
      <c r="AE90" s="4">
        <v>59700</v>
      </c>
      <c r="AF90" t="str">
        <f t="shared" si="58"/>
        <v>(CB) CIDIMUS CAP 1 MG X 100</v>
      </c>
      <c r="AG90" t="str">
        <f t="shared" si="62"/>
        <v>SANDOZ</v>
      </c>
      <c r="AH90" t="str">
        <f t="shared" si="63"/>
        <v>TACROLIMUS 1 MG</v>
      </c>
      <c r="AI90" t="str">
        <f t="shared" si="59"/>
        <v/>
      </c>
      <c r="AJ90" t="str">
        <f t="shared" si="60"/>
        <v/>
      </c>
      <c r="AK90" t="str">
        <f t="shared" si="64"/>
        <v>TACROLIMUS 1 MG</v>
      </c>
      <c r="AL90" t="str">
        <f>+VLOOKUP($Q90,Hoja2!$A:$B,2,0)</f>
        <v>cápsula</v>
      </c>
      <c r="AM90" t="str">
        <f t="shared" si="65"/>
        <v>(CB) CIDIMUS CAP 1 MG X 100 SANDOZ TACROLIMUS 1 MG cápsula</v>
      </c>
      <c r="BB90">
        <f t="shared" si="66"/>
        <v>828969</v>
      </c>
      <c r="BC90" t="str">
        <f t="shared" si="67"/>
        <v>Cidimus 1 mg x 100 cápsulas</v>
      </c>
      <c r="BD90" s="10">
        <f t="shared" si="68"/>
        <v>59700</v>
      </c>
      <c r="BE90" s="3" t="str">
        <f t="shared" si="69"/>
        <v>Cidimus 1</v>
      </c>
      <c r="BF90" t="str">
        <f t="shared" si="70"/>
        <v>Tacrolimus</v>
      </c>
      <c r="BG90" t="str">
        <f t="shared" si="71"/>
        <v/>
      </c>
      <c r="BH90" t="str">
        <f t="shared" si="72"/>
        <v/>
      </c>
      <c r="BI90" t="str">
        <f>+IF(AND(X90="ud.",COUNTIF(Hoja2!$I$3:$I$11,Hoja1!Q90)&gt;0),IF(Hoja1!W90=1,VLOOKUP(Hoja1!Q90,Hoja2!$A:$D,3,0),VLOOKUP(Hoja1!Q90,Hoja2!$A:$D,4,0)),IF(AND(X90="ud.",COUNTIF(Hoja2!$I$3:$I$11,Hoja1!Q90)&lt;0),VLOOKUP(Hoja1!Q90,Hoja2!$A:$B,2,0),VLOOKUP(Hoja1!Q90,Hoja2!$A:$B,2,0)))</f>
        <v>cápsulas</v>
      </c>
      <c r="BJ90" t="str">
        <f t="shared" si="73"/>
        <v>1 mg</v>
      </c>
      <c r="BK90">
        <f t="shared" si="74"/>
        <v>100</v>
      </c>
      <c r="BL90" t="str">
        <f t="shared" si="75"/>
        <v>ud.</v>
      </c>
      <c r="BO90">
        <f t="shared" si="76"/>
        <v>828969</v>
      </c>
      <c r="BP90" t="str">
        <f t="shared" si="77"/>
        <v>Cidimus 1 mg x 100 cápsulas</v>
      </c>
      <c r="BQ90" s="10">
        <f t="shared" si="78"/>
        <v>59700</v>
      </c>
      <c r="BR90" s="3" t="str">
        <f t="shared" si="79"/>
        <v>Cidimus 1</v>
      </c>
      <c r="BS90" t="str">
        <f t="shared" si="80"/>
        <v>Tacrolimus</v>
      </c>
      <c r="BT90" t="str">
        <f t="shared" si="81"/>
        <v>cápsulas</v>
      </c>
      <c r="BU90" t="str">
        <f t="shared" si="82"/>
        <v>1 mg</v>
      </c>
      <c r="BV90">
        <f t="shared" si="83"/>
        <v>100</v>
      </c>
      <c r="BW90" t="str">
        <f t="shared" si="84"/>
        <v>ud.</v>
      </c>
      <c r="BZ90" t="str">
        <f t="shared" si="85"/>
        <v>Sandoz</v>
      </c>
      <c r="CB90">
        <v>0</v>
      </c>
    </row>
    <row r="91" spans="1:81" x14ac:dyDescent="0.2">
      <c r="A91" t="s">
        <v>500</v>
      </c>
      <c r="B91" s="2">
        <v>10226</v>
      </c>
      <c r="C91">
        <v>5275</v>
      </c>
      <c r="D91">
        <v>829095</v>
      </c>
      <c r="E91" s="1" t="s">
        <v>501</v>
      </c>
      <c r="F91" s="1" t="str">
        <f t="shared" si="90"/>
        <v>(CB) XIGDUO</v>
      </c>
      <c r="G91" s="1" t="str">
        <f t="shared" si="54"/>
        <v>10/1000</v>
      </c>
      <c r="H91" s="16" t="str">
        <f t="shared" si="57"/>
        <v>Xigduo 10/1000</v>
      </c>
      <c r="I91" s="1" t="str">
        <f>+VLOOKUP(Q91,Hoja2!A:B,2,0)</f>
        <v>comprimido de liberación prolongada</v>
      </c>
      <c r="J91" s="1" t="s">
        <v>337</v>
      </c>
      <c r="K91" s="1" t="str">
        <f t="shared" si="61"/>
        <v>Astrazeneca</v>
      </c>
      <c r="L91" s="1" t="s">
        <v>502</v>
      </c>
      <c r="M91" s="1" t="s">
        <v>338</v>
      </c>
      <c r="N91" s="1" t="s">
        <v>884</v>
      </c>
      <c r="O91" s="1"/>
      <c r="P91" s="1" t="s">
        <v>80</v>
      </c>
      <c r="Q91" s="1" t="s">
        <v>234</v>
      </c>
      <c r="R91" s="1" t="s">
        <v>503</v>
      </c>
      <c r="S91" s="1" t="s">
        <v>34</v>
      </c>
      <c r="T91" s="1" t="s">
        <v>928</v>
      </c>
      <c r="U91" s="1" t="s">
        <v>918</v>
      </c>
      <c r="V91" s="1"/>
      <c r="W91">
        <v>28</v>
      </c>
      <c r="X91" s="1" t="s">
        <v>35</v>
      </c>
      <c r="Y91" t="str">
        <f>+IF(AND(X91="ud.",COUNTIF(Hoja2!$I$3:$I$11,Hoja1!Q91)&gt;0),Hoja1!W91&amp;" "&amp;IF(Hoja1!W91=1,VLOOKUP(Hoja1!Q91,Hoja2!$A:$D,3,0),VLOOKUP(Hoja1!Q91,Hoja2!$A:$D,4,0)),IF(AND(X91="ud.",COUNTIF(Hoja2!$I$3:$I$11,Hoja1!Q91)&lt;0),Hoja1!W91&amp;" "&amp;"unidad, "&amp;VLOOKUP(Hoja1!Q91,Hoja2!$A:$B,2,0),Hoja1!W91&amp;" "&amp;Hoja1!X91&amp;" "&amp;VLOOKUP(Hoja1!Q91,Hoja2!$A:$B,2,0)))</f>
        <v>28 comprimidos de liberación prolongada</v>
      </c>
      <c r="Z91" t="str">
        <f>+IF(X91="ud.",IF(W91&lt;&gt;1,W91&amp;" "&amp;VLOOKUP(Q91,Hoja2!A:D,4,0),Hoja1!W91&amp;" "&amp;VLOOKUP(Hoja1!Q91,Hoja2!A:D,3,0)),Hoja1!W91&amp;" "&amp;Hoja1!X91&amp;" "&amp;VLOOKUP(Hoja1!Q91,Hoja2!A:B,2,0))</f>
        <v>28 comprimidos de liberación prolongada</v>
      </c>
      <c r="AA91" s="1" t="s">
        <v>504</v>
      </c>
      <c r="AB91" s="1" t="s">
        <v>25</v>
      </c>
      <c r="AC91" s="1" t="s">
        <v>26</v>
      </c>
      <c r="AD91" s="1" t="s">
        <v>82</v>
      </c>
      <c r="AE91" s="4">
        <v>37620</v>
      </c>
      <c r="AF91" t="str">
        <f t="shared" si="58"/>
        <v>(CB) XIGDUO COM LP 10/1000 MG X 28</v>
      </c>
      <c r="AG91" t="str">
        <f t="shared" si="62"/>
        <v>ASTRAZENECA</v>
      </c>
      <c r="AH91" t="str">
        <f t="shared" si="63"/>
        <v>DAPAGLIFLOZINA 10 MG</v>
      </c>
      <c r="AI91" t="str">
        <f t="shared" si="59"/>
        <v>METFORMINA 1000 MG</v>
      </c>
      <c r="AJ91" t="str">
        <f t="shared" si="60"/>
        <v/>
      </c>
      <c r="AK91" t="str">
        <f t="shared" si="64"/>
        <v>DAPAGLIFLOZINA 10 MG METFORMINA 1000 MG</v>
      </c>
      <c r="AL91" t="str">
        <f>+VLOOKUP($Q91,Hoja2!$A:$B,2,0)</f>
        <v>comprimido de liberación prolongada</v>
      </c>
      <c r="AM91" t="str">
        <f t="shared" si="65"/>
        <v>(CB) XIGDUO COM LP 10/1000 MG X 28 ASTRAZENECA DAPAGLIFLOZINA 10 MG METFORMINA 1000 MG comprimido de liberación prolongada</v>
      </c>
      <c r="BB91">
        <f t="shared" si="66"/>
        <v>829095</v>
      </c>
      <c r="BC91" t="str">
        <f t="shared" si="67"/>
        <v>Xigduo 10/1000 mg x 28 comprimidos de liberación prolongada</v>
      </c>
      <c r="BD91" s="10">
        <f t="shared" si="68"/>
        <v>37620</v>
      </c>
      <c r="BE91" s="3" t="str">
        <f t="shared" si="69"/>
        <v>Xigduo 10/1000</v>
      </c>
      <c r="BF91" t="str">
        <f t="shared" si="70"/>
        <v>Dapagliflozina</v>
      </c>
      <c r="BG91" t="str">
        <f t="shared" si="71"/>
        <v>Metformina</v>
      </c>
      <c r="BH91" t="str">
        <f t="shared" si="72"/>
        <v/>
      </c>
      <c r="BI91" t="str">
        <f>+IF(AND(X91="ud.",COUNTIF(Hoja2!$I$3:$I$11,Hoja1!Q91)&gt;0),IF(Hoja1!W91=1,VLOOKUP(Hoja1!Q91,Hoja2!$A:$D,3,0),VLOOKUP(Hoja1!Q91,Hoja2!$A:$D,4,0)),IF(AND(X91="ud.",COUNTIF(Hoja2!$I$3:$I$11,Hoja1!Q91)&lt;0),VLOOKUP(Hoja1!Q91,Hoja2!$A:$B,2,0),VLOOKUP(Hoja1!Q91,Hoja2!$A:$B,2,0)))</f>
        <v>comprimidos de liberación prolongada</v>
      </c>
      <c r="BJ91" t="str">
        <f t="shared" si="73"/>
        <v>10/1000 mg</v>
      </c>
      <c r="BK91">
        <f t="shared" si="74"/>
        <v>28</v>
      </c>
      <c r="BL91" t="str">
        <f t="shared" si="75"/>
        <v>ud.</v>
      </c>
      <c r="BO91">
        <f t="shared" si="76"/>
        <v>829095</v>
      </c>
      <c r="BP91" t="str">
        <f t="shared" si="77"/>
        <v>Xigduo 10/1000 mg x 28 comprimidos de liberación prolongada</v>
      </c>
      <c r="BQ91" s="10">
        <f t="shared" si="78"/>
        <v>37620</v>
      </c>
      <c r="BR91" s="3" t="str">
        <f t="shared" si="79"/>
        <v>Xigduo 10/1000</v>
      </c>
      <c r="BS91" t="str">
        <f t="shared" si="80"/>
        <v>Dapagliflozina;Metformina</v>
      </c>
      <c r="BT91" t="str">
        <f t="shared" si="81"/>
        <v>comprimidos de liberación prolongada</v>
      </c>
      <c r="BU91" t="str">
        <f t="shared" si="82"/>
        <v>10/1000 mg</v>
      </c>
      <c r="BV91">
        <f t="shared" si="83"/>
        <v>28</v>
      </c>
      <c r="BW91" t="str">
        <f t="shared" si="84"/>
        <v>ud.</v>
      </c>
      <c r="BZ91" t="str">
        <f t="shared" si="85"/>
        <v>Astrazeneca</v>
      </c>
      <c r="CB91">
        <v>0</v>
      </c>
    </row>
    <row r="92" spans="1:81" x14ac:dyDescent="0.2">
      <c r="A92" s="1" t="s">
        <v>505</v>
      </c>
      <c r="B92" s="2">
        <v>10283</v>
      </c>
      <c r="C92">
        <v>5373</v>
      </c>
      <c r="D92">
        <v>829061</v>
      </c>
      <c r="E92" s="1" t="s">
        <v>506</v>
      </c>
      <c r="F92" s="1" t="str">
        <f t="shared" si="90"/>
        <v>(CB) SPIRON</v>
      </c>
      <c r="G92" s="1">
        <f t="shared" si="54"/>
        <v>3</v>
      </c>
      <c r="H92" s="16" t="str">
        <f t="shared" si="57"/>
        <v>Spiron 3</v>
      </c>
      <c r="I92" s="1" t="str">
        <f>+VLOOKUP(Q92,Hoja2!A:B,2,0)</f>
        <v>comprimido recubierto</v>
      </c>
      <c r="J92" s="1" t="s">
        <v>507</v>
      </c>
      <c r="K92" s="1" t="str">
        <f t="shared" si="61"/>
        <v>Andromaco</v>
      </c>
      <c r="L92" s="1" t="s">
        <v>345</v>
      </c>
      <c r="M92" s="1" t="str">
        <f>+L92</f>
        <v>RISPERIDONA</v>
      </c>
      <c r="N92" s="1"/>
      <c r="O92" s="1"/>
      <c r="P92" s="1" t="s">
        <v>346</v>
      </c>
      <c r="Q92" s="1" t="s">
        <v>33</v>
      </c>
      <c r="R92">
        <v>3</v>
      </c>
      <c r="S92" s="1" t="s">
        <v>34</v>
      </c>
      <c r="T92" s="1" t="str">
        <f>+UPPER(R92&amp;" "&amp;S92)</f>
        <v>3 MG</v>
      </c>
      <c r="U92" s="1"/>
      <c r="V92" s="1"/>
      <c r="W92" s="1">
        <v>30</v>
      </c>
      <c r="X92" s="1" t="s">
        <v>35</v>
      </c>
      <c r="Y92" t="str">
        <f>+IF(AND(X92="ud.",COUNTIF(Hoja2!$I$3:$I$11,Hoja1!Q92)&gt;0),Hoja1!W92&amp;" "&amp;IF(Hoja1!W92=1,VLOOKUP(Hoja1!Q92,Hoja2!$A:$D,3,0),VLOOKUP(Hoja1!Q92,Hoja2!$A:$D,4,0)),IF(AND(X92="ud.",COUNTIF(Hoja2!$I$3:$I$11,Hoja1!Q92)&lt;0),Hoja1!W92&amp;" "&amp;"unidad, "&amp;VLOOKUP(Hoja1!Q92,Hoja2!$A:$B,2,0),Hoja1!W92&amp;" "&amp;Hoja1!X92&amp;" "&amp;VLOOKUP(Hoja1!Q92,Hoja2!$A:$B,2,0)))</f>
        <v>30 comprimidos recubiertos</v>
      </c>
      <c r="Z92" t="str">
        <f>+IF(X92="ud.",IF(W92&lt;&gt;1,W92&amp;" "&amp;VLOOKUP(Q92,Hoja2!A:D,4,0),Hoja1!W92&amp;" "&amp;VLOOKUP(Hoja1!Q92,Hoja2!A:D,3,0)),Hoja1!W92&amp;" "&amp;Hoja1!X92&amp;" "&amp;VLOOKUP(Hoja1!Q92,Hoja2!A:B,2,0))</f>
        <v>30 comprimidos recubiertos</v>
      </c>
      <c r="AA92" s="1" t="s">
        <v>508</v>
      </c>
      <c r="AB92" s="1" t="s">
        <v>25</v>
      </c>
      <c r="AC92" s="1" t="s">
        <v>26</v>
      </c>
      <c r="AD92" s="1" t="s">
        <v>51</v>
      </c>
      <c r="AE92" s="4">
        <v>4580</v>
      </c>
      <c r="AF92" t="str">
        <f t="shared" si="58"/>
        <v>(CB) SPIRON COM REC 3 MG X 30</v>
      </c>
      <c r="AG92" t="str">
        <f t="shared" si="62"/>
        <v>ANDROMACO</v>
      </c>
      <c r="AH92" t="str">
        <f t="shared" si="63"/>
        <v>RISPERIDONA 3 MG</v>
      </c>
      <c r="AI92" t="str">
        <f t="shared" si="59"/>
        <v/>
      </c>
      <c r="AJ92" t="str">
        <f t="shared" si="60"/>
        <v/>
      </c>
      <c r="AK92" t="str">
        <f t="shared" si="64"/>
        <v>RISPERIDONA 3 MG</v>
      </c>
      <c r="AL92" t="str">
        <f>+VLOOKUP($Q92,Hoja2!$A:$B,2,0)</f>
        <v>comprimido recubierto</v>
      </c>
      <c r="AM92" t="str">
        <f t="shared" si="65"/>
        <v>(CB) SPIRON COM REC 3 MG X 30 ANDROMACO RISPERIDONA 3 MG comprimido recubierto</v>
      </c>
      <c r="BB92">
        <f t="shared" si="66"/>
        <v>829061</v>
      </c>
      <c r="BC92" t="str">
        <f t="shared" si="67"/>
        <v>Spiron 3 mg x 30 comprimidos recubiertos</v>
      </c>
      <c r="BD92" s="10">
        <f t="shared" si="68"/>
        <v>4580</v>
      </c>
      <c r="BE92" s="3" t="str">
        <f t="shared" si="69"/>
        <v>Spiron 3</v>
      </c>
      <c r="BF92" t="str">
        <f t="shared" si="70"/>
        <v>Risperidona</v>
      </c>
      <c r="BG92" t="str">
        <f t="shared" si="71"/>
        <v/>
      </c>
      <c r="BH92" t="str">
        <f t="shared" si="72"/>
        <v/>
      </c>
      <c r="BI92" t="str">
        <f>+IF(AND(X92="ud.",COUNTIF(Hoja2!$I$3:$I$11,Hoja1!Q92)&gt;0),IF(Hoja1!W92=1,VLOOKUP(Hoja1!Q92,Hoja2!$A:$D,3,0),VLOOKUP(Hoja1!Q92,Hoja2!$A:$D,4,0)),IF(AND(X92="ud.",COUNTIF(Hoja2!$I$3:$I$11,Hoja1!Q92)&lt;0),VLOOKUP(Hoja1!Q92,Hoja2!$A:$B,2,0),VLOOKUP(Hoja1!Q92,Hoja2!$A:$B,2,0)))</f>
        <v>comprimidos recubiertos</v>
      </c>
      <c r="BJ92" t="str">
        <f t="shared" si="73"/>
        <v>3 mg</v>
      </c>
      <c r="BK92">
        <f t="shared" si="74"/>
        <v>30</v>
      </c>
      <c r="BL92" t="str">
        <f t="shared" si="75"/>
        <v>ud.</v>
      </c>
      <c r="BO92">
        <f t="shared" si="76"/>
        <v>829061</v>
      </c>
      <c r="BP92" t="str">
        <f t="shared" si="77"/>
        <v>Spiron 3 mg x 30 comprimidos recubiertos</v>
      </c>
      <c r="BQ92" s="10">
        <f t="shared" si="78"/>
        <v>4580</v>
      </c>
      <c r="BR92" s="3" t="str">
        <f t="shared" si="79"/>
        <v>Spiron 3</v>
      </c>
      <c r="BS92" t="str">
        <f t="shared" si="80"/>
        <v>Risperidona</v>
      </c>
      <c r="BT92" t="str">
        <f t="shared" si="81"/>
        <v>comprimidos recubiertos</v>
      </c>
      <c r="BU92" t="str">
        <f t="shared" si="82"/>
        <v>3 mg</v>
      </c>
      <c r="BV92">
        <f t="shared" si="83"/>
        <v>30</v>
      </c>
      <c r="BW92" t="str">
        <f t="shared" si="84"/>
        <v>ud.</v>
      </c>
      <c r="BZ92" t="str">
        <f t="shared" si="85"/>
        <v>Andromaco</v>
      </c>
      <c r="CA92">
        <v>833021</v>
      </c>
      <c r="CB92">
        <v>0</v>
      </c>
    </row>
    <row r="93" spans="1:81" x14ac:dyDescent="0.2">
      <c r="A93" s="1" t="s">
        <v>509</v>
      </c>
      <c r="B93" s="2">
        <v>10284</v>
      </c>
      <c r="C93">
        <v>5374</v>
      </c>
      <c r="D93">
        <v>828992</v>
      </c>
      <c r="E93" s="1" t="s">
        <v>510</v>
      </c>
      <c r="F93" s="1" t="str">
        <f t="shared" si="90"/>
        <v>(CB) EZETIMIBA/SIMVASTATINA</v>
      </c>
      <c r="G93" s="1" t="str">
        <f t="shared" si="54"/>
        <v>10/20</v>
      </c>
      <c r="H93" s="16" t="str">
        <f t="shared" si="57"/>
        <v>Ezetimiba/Simvastatina 10/20</v>
      </c>
      <c r="I93" s="1" t="str">
        <f>+VLOOKUP(Q93,Hoja2!A:B,2,0)</f>
        <v>comprimido</v>
      </c>
      <c r="J93" s="1" t="s">
        <v>176</v>
      </c>
      <c r="K93" s="1" t="str">
        <f t="shared" si="61"/>
        <v>Ascend</v>
      </c>
      <c r="L93" s="1" t="s">
        <v>511</v>
      </c>
      <c r="M93" s="1" t="s">
        <v>821</v>
      </c>
      <c r="N93" s="1" t="s">
        <v>896</v>
      </c>
      <c r="O93" s="1"/>
      <c r="P93" s="1" t="s">
        <v>512</v>
      </c>
      <c r="Q93" s="1" t="s">
        <v>65</v>
      </c>
      <c r="R93" s="5" t="s">
        <v>513</v>
      </c>
      <c r="S93" s="1" t="s">
        <v>34</v>
      </c>
      <c r="T93" s="1" t="s">
        <v>928</v>
      </c>
      <c r="U93" s="1" t="s">
        <v>929</v>
      </c>
      <c r="V93" s="1"/>
      <c r="W93" s="1">
        <v>28</v>
      </c>
      <c r="X93" s="1" t="s">
        <v>35</v>
      </c>
      <c r="Y93" t="str">
        <f>+IF(AND(X93="ud.",COUNTIF(Hoja2!$I$3:$I$11,Hoja1!Q93)&gt;0),Hoja1!W93&amp;" "&amp;IF(Hoja1!W93=1,VLOOKUP(Hoja1!Q93,Hoja2!$A:$D,3,0),VLOOKUP(Hoja1!Q93,Hoja2!$A:$D,4,0)),IF(AND(X93="ud.",COUNTIF(Hoja2!$I$3:$I$11,Hoja1!Q93)&lt;0),Hoja1!W93&amp;" "&amp;"unidad, "&amp;VLOOKUP(Hoja1!Q93,Hoja2!$A:$B,2,0),Hoja1!W93&amp;" "&amp;Hoja1!X93&amp;" "&amp;VLOOKUP(Hoja1!Q93,Hoja2!$A:$B,2,0)))</f>
        <v>28 comprimidos</v>
      </c>
      <c r="Z93" t="str">
        <f>+IF(X93="ud.",IF(W93&lt;&gt;1,W93&amp;" "&amp;VLOOKUP(Q93,Hoja2!A:D,4,0),Hoja1!W93&amp;" "&amp;VLOOKUP(Hoja1!Q93,Hoja2!A:D,3,0)),Hoja1!W93&amp;" "&amp;Hoja1!X93&amp;" "&amp;VLOOKUP(Hoja1!Q93,Hoja2!A:B,2,0))</f>
        <v>28 comprimidos</v>
      </c>
      <c r="AA93" s="1" t="s">
        <v>514</v>
      </c>
      <c r="AB93" s="1" t="s">
        <v>25</v>
      </c>
      <c r="AC93" s="1" t="s">
        <v>26</v>
      </c>
      <c r="AD93" s="1" t="s">
        <v>142</v>
      </c>
      <c r="AE93" s="4">
        <v>26780</v>
      </c>
      <c r="AF93" t="str">
        <f t="shared" si="58"/>
        <v>(CB) EZETIMIBA/SIMVASTATINA COM 10/20 MG X 28</v>
      </c>
      <c r="AG93" t="str">
        <f t="shared" si="62"/>
        <v>ASCEND</v>
      </c>
      <c r="AH93" t="str">
        <f t="shared" si="63"/>
        <v>EZETIMIBA 10 MG</v>
      </c>
      <c r="AI93" t="str">
        <f t="shared" si="59"/>
        <v>SIMVASTATINA 20 MG</v>
      </c>
      <c r="AJ93" t="str">
        <f t="shared" si="60"/>
        <v/>
      </c>
      <c r="AK93" t="str">
        <f t="shared" si="64"/>
        <v>EZETIMIBA 10 MG SIMVASTATINA 20 MG</v>
      </c>
      <c r="AL93" t="str">
        <f>+VLOOKUP($Q93,Hoja2!$A:$B,2,0)</f>
        <v>comprimido</v>
      </c>
      <c r="AM93" t="str">
        <f t="shared" si="65"/>
        <v>(CB) EZETIMIBA/SIMVASTATINA COM 10/20 MG X 28 ASCEND EZETIMIBA 10 MG SIMVASTATINA 20 MG comprimido</v>
      </c>
      <c r="BB93">
        <f t="shared" si="66"/>
        <v>828992</v>
      </c>
      <c r="BC93" t="str">
        <f t="shared" si="67"/>
        <v>Ezetimiba/Simvastatina 10/20 mg x 28 comprimidos</v>
      </c>
      <c r="BD93" s="10">
        <f t="shared" si="68"/>
        <v>26780</v>
      </c>
      <c r="BE93" s="3" t="str">
        <f t="shared" si="69"/>
        <v>Ezetimiba/Simvastatina 10/20</v>
      </c>
      <c r="BF93" t="str">
        <f t="shared" si="70"/>
        <v>Ezetimiba</v>
      </c>
      <c r="BG93" t="str">
        <f t="shared" si="71"/>
        <v>Simvastatina</v>
      </c>
      <c r="BH93" t="str">
        <f t="shared" si="72"/>
        <v/>
      </c>
      <c r="BI93" t="str">
        <f>+IF(AND(X93="ud.",COUNTIF(Hoja2!$I$3:$I$11,Hoja1!Q93)&gt;0),IF(Hoja1!W93=1,VLOOKUP(Hoja1!Q93,Hoja2!$A:$D,3,0),VLOOKUP(Hoja1!Q93,Hoja2!$A:$D,4,0)),IF(AND(X93="ud.",COUNTIF(Hoja2!$I$3:$I$11,Hoja1!Q93)&lt;0),VLOOKUP(Hoja1!Q93,Hoja2!$A:$B,2,0),VLOOKUP(Hoja1!Q93,Hoja2!$A:$B,2,0)))</f>
        <v>comprimidos</v>
      </c>
      <c r="BJ93" t="str">
        <f t="shared" si="73"/>
        <v>10/20 mg</v>
      </c>
      <c r="BK93">
        <f t="shared" si="74"/>
        <v>28</v>
      </c>
      <c r="BL93" t="str">
        <f t="shared" si="75"/>
        <v>ud.</v>
      </c>
      <c r="BO93">
        <f t="shared" si="76"/>
        <v>828992</v>
      </c>
      <c r="BP93" t="str">
        <f t="shared" si="77"/>
        <v>Ezetimiba/Simvastatina 10/20 mg x 28 comprimidos</v>
      </c>
      <c r="BQ93" s="10">
        <f t="shared" si="78"/>
        <v>26780</v>
      </c>
      <c r="BR93" s="3" t="str">
        <f t="shared" si="79"/>
        <v>Ezetimiba/Simvastatina 10/20</v>
      </c>
      <c r="BS93" t="str">
        <f t="shared" si="80"/>
        <v>Ezetimiba;Simvastatina</v>
      </c>
      <c r="BT93" t="str">
        <f t="shared" si="81"/>
        <v>comprimidos</v>
      </c>
      <c r="BU93" t="str">
        <f t="shared" si="82"/>
        <v>10/20 mg</v>
      </c>
      <c r="BV93">
        <f t="shared" si="83"/>
        <v>28</v>
      </c>
      <c r="BW93" t="str">
        <f t="shared" si="84"/>
        <v>ud.</v>
      </c>
      <c r="BZ93" t="str">
        <f t="shared" si="85"/>
        <v>Ascend</v>
      </c>
      <c r="CB93">
        <v>0</v>
      </c>
    </row>
    <row r="94" spans="1:81" x14ac:dyDescent="0.2">
      <c r="A94" t="s">
        <v>515</v>
      </c>
      <c r="B94" s="2">
        <v>10286</v>
      </c>
      <c r="C94">
        <v>5376</v>
      </c>
      <c r="D94">
        <v>829089</v>
      </c>
      <c r="E94" s="1" t="s">
        <v>516</v>
      </c>
      <c r="F94" s="1" t="str">
        <f t="shared" si="90"/>
        <v>(CB) VENARTEL</v>
      </c>
      <c r="G94" s="1" t="str">
        <f t="shared" si="54"/>
        <v>450/50</v>
      </c>
      <c r="H94" s="16" t="str">
        <f t="shared" si="57"/>
        <v>Venartel 450/50</v>
      </c>
      <c r="I94" s="1" t="str">
        <f>+VLOOKUP(Q94,Hoja2!A:B,2,0)</f>
        <v>comprimido recubierto</v>
      </c>
      <c r="J94" s="1" t="s">
        <v>507</v>
      </c>
      <c r="K94" s="1" t="str">
        <f t="shared" si="61"/>
        <v>Andromaco</v>
      </c>
      <c r="L94" s="1" t="s">
        <v>517</v>
      </c>
      <c r="M94" s="1" t="s">
        <v>897</v>
      </c>
      <c r="N94" s="1" t="s">
        <v>898</v>
      </c>
      <c r="O94" s="1"/>
      <c r="P94" s="1" t="s">
        <v>518</v>
      </c>
      <c r="Q94" s="1" t="s">
        <v>33</v>
      </c>
      <c r="R94" s="1" t="s">
        <v>519</v>
      </c>
      <c r="S94" s="1" t="s">
        <v>34</v>
      </c>
      <c r="T94" s="1" t="s">
        <v>930</v>
      </c>
      <c r="U94" s="1" t="s">
        <v>910</v>
      </c>
      <c r="V94" s="1"/>
      <c r="W94" s="1">
        <v>60</v>
      </c>
      <c r="X94" s="1" t="s">
        <v>35</v>
      </c>
      <c r="Y94" t="str">
        <f>+IF(AND(X94="ud.",COUNTIF(Hoja2!$I$3:$I$11,Hoja1!Q94)&gt;0),Hoja1!W94&amp;" "&amp;IF(Hoja1!W94=1,VLOOKUP(Hoja1!Q94,Hoja2!$A:$D,3,0),VLOOKUP(Hoja1!Q94,Hoja2!$A:$D,4,0)),IF(AND(X94="ud.",COUNTIF(Hoja2!$I$3:$I$11,Hoja1!Q94)&lt;0),Hoja1!W94&amp;" "&amp;"unidad, "&amp;VLOOKUP(Hoja1!Q94,Hoja2!$A:$B,2,0),Hoja1!W94&amp;" "&amp;Hoja1!X94&amp;" "&amp;VLOOKUP(Hoja1!Q94,Hoja2!$A:$B,2,0)))</f>
        <v>60 comprimidos recubiertos</v>
      </c>
      <c r="Z94" t="str">
        <f>+IF(X94="ud.",IF(W94&lt;&gt;1,W94&amp;" "&amp;VLOOKUP(Q94,Hoja2!A:D,4,0),Hoja1!W94&amp;" "&amp;VLOOKUP(Hoja1!Q94,Hoja2!A:D,3,0)),Hoja1!W94&amp;" "&amp;Hoja1!X94&amp;" "&amp;VLOOKUP(Hoja1!Q94,Hoja2!A:B,2,0))</f>
        <v>60 comprimidos recubiertos</v>
      </c>
      <c r="AA94" s="1" t="s">
        <v>520</v>
      </c>
      <c r="AB94" s="1" t="s">
        <v>25</v>
      </c>
      <c r="AC94" s="1" t="s">
        <v>26</v>
      </c>
      <c r="AD94" s="1" t="s">
        <v>325</v>
      </c>
      <c r="AE94" s="4">
        <v>19330</v>
      </c>
      <c r="AF94" t="str">
        <f t="shared" si="58"/>
        <v>(CB) VENARTEL COM REC 450/50 MG X 60</v>
      </c>
      <c r="AG94" t="str">
        <f t="shared" si="62"/>
        <v>ANDROMACO</v>
      </c>
      <c r="AH94" t="str">
        <f t="shared" si="63"/>
        <v>DIOSMINA 450 MG</v>
      </c>
      <c r="AI94" t="str">
        <f t="shared" si="59"/>
        <v>HESPERIDINA 50 MG</v>
      </c>
      <c r="AJ94" t="str">
        <f t="shared" si="60"/>
        <v/>
      </c>
      <c r="AK94" t="str">
        <f t="shared" si="64"/>
        <v>DIOSMINA 450 MG HESPERIDINA 50 MG</v>
      </c>
      <c r="AL94" t="str">
        <f>+VLOOKUP($Q94,Hoja2!$A:$B,2,0)</f>
        <v>comprimido recubierto</v>
      </c>
      <c r="AM94" t="str">
        <f t="shared" si="65"/>
        <v>(CB) VENARTEL COM REC 450/50 MG X 60 ANDROMACO DIOSMINA 450 MG HESPERIDINA 50 MG comprimido recubierto</v>
      </c>
      <c r="BB94">
        <f t="shared" si="66"/>
        <v>829089</v>
      </c>
      <c r="BC94" t="str">
        <f t="shared" si="67"/>
        <v>Venartel 450/50 mg x 60 comprimidos recubiertos</v>
      </c>
      <c r="BD94" s="10">
        <f t="shared" si="68"/>
        <v>19330</v>
      </c>
      <c r="BE94" s="3" t="str">
        <f t="shared" si="69"/>
        <v>Venartel 450/50</v>
      </c>
      <c r="BF94" t="str">
        <f t="shared" si="70"/>
        <v>Diosmina</v>
      </c>
      <c r="BG94" t="str">
        <f t="shared" si="71"/>
        <v>Hesperidina</v>
      </c>
      <c r="BH94" t="str">
        <f t="shared" si="72"/>
        <v/>
      </c>
      <c r="BI94" t="str">
        <f>+IF(AND(X94="ud.",COUNTIF(Hoja2!$I$3:$I$11,Hoja1!Q94)&gt;0),IF(Hoja1!W94=1,VLOOKUP(Hoja1!Q94,Hoja2!$A:$D,3,0),VLOOKUP(Hoja1!Q94,Hoja2!$A:$D,4,0)),IF(AND(X94="ud.",COUNTIF(Hoja2!$I$3:$I$11,Hoja1!Q94)&lt;0),VLOOKUP(Hoja1!Q94,Hoja2!$A:$B,2,0),VLOOKUP(Hoja1!Q94,Hoja2!$A:$B,2,0)))</f>
        <v>comprimidos recubiertos</v>
      </c>
      <c r="BJ94" t="str">
        <f t="shared" si="73"/>
        <v>450/50 mg</v>
      </c>
      <c r="BK94">
        <f t="shared" si="74"/>
        <v>60</v>
      </c>
      <c r="BL94" t="str">
        <f t="shared" si="75"/>
        <v>ud.</v>
      </c>
      <c r="BO94">
        <f t="shared" si="76"/>
        <v>829089</v>
      </c>
      <c r="BP94" t="str">
        <f t="shared" si="77"/>
        <v>Venartel 450/50 mg x 60 comprimidos recubiertos</v>
      </c>
      <c r="BQ94" s="10">
        <f t="shared" si="78"/>
        <v>19330</v>
      </c>
      <c r="BR94" s="3" t="str">
        <f t="shared" si="79"/>
        <v>Venartel 450/50</v>
      </c>
      <c r="BS94" t="str">
        <f t="shared" si="80"/>
        <v>Diosmina;Hesperidina</v>
      </c>
      <c r="BT94" t="str">
        <f t="shared" si="81"/>
        <v>comprimidos recubiertos</v>
      </c>
      <c r="BU94" t="str">
        <f t="shared" si="82"/>
        <v>450/50 mg</v>
      </c>
      <c r="BV94">
        <f t="shared" si="83"/>
        <v>60</v>
      </c>
      <c r="BW94" t="str">
        <f t="shared" si="84"/>
        <v>ud.</v>
      </c>
      <c r="BZ94" t="str">
        <f t="shared" si="85"/>
        <v>Andromaco</v>
      </c>
      <c r="CA94" t="s">
        <v>1121</v>
      </c>
      <c r="CB94">
        <v>0</v>
      </c>
    </row>
    <row r="95" spans="1:81" x14ac:dyDescent="0.2">
      <c r="A95" t="s">
        <v>521</v>
      </c>
      <c r="B95" s="2">
        <v>10287</v>
      </c>
      <c r="C95">
        <v>5375</v>
      </c>
      <c r="D95">
        <v>828966</v>
      </c>
      <c r="E95" s="1" t="s">
        <v>522</v>
      </c>
      <c r="F95" s="1" t="str">
        <f t="shared" si="90"/>
        <v>(CB) CALCITRIOL</v>
      </c>
      <c r="G95" s="1">
        <f t="shared" si="54"/>
        <v>0.5</v>
      </c>
      <c r="H95" s="16" t="str">
        <f t="shared" si="57"/>
        <v>Calcitriol 0,5</v>
      </c>
      <c r="I95" s="1" t="str">
        <f>+VLOOKUP(Q95,Hoja2!A:B,2,0)</f>
        <v>cápsula blanda</v>
      </c>
      <c r="J95" s="1" t="s">
        <v>238</v>
      </c>
      <c r="K95" s="1" t="str">
        <f t="shared" si="61"/>
        <v>Reutter</v>
      </c>
      <c r="L95" s="1" t="s">
        <v>523</v>
      </c>
      <c r="M95" s="1" t="str">
        <f t="shared" ref="M95:M102" si="93">+L95</f>
        <v>CALCITRIOL</v>
      </c>
      <c r="N95" s="1"/>
      <c r="O95" s="1"/>
      <c r="P95" s="1" t="s">
        <v>524</v>
      </c>
      <c r="Q95" s="1" t="s">
        <v>92</v>
      </c>
      <c r="R95">
        <v>0.5</v>
      </c>
      <c r="S95" t="s">
        <v>72</v>
      </c>
      <c r="T95" s="1" t="str">
        <f t="shared" ref="T95:T102" si="94">+UPPER(R95&amp;" "&amp;S95)</f>
        <v>0,5 MCG</v>
      </c>
      <c r="U95" s="1"/>
      <c r="V95" s="1"/>
      <c r="W95">
        <v>30</v>
      </c>
      <c r="X95" t="s">
        <v>35</v>
      </c>
      <c r="Y95" t="str">
        <f>+IF(AND(X95="ud.",COUNTIF(Hoja2!$I$3:$I$11,Hoja1!Q95)&gt;0),Hoja1!W95&amp;" "&amp;IF(Hoja1!W95=1,VLOOKUP(Hoja1!Q95,Hoja2!$A:$D,3,0),VLOOKUP(Hoja1!Q95,Hoja2!$A:$D,4,0)),IF(AND(X95="ud.",COUNTIF(Hoja2!$I$3:$I$11,Hoja1!Q95)&lt;0),Hoja1!W95&amp;" "&amp;"unidad, "&amp;VLOOKUP(Hoja1!Q95,Hoja2!$A:$B,2,0),Hoja1!W95&amp;" "&amp;Hoja1!X95&amp;" "&amp;VLOOKUP(Hoja1!Q95,Hoja2!$A:$B,2,0)))</f>
        <v>30 ud. cápsula blanda</v>
      </c>
      <c r="Z95" t="str">
        <f>+IF(X95="ud.",IF(W95&lt;&gt;1,W95&amp;" "&amp;VLOOKUP(Q95,Hoja2!A:D,4,0),Hoja1!W95&amp;" "&amp;VLOOKUP(Hoja1!Q95,Hoja2!A:D,3,0)),Hoja1!W95&amp;" "&amp;Hoja1!X95&amp;" "&amp;VLOOKUP(Hoja1!Q95,Hoja2!A:B,2,0))</f>
        <v>30 cápsulas blandas</v>
      </c>
      <c r="AA95" s="1" t="s">
        <v>525</v>
      </c>
      <c r="AB95" t="s">
        <v>25</v>
      </c>
      <c r="AC95" t="s">
        <v>26</v>
      </c>
      <c r="AD95" t="s">
        <v>294</v>
      </c>
      <c r="AE95" s="4">
        <v>13570</v>
      </c>
      <c r="AF95" t="str">
        <f t="shared" si="58"/>
        <v>(CB) CALCITRIOL CAP BLA 0,5 MCG X 30</v>
      </c>
      <c r="AG95" t="str">
        <f t="shared" si="62"/>
        <v>REUTTER</v>
      </c>
      <c r="AH95" t="str">
        <f t="shared" si="63"/>
        <v>CALCITRIOL 0,5 MCG</v>
      </c>
      <c r="AI95" t="str">
        <f t="shared" si="59"/>
        <v/>
      </c>
      <c r="AJ95" t="str">
        <f t="shared" si="60"/>
        <v/>
      </c>
      <c r="AK95" t="str">
        <f t="shared" si="64"/>
        <v>CALCITRIOL 0,5 MCG</v>
      </c>
      <c r="AL95" t="str">
        <f>+VLOOKUP($Q95,Hoja2!$A:$B,2,0)</f>
        <v>cápsula blanda</v>
      </c>
      <c r="AM95" t="str">
        <f t="shared" si="65"/>
        <v>(CB) CALCITRIOL CAP BLA 0,5 MCG X 30 REUTTER CALCITRIOL 0,5 MCG cápsula blanda</v>
      </c>
      <c r="BB95">
        <f t="shared" si="66"/>
        <v>828966</v>
      </c>
      <c r="BC95" t="str">
        <f t="shared" si="67"/>
        <v>Calcitriol 0,5 mcg x 30 ud. cápsula blanda</v>
      </c>
      <c r="BD95" s="10">
        <f t="shared" si="68"/>
        <v>13570</v>
      </c>
      <c r="BE95" s="3" t="str">
        <f t="shared" si="69"/>
        <v>Calcitriol 0,5</v>
      </c>
      <c r="BF95" t="str">
        <f t="shared" si="70"/>
        <v>Calcitriol</v>
      </c>
      <c r="BG95" t="str">
        <f t="shared" si="71"/>
        <v/>
      </c>
      <c r="BH95" t="str">
        <f t="shared" si="72"/>
        <v/>
      </c>
      <c r="BI95" t="str">
        <f>+IF(AND(X95="ud.",COUNTIF(Hoja2!$I$3:$I$11,Hoja1!Q95)&gt;0),IF(Hoja1!W95=1,VLOOKUP(Hoja1!Q95,Hoja2!$A:$D,3,0),VLOOKUP(Hoja1!Q95,Hoja2!$A:$D,4,0)),IF(AND(X95="ud.",COUNTIF(Hoja2!$I$3:$I$11,Hoja1!Q95)&lt;0),VLOOKUP(Hoja1!Q95,Hoja2!$A:$B,2,0),VLOOKUP(Hoja1!Q95,Hoja2!$A:$B,2,0)))</f>
        <v>cápsula blanda</v>
      </c>
      <c r="BJ95" t="str">
        <f t="shared" si="73"/>
        <v>0,5 mcg</v>
      </c>
      <c r="BK95">
        <f t="shared" si="74"/>
        <v>30</v>
      </c>
      <c r="BL95" t="str">
        <f t="shared" si="75"/>
        <v>ud.</v>
      </c>
      <c r="BO95">
        <f t="shared" si="76"/>
        <v>828966</v>
      </c>
      <c r="BP95" t="str">
        <f t="shared" si="77"/>
        <v>Calcitriol 0,5 mcg x 30 ud. cápsula blanda</v>
      </c>
      <c r="BQ95" s="10">
        <f t="shared" si="78"/>
        <v>13570</v>
      </c>
      <c r="BR95" s="3" t="str">
        <f t="shared" si="79"/>
        <v>Calcitriol 0,5</v>
      </c>
      <c r="BS95" t="str">
        <f t="shared" si="80"/>
        <v>Calcitriol</v>
      </c>
      <c r="BT95" t="str">
        <f t="shared" si="81"/>
        <v>cápsula blanda</v>
      </c>
      <c r="BU95" t="str">
        <f t="shared" si="82"/>
        <v>0,5 mcg</v>
      </c>
      <c r="BV95">
        <f t="shared" si="83"/>
        <v>30</v>
      </c>
      <c r="BW95" t="str">
        <f t="shared" si="84"/>
        <v>ud.</v>
      </c>
      <c r="BZ95" t="str">
        <f t="shared" si="85"/>
        <v>Reutter</v>
      </c>
      <c r="CB95">
        <v>0</v>
      </c>
    </row>
    <row r="96" spans="1:81" x14ac:dyDescent="0.2">
      <c r="A96" s="1" t="s">
        <v>526</v>
      </c>
      <c r="B96" s="2">
        <v>10318</v>
      </c>
      <c r="C96">
        <v>5426</v>
      </c>
      <c r="D96">
        <v>829074</v>
      </c>
      <c r="E96" s="1" t="s">
        <v>527</v>
      </c>
      <c r="F96" s="1" t="str">
        <f t="shared" si="90"/>
        <v>(CB) THYROFIX</v>
      </c>
      <c r="G96" s="1">
        <f t="shared" si="54"/>
        <v>75</v>
      </c>
      <c r="H96" s="16" t="str">
        <f t="shared" si="57"/>
        <v>Thyrofix 75</v>
      </c>
      <c r="I96" s="1" t="str">
        <f>+VLOOKUP(Q96,Hoja2!A:B,2,0)</f>
        <v>comprimido</v>
      </c>
      <c r="J96" s="1" t="s">
        <v>171</v>
      </c>
      <c r="K96" s="1" t="str">
        <f t="shared" si="61"/>
        <v>Ethon</v>
      </c>
      <c r="L96" s="1" t="s">
        <v>789</v>
      </c>
      <c r="M96" s="1" t="str">
        <f t="shared" si="93"/>
        <v>LEVOTIROXINA</v>
      </c>
      <c r="N96" s="1"/>
      <c r="O96" s="1"/>
      <c r="P96" s="1" t="s">
        <v>277</v>
      </c>
      <c r="Q96" s="1" t="s">
        <v>65</v>
      </c>
      <c r="R96">
        <v>75</v>
      </c>
      <c r="S96" s="1" t="s">
        <v>72</v>
      </c>
      <c r="T96" s="1" t="str">
        <f t="shared" si="94"/>
        <v>75 MCG</v>
      </c>
      <c r="U96" s="1"/>
      <c r="V96" s="1"/>
      <c r="W96">
        <v>50</v>
      </c>
      <c r="X96" s="1" t="s">
        <v>35</v>
      </c>
      <c r="Y96" t="str">
        <f>+IF(AND(X96="ud.",COUNTIF(Hoja2!$I$3:$I$11,Hoja1!Q96)&gt;0),Hoja1!W96&amp;" "&amp;IF(Hoja1!W96=1,VLOOKUP(Hoja1!Q96,Hoja2!$A:$D,3,0),VLOOKUP(Hoja1!Q96,Hoja2!$A:$D,4,0)),IF(AND(X96="ud.",COUNTIF(Hoja2!$I$3:$I$11,Hoja1!Q96)&lt;0),Hoja1!W96&amp;" "&amp;"unidad, "&amp;VLOOKUP(Hoja1!Q96,Hoja2!$A:$B,2,0),Hoja1!W96&amp;" "&amp;Hoja1!X96&amp;" "&amp;VLOOKUP(Hoja1!Q96,Hoja2!$A:$B,2,0)))</f>
        <v>50 comprimidos</v>
      </c>
      <c r="Z96" t="str">
        <f>+IF(X96="ud.",IF(W96&lt;&gt;1,W96&amp;" "&amp;VLOOKUP(Q96,Hoja2!A:D,4,0),Hoja1!W96&amp;" "&amp;VLOOKUP(Hoja1!Q96,Hoja2!A:D,3,0)),Hoja1!W96&amp;" "&amp;Hoja1!X96&amp;" "&amp;VLOOKUP(Hoja1!Q96,Hoja2!A:B,2,0))</f>
        <v>50 comprimidos</v>
      </c>
      <c r="AA96" s="1" t="s">
        <v>528</v>
      </c>
      <c r="AB96" s="1" t="s">
        <v>25</v>
      </c>
      <c r="AC96" s="1" t="s">
        <v>26</v>
      </c>
      <c r="AD96" s="1" t="s">
        <v>203</v>
      </c>
      <c r="AE96" s="4">
        <v>4230</v>
      </c>
      <c r="AF96" t="str">
        <f t="shared" si="58"/>
        <v>(CB) THYROFIX COM 75 MCG X 50</v>
      </c>
      <c r="AG96" t="str">
        <f t="shared" si="62"/>
        <v>ETHON</v>
      </c>
      <c r="AH96" t="str">
        <f t="shared" si="63"/>
        <v>LEVOTIROXINA 75 MCG</v>
      </c>
      <c r="AI96" t="str">
        <f t="shared" si="59"/>
        <v/>
      </c>
      <c r="AJ96" t="str">
        <f t="shared" si="60"/>
        <v/>
      </c>
      <c r="AK96" t="str">
        <f t="shared" si="64"/>
        <v>LEVOTIROXINA 75 MCG</v>
      </c>
      <c r="AL96" t="str">
        <f>+VLOOKUP($Q96,Hoja2!$A:$B,2,0)</f>
        <v>comprimido</v>
      </c>
      <c r="AM96" t="str">
        <f t="shared" si="65"/>
        <v>(CB) THYROFIX COM 75 MCG X 50 ETHON LEVOTIROXINA 75 MCG comprimido</v>
      </c>
      <c r="BB96">
        <f t="shared" si="66"/>
        <v>829074</v>
      </c>
      <c r="BC96" t="str">
        <f t="shared" si="67"/>
        <v>Thyrofix 75 mcg x 50 comprimidos</v>
      </c>
      <c r="BD96" s="10">
        <f t="shared" si="68"/>
        <v>4230</v>
      </c>
      <c r="BE96" s="3" t="str">
        <f t="shared" si="69"/>
        <v>Thyrofix 75</v>
      </c>
      <c r="BF96" t="str">
        <f t="shared" si="70"/>
        <v>Levotiroxina</v>
      </c>
      <c r="BG96" t="str">
        <f t="shared" si="71"/>
        <v/>
      </c>
      <c r="BH96" t="str">
        <f t="shared" si="72"/>
        <v/>
      </c>
      <c r="BI96" t="str">
        <f>+IF(AND(X96="ud.",COUNTIF(Hoja2!$I$3:$I$11,Hoja1!Q96)&gt;0),IF(Hoja1!W96=1,VLOOKUP(Hoja1!Q96,Hoja2!$A:$D,3,0),VLOOKUP(Hoja1!Q96,Hoja2!$A:$D,4,0)),IF(AND(X96="ud.",COUNTIF(Hoja2!$I$3:$I$11,Hoja1!Q96)&lt;0),VLOOKUP(Hoja1!Q96,Hoja2!$A:$B,2,0),VLOOKUP(Hoja1!Q96,Hoja2!$A:$B,2,0)))</f>
        <v>comprimidos</v>
      </c>
      <c r="BJ96" t="str">
        <f t="shared" si="73"/>
        <v>75 mcg</v>
      </c>
      <c r="BK96">
        <f t="shared" si="74"/>
        <v>50</v>
      </c>
      <c r="BL96" t="str">
        <f t="shared" si="75"/>
        <v>ud.</v>
      </c>
      <c r="BO96">
        <f t="shared" si="76"/>
        <v>829074</v>
      </c>
      <c r="BP96" t="str">
        <f t="shared" si="77"/>
        <v>Thyrofix 75 mcg x 50 comprimidos</v>
      </c>
      <c r="BQ96" s="10">
        <f t="shared" si="78"/>
        <v>4230</v>
      </c>
      <c r="BR96" s="3" t="str">
        <f t="shared" si="79"/>
        <v>Thyrofix 75</v>
      </c>
      <c r="BS96" t="str">
        <f t="shared" si="80"/>
        <v>Levotiroxina</v>
      </c>
      <c r="BT96" t="str">
        <f t="shared" si="81"/>
        <v>comprimidos</v>
      </c>
      <c r="BU96" t="str">
        <f t="shared" si="82"/>
        <v>75 mcg</v>
      </c>
      <c r="BV96">
        <f t="shared" si="83"/>
        <v>50</v>
      </c>
      <c r="BW96" t="str">
        <f t="shared" si="84"/>
        <v>ud.</v>
      </c>
      <c r="BZ96" t="str">
        <f t="shared" si="85"/>
        <v>Ethon</v>
      </c>
      <c r="CA96" t="s">
        <v>1088</v>
      </c>
      <c r="CB96">
        <v>0</v>
      </c>
    </row>
    <row r="97" spans="1:81" x14ac:dyDescent="0.2">
      <c r="A97" s="1" t="s">
        <v>529</v>
      </c>
      <c r="B97" s="2">
        <v>10319</v>
      </c>
      <c r="C97">
        <v>5427</v>
      </c>
      <c r="D97">
        <v>829000</v>
      </c>
      <c r="E97" s="1" t="s">
        <v>530</v>
      </c>
      <c r="F97" s="1" t="str">
        <f t="shared" si="90"/>
        <v>(CB) FLUTICORT</v>
      </c>
      <c r="G97" s="1">
        <f t="shared" si="54"/>
        <v>125</v>
      </c>
      <c r="H97" s="16" t="str">
        <f t="shared" si="57"/>
        <v>Fluticort 125</v>
      </c>
      <c r="I97" s="1" t="str">
        <f>+VLOOKUP(Q97,Hoja2!A:B,2,0)</f>
        <v>aerosol para inhalación</v>
      </c>
      <c r="J97" s="1" t="s">
        <v>531</v>
      </c>
      <c r="K97" s="1" t="str">
        <f t="shared" si="61"/>
        <v>D&amp;M Pharma</v>
      </c>
      <c r="L97" s="1" t="s">
        <v>382</v>
      </c>
      <c r="M97" s="1" t="str">
        <f t="shared" si="93"/>
        <v>FLUTICASONA</v>
      </c>
      <c r="N97" s="1"/>
      <c r="O97" s="1"/>
      <c r="P97" s="1" t="s">
        <v>56</v>
      </c>
      <c r="Q97" s="1" t="s">
        <v>383</v>
      </c>
      <c r="R97" s="1">
        <v>125</v>
      </c>
      <c r="S97" s="1" t="s">
        <v>72</v>
      </c>
      <c r="T97" s="1" t="str">
        <f t="shared" si="94"/>
        <v>125 MCG</v>
      </c>
      <c r="U97" s="1"/>
      <c r="V97" s="1"/>
      <c r="W97" s="1">
        <v>120</v>
      </c>
      <c r="X97" s="1" t="s">
        <v>73</v>
      </c>
      <c r="Y97" t="str">
        <f>+IF(AND(X97="ud.",COUNTIF(Hoja2!$I$3:$I$11,Hoja1!Q97)&gt;0),Hoja1!W97&amp;" "&amp;IF(Hoja1!W97=1,VLOOKUP(Hoja1!Q97,Hoja2!$A:$D,3,0),VLOOKUP(Hoja1!Q97,Hoja2!$A:$D,4,0)),IF(AND(X97="ud.",COUNTIF(Hoja2!$I$3:$I$11,Hoja1!Q97)&lt;0),Hoja1!W97&amp;" "&amp;"unidad, "&amp;VLOOKUP(Hoja1!Q97,Hoja2!$A:$B,2,0),Hoja1!W97&amp;" "&amp;Hoja1!X97&amp;" "&amp;VLOOKUP(Hoja1!Q97,Hoja2!$A:$B,2,0)))</f>
        <v>120 dss. aerosol para inhalación</v>
      </c>
      <c r="Z97" t="str">
        <f>+IF(X97="ud.",IF(W97&lt;&gt;1,W97&amp;" "&amp;VLOOKUP(Q97,Hoja2!A:D,4,0),Hoja1!W97&amp;" "&amp;VLOOKUP(Hoja1!Q97,Hoja2!A:D,3,0)),Hoja1!W97&amp;" "&amp;Hoja1!X97&amp;" "&amp;VLOOKUP(Hoja1!Q97,Hoja2!A:B,2,0))</f>
        <v>120 dss. aerosol para inhalación</v>
      </c>
      <c r="AA97" s="1" t="s">
        <v>532</v>
      </c>
      <c r="AB97" s="1" t="s">
        <v>44</v>
      </c>
      <c r="AC97" s="1" t="s">
        <v>26</v>
      </c>
      <c r="AD97" s="1" t="s">
        <v>75</v>
      </c>
      <c r="AE97" s="4">
        <v>15060</v>
      </c>
      <c r="AF97" t="str">
        <f t="shared" si="58"/>
        <v>(CB) FLUTICORT AER INH 125 MCG X 120 DSS</v>
      </c>
      <c r="AG97" t="str">
        <f t="shared" si="62"/>
        <v>D&amp;M PHARMA</v>
      </c>
      <c r="AH97" t="str">
        <f t="shared" si="63"/>
        <v>FLUTICASONA 125 MCG</v>
      </c>
      <c r="AI97" t="str">
        <f t="shared" si="59"/>
        <v/>
      </c>
      <c r="AJ97" t="str">
        <f t="shared" si="60"/>
        <v/>
      </c>
      <c r="AK97" t="str">
        <f t="shared" si="64"/>
        <v>FLUTICASONA 125 MCG</v>
      </c>
      <c r="AL97" t="str">
        <f>+VLOOKUP($Q97,Hoja2!$A:$B,2,0)</f>
        <v>aerosol para inhalación</v>
      </c>
      <c r="AM97" t="str">
        <f t="shared" si="65"/>
        <v>(CB) FLUTICORT AER INH 125 MCG X 120 DSS D&amp;M PHARMA FLUTICASONA 125 MCG aerosol para inhalación</v>
      </c>
      <c r="BB97">
        <f t="shared" si="66"/>
        <v>829000</v>
      </c>
      <c r="BC97" t="str">
        <f t="shared" si="67"/>
        <v>Fluticort 125 mcg x 120 dss. aerosol para inhalación</v>
      </c>
      <c r="BD97" s="10">
        <f t="shared" si="68"/>
        <v>15060</v>
      </c>
      <c r="BE97" s="3" t="str">
        <f t="shared" si="69"/>
        <v>Fluticort 125</v>
      </c>
      <c r="BF97" t="str">
        <f t="shared" si="70"/>
        <v>Fluticasona</v>
      </c>
      <c r="BG97" t="str">
        <f t="shared" si="71"/>
        <v/>
      </c>
      <c r="BH97" t="str">
        <f t="shared" si="72"/>
        <v/>
      </c>
      <c r="BI97" t="str">
        <f>+IF(AND(X97="ud.",COUNTIF(Hoja2!$I$3:$I$11,Hoja1!Q97)&gt;0),IF(Hoja1!W97=1,VLOOKUP(Hoja1!Q97,Hoja2!$A:$D,3,0),VLOOKUP(Hoja1!Q97,Hoja2!$A:$D,4,0)),IF(AND(X97="ud.",COUNTIF(Hoja2!$I$3:$I$11,Hoja1!Q97)&lt;0),VLOOKUP(Hoja1!Q97,Hoja2!$A:$B,2,0),VLOOKUP(Hoja1!Q97,Hoja2!$A:$B,2,0)))</f>
        <v>aerosol para inhalación</v>
      </c>
      <c r="BJ97" t="str">
        <f t="shared" si="73"/>
        <v>125 mcg</v>
      </c>
      <c r="BK97">
        <f t="shared" si="74"/>
        <v>120</v>
      </c>
      <c r="BL97" t="str">
        <f t="shared" si="75"/>
        <v>dss.</v>
      </c>
      <c r="BO97">
        <f t="shared" si="76"/>
        <v>829000</v>
      </c>
      <c r="BP97" t="str">
        <f t="shared" si="77"/>
        <v>Fluticort 125 mcg x 120 dss. aerosol para inhalación</v>
      </c>
      <c r="BQ97" s="10">
        <f t="shared" si="78"/>
        <v>15060</v>
      </c>
      <c r="BR97" s="3" t="str">
        <f t="shared" si="79"/>
        <v>Fluticort 125</v>
      </c>
      <c r="BS97" t="str">
        <f t="shared" si="80"/>
        <v>Fluticasona</v>
      </c>
      <c r="BT97" t="str">
        <f t="shared" si="81"/>
        <v>aerosol para inhalación</v>
      </c>
      <c r="BU97" t="str">
        <f t="shared" si="82"/>
        <v>125 mcg</v>
      </c>
      <c r="BV97">
        <f t="shared" si="83"/>
        <v>120</v>
      </c>
      <c r="BW97" t="str">
        <f t="shared" si="84"/>
        <v>dss.</v>
      </c>
      <c r="BZ97" t="str">
        <f t="shared" si="85"/>
        <v>D&amp;M Pharma</v>
      </c>
      <c r="CA97" t="s">
        <v>1104</v>
      </c>
      <c r="CB97">
        <v>0</v>
      </c>
      <c r="CC97">
        <v>1382305</v>
      </c>
    </row>
    <row r="98" spans="1:81" x14ac:dyDescent="0.2">
      <c r="A98" s="1" t="s">
        <v>533</v>
      </c>
      <c r="B98" s="2">
        <v>10321</v>
      </c>
      <c r="C98">
        <v>5435</v>
      </c>
      <c r="D98">
        <v>828964</v>
      </c>
      <c r="E98" s="1" t="s">
        <v>534</v>
      </c>
      <c r="F98" s="1" t="str">
        <f t="shared" si="90"/>
        <v>(CB) BRATESSE</v>
      </c>
      <c r="G98" s="1">
        <f t="shared" si="54"/>
        <v>800</v>
      </c>
      <c r="H98" s="16" t="str">
        <f t="shared" si="57"/>
        <v>Bratesse 800</v>
      </c>
      <c r="I98" s="1" t="str">
        <f>+VLOOKUP(Q98,Hoja2!A:B,2,0)</f>
        <v>comprimido recubierto</v>
      </c>
      <c r="J98" s="1" t="s">
        <v>535</v>
      </c>
      <c r="K98" s="1" t="str">
        <f t="shared" si="61"/>
        <v>Synthon</v>
      </c>
      <c r="L98" s="1" t="s">
        <v>536</v>
      </c>
      <c r="M98" s="1" t="str">
        <f t="shared" si="93"/>
        <v>SEVELAMER</v>
      </c>
      <c r="N98" s="1"/>
      <c r="O98" s="1"/>
      <c r="P98" s="1" t="s">
        <v>537</v>
      </c>
      <c r="Q98" s="1" t="s">
        <v>33</v>
      </c>
      <c r="R98">
        <v>800</v>
      </c>
      <c r="S98" s="1" t="s">
        <v>34</v>
      </c>
      <c r="T98" s="1" t="str">
        <f t="shared" si="94"/>
        <v>800 MG</v>
      </c>
      <c r="U98" s="1"/>
      <c r="V98" s="1"/>
      <c r="W98" s="1">
        <v>180</v>
      </c>
      <c r="X98" s="1" t="s">
        <v>35</v>
      </c>
      <c r="Y98" t="str">
        <f>+IF(AND(X98="ud.",COUNTIF(Hoja2!$I$3:$I$11,Hoja1!Q98)&gt;0),Hoja1!W98&amp;" "&amp;IF(Hoja1!W98=1,VLOOKUP(Hoja1!Q98,Hoja2!$A:$D,3,0),VLOOKUP(Hoja1!Q98,Hoja2!$A:$D,4,0)),IF(AND(X98="ud.",COUNTIF(Hoja2!$I$3:$I$11,Hoja1!Q98)&lt;0),Hoja1!W98&amp;" "&amp;"unidad, "&amp;VLOOKUP(Hoja1!Q98,Hoja2!$A:$B,2,0),Hoja1!W98&amp;" "&amp;Hoja1!X98&amp;" "&amp;VLOOKUP(Hoja1!Q98,Hoja2!$A:$B,2,0)))</f>
        <v>180 comprimidos recubiertos</v>
      </c>
      <c r="Z98" t="str">
        <f>+IF(X98="ud.",IF(W98&lt;&gt;1,W98&amp;" "&amp;VLOOKUP(Q98,Hoja2!A:D,4,0),Hoja1!W98&amp;" "&amp;VLOOKUP(Hoja1!Q98,Hoja2!A:D,3,0)),Hoja1!W98&amp;" "&amp;Hoja1!X98&amp;" "&amp;VLOOKUP(Hoja1!Q98,Hoja2!A:B,2,0))</f>
        <v>180 comprimidos recubiertos</v>
      </c>
      <c r="AA98" s="1" t="s">
        <v>538</v>
      </c>
      <c r="AB98" s="1" t="s">
        <v>25</v>
      </c>
      <c r="AC98" s="1" t="s">
        <v>26</v>
      </c>
      <c r="AD98" s="1" t="s">
        <v>82</v>
      </c>
      <c r="AE98" s="4">
        <v>72410</v>
      </c>
      <c r="AF98" t="str">
        <f t="shared" ref="AF98:AF129" si="95">+E98</f>
        <v>(CB) BRATESSE COM REC 800 MG X 180</v>
      </c>
      <c r="AG98" t="str">
        <f t="shared" si="62"/>
        <v>SYNTHON</v>
      </c>
      <c r="AH98" t="str">
        <f t="shared" si="63"/>
        <v>SEVELAMER 800 MG</v>
      </c>
      <c r="AI98" t="str">
        <f t="shared" ref="AI98:AI129" si="96">+IF(N98="","",N98&amp;" "&amp;U98)</f>
        <v/>
      </c>
      <c r="AJ98" t="str">
        <f t="shared" ref="AJ98:AJ129" si="97">+IF(O98="","",O98&amp;" "&amp;V98)</f>
        <v/>
      </c>
      <c r="AK98" t="str">
        <f t="shared" si="64"/>
        <v>SEVELAMER 800 MG</v>
      </c>
      <c r="AL98" t="str">
        <f>+VLOOKUP($Q98,Hoja2!$A:$B,2,0)</f>
        <v>comprimido recubierto</v>
      </c>
      <c r="AM98" t="str">
        <f t="shared" si="65"/>
        <v>(CB) BRATESSE COM REC 800 MG X 180 SYNTHON SEVELAMER 800 MG comprimido recubierto</v>
      </c>
      <c r="BB98">
        <f t="shared" si="66"/>
        <v>828964</v>
      </c>
      <c r="BC98" t="str">
        <f t="shared" si="67"/>
        <v>Bratesse 800 mg x 180 comprimidos recubiertos</v>
      </c>
      <c r="BD98" s="10">
        <f t="shared" si="68"/>
        <v>72410</v>
      </c>
      <c r="BE98" s="3" t="str">
        <f t="shared" si="69"/>
        <v>Bratesse 800</v>
      </c>
      <c r="BF98" t="str">
        <f t="shared" si="70"/>
        <v>Sevelamer</v>
      </c>
      <c r="BG98" t="str">
        <f t="shared" si="71"/>
        <v/>
      </c>
      <c r="BH98" t="str">
        <f t="shared" si="72"/>
        <v/>
      </c>
      <c r="BI98" t="str">
        <f>+IF(AND(X98="ud.",COUNTIF(Hoja2!$I$3:$I$11,Hoja1!Q98)&gt;0),IF(Hoja1!W98=1,VLOOKUP(Hoja1!Q98,Hoja2!$A:$D,3,0),VLOOKUP(Hoja1!Q98,Hoja2!$A:$D,4,0)),IF(AND(X98="ud.",COUNTIF(Hoja2!$I$3:$I$11,Hoja1!Q98)&lt;0),VLOOKUP(Hoja1!Q98,Hoja2!$A:$B,2,0),VLOOKUP(Hoja1!Q98,Hoja2!$A:$B,2,0)))</f>
        <v>comprimidos recubiertos</v>
      </c>
      <c r="BJ98" t="str">
        <f t="shared" si="73"/>
        <v>800 mg</v>
      </c>
      <c r="BK98">
        <f t="shared" si="74"/>
        <v>180</v>
      </c>
      <c r="BL98" t="str">
        <f t="shared" si="75"/>
        <v>ud.</v>
      </c>
      <c r="BO98">
        <f t="shared" si="76"/>
        <v>828964</v>
      </c>
      <c r="BP98" t="str">
        <f t="shared" si="77"/>
        <v>Bratesse 800 mg x 180 comprimidos recubiertos</v>
      </c>
      <c r="BQ98" s="10">
        <f t="shared" si="78"/>
        <v>72410</v>
      </c>
      <c r="BR98" s="3" t="str">
        <f t="shared" si="79"/>
        <v>Bratesse 800</v>
      </c>
      <c r="BS98" t="str">
        <f t="shared" si="80"/>
        <v>Sevelamer</v>
      </c>
      <c r="BT98" t="str">
        <f t="shared" si="81"/>
        <v>comprimidos recubiertos</v>
      </c>
      <c r="BU98" t="str">
        <f t="shared" si="82"/>
        <v>800 mg</v>
      </c>
      <c r="BV98">
        <f t="shared" si="83"/>
        <v>180</v>
      </c>
      <c r="BW98" t="str">
        <f t="shared" si="84"/>
        <v>ud.</v>
      </c>
      <c r="BZ98" t="str">
        <f t="shared" si="85"/>
        <v>Synthon</v>
      </c>
      <c r="CB98">
        <v>0</v>
      </c>
    </row>
    <row r="99" spans="1:81" x14ac:dyDescent="0.2">
      <c r="A99" s="1" t="s">
        <v>539</v>
      </c>
      <c r="B99" s="2">
        <v>10322</v>
      </c>
      <c r="C99">
        <v>5436</v>
      </c>
      <c r="D99">
        <v>829083</v>
      </c>
      <c r="E99" s="1" t="s">
        <v>540</v>
      </c>
      <c r="F99" s="1" t="str">
        <f t="shared" si="90"/>
        <v>(CB) TRAZODONA</v>
      </c>
      <c r="G99" s="1">
        <f t="shared" si="54"/>
        <v>100</v>
      </c>
      <c r="H99" s="16" t="str">
        <f t="shared" si="57"/>
        <v>Trazodona 100</v>
      </c>
      <c r="I99" s="1" t="str">
        <f>+VLOOKUP(Q99,Hoja2!A:B,2,0)</f>
        <v>cápsula</v>
      </c>
      <c r="J99" s="1" t="s">
        <v>434</v>
      </c>
      <c r="K99" s="1" t="str">
        <f t="shared" si="61"/>
        <v>Pinnacle</v>
      </c>
      <c r="L99" s="1" t="s">
        <v>541</v>
      </c>
      <c r="M99" s="1" t="str">
        <f t="shared" si="93"/>
        <v>TRAZODONA</v>
      </c>
      <c r="N99" s="1"/>
      <c r="O99" s="1"/>
      <c r="P99" s="1" t="s">
        <v>49</v>
      </c>
      <c r="Q99" s="1" t="s">
        <v>121</v>
      </c>
      <c r="R99" s="1">
        <v>100</v>
      </c>
      <c r="S99" s="1" t="s">
        <v>34</v>
      </c>
      <c r="T99" s="1" t="str">
        <f t="shared" si="94"/>
        <v>100 MG</v>
      </c>
      <c r="U99" s="1"/>
      <c r="V99" s="1"/>
      <c r="W99" s="1">
        <v>28</v>
      </c>
      <c r="X99" s="1" t="s">
        <v>35</v>
      </c>
      <c r="Y99" t="str">
        <f>+IF(AND(X99="ud.",COUNTIF(Hoja2!$I$3:$I$11,Hoja1!Q99)&gt;0),Hoja1!W99&amp;" "&amp;IF(Hoja1!W99=1,VLOOKUP(Hoja1!Q99,Hoja2!$A:$D,3,0),VLOOKUP(Hoja1!Q99,Hoja2!$A:$D,4,0)),IF(AND(X99="ud.",COUNTIF(Hoja2!$I$3:$I$11,Hoja1!Q99)&lt;0),Hoja1!W99&amp;" "&amp;"unidad, "&amp;VLOOKUP(Hoja1!Q99,Hoja2!$A:$B,2,0),Hoja1!W99&amp;" "&amp;Hoja1!X99&amp;" "&amp;VLOOKUP(Hoja1!Q99,Hoja2!$A:$B,2,0)))</f>
        <v>28 cápsulas</v>
      </c>
      <c r="Z99" t="str">
        <f>+IF(X99="ud.",IF(W99&lt;&gt;1,W99&amp;" "&amp;VLOOKUP(Q99,Hoja2!A:D,4,0),Hoja1!W99&amp;" "&amp;VLOOKUP(Hoja1!Q99,Hoja2!A:D,3,0)),Hoja1!W99&amp;" "&amp;Hoja1!X99&amp;" "&amp;VLOOKUP(Hoja1!Q99,Hoja2!A:B,2,0))</f>
        <v>28 cápsulas</v>
      </c>
      <c r="AA99" s="1" t="s">
        <v>542</v>
      </c>
      <c r="AB99" s="1" t="s">
        <v>25</v>
      </c>
      <c r="AC99" s="1" t="s">
        <v>26</v>
      </c>
      <c r="AD99" s="1" t="s">
        <v>51</v>
      </c>
      <c r="AE99" s="4">
        <v>10810</v>
      </c>
      <c r="AF99" t="str">
        <f t="shared" si="95"/>
        <v>(CB) TRAZODONA CAP 100 MG X 28</v>
      </c>
      <c r="AG99" t="str">
        <f t="shared" si="62"/>
        <v>PINNACLE</v>
      </c>
      <c r="AH99" t="str">
        <f t="shared" si="63"/>
        <v>TRAZODONA 100 MG</v>
      </c>
      <c r="AI99" t="str">
        <f t="shared" si="96"/>
        <v/>
      </c>
      <c r="AJ99" t="str">
        <f t="shared" si="97"/>
        <v/>
      </c>
      <c r="AK99" t="str">
        <f t="shared" si="64"/>
        <v>TRAZODONA 100 MG</v>
      </c>
      <c r="AL99" t="str">
        <f>+VLOOKUP($Q99,Hoja2!$A:$B,2,0)</f>
        <v>cápsula</v>
      </c>
      <c r="AM99" t="str">
        <f t="shared" si="65"/>
        <v>(CB) TRAZODONA CAP 100 MG X 28 PINNACLE TRAZODONA 100 MG cápsula</v>
      </c>
      <c r="BB99">
        <f t="shared" si="66"/>
        <v>829083</v>
      </c>
      <c r="BC99" t="str">
        <f t="shared" si="67"/>
        <v>Trazodona 100 mg x 28 cápsulas</v>
      </c>
      <c r="BD99" s="10">
        <f t="shared" si="68"/>
        <v>10810</v>
      </c>
      <c r="BE99" s="3" t="str">
        <f t="shared" si="69"/>
        <v>Trazodona 100</v>
      </c>
      <c r="BF99" t="str">
        <f t="shared" si="70"/>
        <v>Trazodona</v>
      </c>
      <c r="BG99" t="str">
        <f t="shared" si="71"/>
        <v/>
      </c>
      <c r="BH99" t="str">
        <f t="shared" si="72"/>
        <v/>
      </c>
      <c r="BI99" t="str">
        <f>+IF(AND(X99="ud.",COUNTIF(Hoja2!$I$3:$I$11,Hoja1!Q99)&gt;0),IF(Hoja1!W99=1,VLOOKUP(Hoja1!Q99,Hoja2!$A:$D,3,0),VLOOKUP(Hoja1!Q99,Hoja2!$A:$D,4,0)),IF(AND(X99="ud.",COUNTIF(Hoja2!$I$3:$I$11,Hoja1!Q99)&lt;0),VLOOKUP(Hoja1!Q99,Hoja2!$A:$B,2,0),VLOOKUP(Hoja1!Q99,Hoja2!$A:$B,2,0)))</f>
        <v>cápsulas</v>
      </c>
      <c r="BJ99" t="str">
        <f t="shared" si="73"/>
        <v>100 mg</v>
      </c>
      <c r="BK99">
        <f t="shared" si="74"/>
        <v>28</v>
      </c>
      <c r="BL99" t="str">
        <f t="shared" si="75"/>
        <v>ud.</v>
      </c>
      <c r="BO99">
        <f t="shared" si="76"/>
        <v>829083</v>
      </c>
      <c r="BP99" t="str">
        <f t="shared" si="77"/>
        <v>Trazodona 100 mg x 28 cápsulas</v>
      </c>
      <c r="BQ99" s="10">
        <f t="shared" si="78"/>
        <v>10810</v>
      </c>
      <c r="BR99" s="3" t="str">
        <f t="shared" si="79"/>
        <v>Trazodona 100</v>
      </c>
      <c r="BS99" t="str">
        <f t="shared" si="80"/>
        <v>Trazodona</v>
      </c>
      <c r="BT99" t="str">
        <f t="shared" si="81"/>
        <v>cápsulas</v>
      </c>
      <c r="BU99" t="str">
        <f t="shared" si="82"/>
        <v>100 mg</v>
      </c>
      <c r="BV99">
        <f t="shared" si="83"/>
        <v>28</v>
      </c>
      <c r="BW99" t="str">
        <f t="shared" si="84"/>
        <v>ud.</v>
      </c>
      <c r="BZ99" t="str">
        <f t="shared" si="85"/>
        <v>Pinnacle</v>
      </c>
      <c r="CA99" t="s">
        <v>1124</v>
      </c>
      <c r="CB99">
        <v>0</v>
      </c>
    </row>
    <row r="100" spans="1:81" x14ac:dyDescent="0.2">
      <c r="A100" s="1" t="s">
        <v>543</v>
      </c>
      <c r="B100" s="2">
        <v>10323</v>
      </c>
      <c r="C100">
        <v>5440</v>
      </c>
      <c r="D100">
        <v>828974</v>
      </c>
      <c r="E100" s="1" t="s">
        <v>544</v>
      </c>
      <c r="F100" s="1" t="str">
        <f t="shared" si="90"/>
        <v>(CB) CROLIM</v>
      </c>
      <c r="G100" s="1">
        <f t="shared" si="54"/>
        <v>0.5</v>
      </c>
      <c r="H100" s="16" t="str">
        <f t="shared" si="57"/>
        <v>Crolim 0,5</v>
      </c>
      <c r="I100" s="1" t="str">
        <f>+VLOOKUP(Q100,Hoja2!A:B,2,0)</f>
        <v>cápsula</v>
      </c>
      <c r="J100" s="1" t="s">
        <v>176</v>
      </c>
      <c r="K100" s="1" t="str">
        <f t="shared" si="61"/>
        <v>Ascend</v>
      </c>
      <c r="L100" s="1" t="s">
        <v>498</v>
      </c>
      <c r="M100" s="1" t="str">
        <f t="shared" si="93"/>
        <v>TACROLIMUS</v>
      </c>
      <c r="N100" s="1"/>
      <c r="O100" s="1"/>
      <c r="P100" s="1" t="s">
        <v>178</v>
      </c>
      <c r="Q100" s="1" t="s">
        <v>121</v>
      </c>
      <c r="R100">
        <v>0.5</v>
      </c>
      <c r="S100" s="1" t="s">
        <v>34</v>
      </c>
      <c r="T100" s="1" t="str">
        <f t="shared" si="94"/>
        <v>0,5 MG</v>
      </c>
      <c r="U100" s="1"/>
      <c r="V100" s="1"/>
      <c r="W100">
        <v>50</v>
      </c>
      <c r="X100" s="1" t="s">
        <v>35</v>
      </c>
      <c r="Y100" t="str">
        <f>+IF(AND(X100="ud.",COUNTIF(Hoja2!$I$3:$I$11,Hoja1!Q100)&gt;0),Hoja1!W100&amp;" "&amp;IF(Hoja1!W100=1,VLOOKUP(Hoja1!Q100,Hoja2!$A:$D,3,0),VLOOKUP(Hoja1!Q100,Hoja2!$A:$D,4,0)),IF(AND(X100="ud.",COUNTIF(Hoja2!$I$3:$I$11,Hoja1!Q100)&lt;0),Hoja1!W100&amp;" "&amp;"unidad, "&amp;VLOOKUP(Hoja1!Q100,Hoja2!$A:$B,2,0),Hoja1!W100&amp;" "&amp;Hoja1!X100&amp;" "&amp;VLOOKUP(Hoja1!Q100,Hoja2!$A:$B,2,0)))</f>
        <v>50 cápsulas</v>
      </c>
      <c r="Z100" t="str">
        <f>+IF(X100="ud.",IF(W100&lt;&gt;1,W100&amp;" "&amp;VLOOKUP(Q100,Hoja2!A:D,4,0),Hoja1!W100&amp;" "&amp;VLOOKUP(Hoja1!Q100,Hoja2!A:D,3,0)),Hoja1!W100&amp;" "&amp;Hoja1!X100&amp;" "&amp;VLOOKUP(Hoja1!Q100,Hoja2!A:B,2,0))</f>
        <v>50 cápsulas</v>
      </c>
      <c r="AA100" s="1" t="s">
        <v>545</v>
      </c>
      <c r="AB100" s="1" t="s">
        <v>25</v>
      </c>
      <c r="AC100" s="1" t="s">
        <v>26</v>
      </c>
      <c r="AD100" s="1" t="s">
        <v>180</v>
      </c>
      <c r="AE100" s="4">
        <v>18820</v>
      </c>
      <c r="AF100" t="str">
        <f t="shared" si="95"/>
        <v>(CB) CROLIM CAP 0,5 MG X 50</v>
      </c>
      <c r="AG100" t="str">
        <f t="shared" si="62"/>
        <v>ASCEND</v>
      </c>
      <c r="AH100" t="str">
        <f t="shared" si="63"/>
        <v>TACROLIMUS 0,5 MG</v>
      </c>
      <c r="AI100" t="str">
        <f t="shared" si="96"/>
        <v/>
      </c>
      <c r="AJ100" t="str">
        <f t="shared" si="97"/>
        <v/>
      </c>
      <c r="AK100" t="str">
        <f t="shared" si="64"/>
        <v>TACROLIMUS 0,5 MG</v>
      </c>
      <c r="AL100" t="str">
        <f>+VLOOKUP($Q100,Hoja2!$A:$B,2,0)</f>
        <v>cápsula</v>
      </c>
      <c r="AM100" t="str">
        <f t="shared" si="65"/>
        <v>(CB) CROLIM CAP 0,5 MG X 50 ASCEND TACROLIMUS 0,5 MG cápsula</v>
      </c>
      <c r="BB100">
        <f t="shared" si="66"/>
        <v>828974</v>
      </c>
      <c r="BC100" t="str">
        <f t="shared" si="67"/>
        <v>Crolim 0,5 mg x 50 cápsulas</v>
      </c>
      <c r="BD100" s="10">
        <f t="shared" si="68"/>
        <v>18820</v>
      </c>
      <c r="BE100" s="3" t="str">
        <f t="shared" si="69"/>
        <v>Crolim 0,5</v>
      </c>
      <c r="BF100" t="str">
        <f t="shared" si="70"/>
        <v>Tacrolimus</v>
      </c>
      <c r="BG100" t="str">
        <f t="shared" si="71"/>
        <v/>
      </c>
      <c r="BH100" t="str">
        <f t="shared" si="72"/>
        <v/>
      </c>
      <c r="BI100" t="str">
        <f>+IF(AND(X100="ud.",COUNTIF(Hoja2!$I$3:$I$11,Hoja1!Q100)&gt;0),IF(Hoja1!W100=1,VLOOKUP(Hoja1!Q100,Hoja2!$A:$D,3,0),VLOOKUP(Hoja1!Q100,Hoja2!$A:$D,4,0)),IF(AND(X100="ud.",COUNTIF(Hoja2!$I$3:$I$11,Hoja1!Q100)&lt;0),VLOOKUP(Hoja1!Q100,Hoja2!$A:$B,2,0),VLOOKUP(Hoja1!Q100,Hoja2!$A:$B,2,0)))</f>
        <v>cápsulas</v>
      </c>
      <c r="BJ100" t="str">
        <f t="shared" si="73"/>
        <v>0,5 mg</v>
      </c>
      <c r="BK100">
        <f t="shared" si="74"/>
        <v>50</v>
      </c>
      <c r="BL100" t="str">
        <f t="shared" si="75"/>
        <v>ud.</v>
      </c>
      <c r="BO100">
        <f t="shared" si="76"/>
        <v>828974</v>
      </c>
      <c r="BP100" t="str">
        <f t="shared" si="77"/>
        <v>Crolim 0,5 mg x 50 cápsulas</v>
      </c>
      <c r="BQ100" s="10">
        <f t="shared" si="78"/>
        <v>18820</v>
      </c>
      <c r="BR100" s="3" t="str">
        <f t="shared" si="79"/>
        <v>Crolim 0,5</v>
      </c>
      <c r="BS100" t="str">
        <f t="shared" si="80"/>
        <v>Tacrolimus</v>
      </c>
      <c r="BT100" t="str">
        <f t="shared" si="81"/>
        <v>cápsulas</v>
      </c>
      <c r="BU100" t="str">
        <f t="shared" si="82"/>
        <v>0,5 mg</v>
      </c>
      <c r="BV100">
        <f t="shared" si="83"/>
        <v>50</v>
      </c>
      <c r="BW100" t="str">
        <f t="shared" si="84"/>
        <v>ud.</v>
      </c>
      <c r="BZ100" t="str">
        <f t="shared" si="85"/>
        <v>Ascend</v>
      </c>
      <c r="CB100">
        <v>0</v>
      </c>
    </row>
    <row r="101" spans="1:81" x14ac:dyDescent="0.2">
      <c r="A101" s="1" t="s">
        <v>546</v>
      </c>
      <c r="B101" s="2">
        <v>10324</v>
      </c>
      <c r="C101">
        <v>5441</v>
      </c>
      <c r="D101">
        <v>828985</v>
      </c>
      <c r="E101" s="1" t="s">
        <v>547</v>
      </c>
      <c r="F101" s="1" t="str">
        <f t="shared" si="90"/>
        <v>(CB) ESCITALOPRAM</v>
      </c>
      <c r="G101" s="1">
        <f t="shared" si="54"/>
        <v>10</v>
      </c>
      <c r="H101" s="16" t="str">
        <f t="shared" si="57"/>
        <v>Escitalopram 10</v>
      </c>
      <c r="I101" s="1" t="str">
        <f>+VLOOKUP(Q101,Hoja2!A:B,2,0)</f>
        <v>comprimido recubierto</v>
      </c>
      <c r="J101" s="1" t="s">
        <v>297</v>
      </c>
      <c r="K101" s="1" t="str">
        <f t="shared" si="61"/>
        <v>Opko</v>
      </c>
      <c r="L101" s="1" t="s">
        <v>548</v>
      </c>
      <c r="M101" s="1" t="str">
        <f t="shared" si="93"/>
        <v>ESCITALOPRAM</v>
      </c>
      <c r="N101" s="1"/>
      <c r="O101" s="1"/>
      <c r="P101" s="1" t="s">
        <v>49</v>
      </c>
      <c r="Q101" s="1" t="s">
        <v>33</v>
      </c>
      <c r="R101">
        <v>10</v>
      </c>
      <c r="S101" s="1" t="s">
        <v>34</v>
      </c>
      <c r="T101" s="1" t="str">
        <f t="shared" si="94"/>
        <v>10 MG</v>
      </c>
      <c r="U101" s="1"/>
      <c r="V101" s="1"/>
      <c r="W101">
        <v>30</v>
      </c>
      <c r="X101" s="1" t="s">
        <v>35</v>
      </c>
      <c r="Y101" t="str">
        <f>+IF(AND(X101="ud.",COUNTIF(Hoja2!$I$3:$I$11,Hoja1!Q101)&gt;0),Hoja1!W101&amp;" "&amp;IF(Hoja1!W101=1,VLOOKUP(Hoja1!Q101,Hoja2!$A:$D,3,0),VLOOKUP(Hoja1!Q101,Hoja2!$A:$D,4,0)),IF(AND(X101="ud.",COUNTIF(Hoja2!$I$3:$I$11,Hoja1!Q101)&lt;0),Hoja1!W101&amp;" "&amp;"unidad, "&amp;VLOOKUP(Hoja1!Q101,Hoja2!$A:$B,2,0),Hoja1!W101&amp;" "&amp;Hoja1!X101&amp;" "&amp;VLOOKUP(Hoja1!Q101,Hoja2!$A:$B,2,0)))</f>
        <v>30 comprimidos recubiertos</v>
      </c>
      <c r="Z101" t="str">
        <f>+IF(X101="ud.",IF(W101&lt;&gt;1,W101&amp;" "&amp;VLOOKUP(Q101,Hoja2!A:D,4,0),Hoja1!W101&amp;" "&amp;VLOOKUP(Hoja1!Q101,Hoja2!A:D,3,0)),Hoja1!W101&amp;" "&amp;Hoja1!X101&amp;" "&amp;VLOOKUP(Hoja1!Q101,Hoja2!A:B,2,0))</f>
        <v>30 comprimidos recubiertos</v>
      </c>
      <c r="AA101" s="1" t="s">
        <v>549</v>
      </c>
      <c r="AB101" s="1" t="s">
        <v>25</v>
      </c>
      <c r="AC101" s="1" t="s">
        <v>26</v>
      </c>
      <c r="AD101" s="1" t="s">
        <v>51</v>
      </c>
      <c r="AE101" s="4">
        <v>2540</v>
      </c>
      <c r="AF101" t="str">
        <f t="shared" si="95"/>
        <v>(CB) ESCITALOPRAM COM REC 10 MG X 30</v>
      </c>
      <c r="AG101" t="str">
        <f t="shared" si="62"/>
        <v>OPKO</v>
      </c>
      <c r="AH101" t="str">
        <f t="shared" si="63"/>
        <v>ESCITALOPRAM 10 MG</v>
      </c>
      <c r="AI101" t="str">
        <f t="shared" si="96"/>
        <v/>
      </c>
      <c r="AJ101" t="str">
        <f t="shared" si="97"/>
        <v/>
      </c>
      <c r="AK101" t="str">
        <f t="shared" si="64"/>
        <v>ESCITALOPRAM 10 MG</v>
      </c>
      <c r="AL101" t="str">
        <f>+VLOOKUP($Q101,Hoja2!$A:$B,2,0)</f>
        <v>comprimido recubierto</v>
      </c>
      <c r="AM101" t="str">
        <f t="shared" si="65"/>
        <v>(CB) ESCITALOPRAM COM REC 10 MG X 30 OPKO ESCITALOPRAM 10 MG comprimido recubierto</v>
      </c>
      <c r="BB101">
        <f t="shared" si="66"/>
        <v>828985</v>
      </c>
      <c r="BC101" t="str">
        <f t="shared" si="67"/>
        <v>Escitalopram 10 mg x 30 comprimidos recubiertos</v>
      </c>
      <c r="BD101" s="10">
        <f t="shared" si="68"/>
        <v>2540</v>
      </c>
      <c r="BE101" s="3" t="str">
        <f t="shared" si="69"/>
        <v>Escitalopram 10</v>
      </c>
      <c r="BF101" t="str">
        <f t="shared" si="70"/>
        <v>Escitalopram</v>
      </c>
      <c r="BG101" t="str">
        <f t="shared" si="71"/>
        <v/>
      </c>
      <c r="BH101" t="str">
        <f t="shared" si="72"/>
        <v/>
      </c>
      <c r="BI101" t="str">
        <f>+IF(AND(X101="ud.",COUNTIF(Hoja2!$I$3:$I$11,Hoja1!Q101)&gt;0),IF(Hoja1!W101=1,VLOOKUP(Hoja1!Q101,Hoja2!$A:$D,3,0),VLOOKUP(Hoja1!Q101,Hoja2!$A:$D,4,0)),IF(AND(X101="ud.",COUNTIF(Hoja2!$I$3:$I$11,Hoja1!Q101)&lt;0),VLOOKUP(Hoja1!Q101,Hoja2!$A:$B,2,0),VLOOKUP(Hoja1!Q101,Hoja2!$A:$B,2,0)))</f>
        <v>comprimidos recubiertos</v>
      </c>
      <c r="BJ101" t="str">
        <f t="shared" si="73"/>
        <v>10 mg</v>
      </c>
      <c r="BK101">
        <f t="shared" si="74"/>
        <v>30</v>
      </c>
      <c r="BL101" t="str">
        <f t="shared" si="75"/>
        <v>ud.</v>
      </c>
      <c r="BO101">
        <f t="shared" si="76"/>
        <v>828985</v>
      </c>
      <c r="BP101" t="str">
        <f t="shared" si="77"/>
        <v>Escitalopram 10 mg x 30 comprimidos recubiertos</v>
      </c>
      <c r="BQ101" s="10">
        <f t="shared" si="78"/>
        <v>2540</v>
      </c>
      <c r="BR101" s="3" t="str">
        <f t="shared" si="79"/>
        <v>Escitalopram 10</v>
      </c>
      <c r="BS101" t="str">
        <f t="shared" si="80"/>
        <v>Escitalopram</v>
      </c>
      <c r="BT101" t="str">
        <f t="shared" si="81"/>
        <v>comprimidos recubiertos</v>
      </c>
      <c r="BU101" t="str">
        <f t="shared" si="82"/>
        <v>10 mg</v>
      </c>
      <c r="BV101">
        <f t="shared" si="83"/>
        <v>30</v>
      </c>
      <c r="BW101" t="str">
        <f t="shared" si="84"/>
        <v>ud.</v>
      </c>
      <c r="BZ101" t="str">
        <f t="shared" si="85"/>
        <v>Opko</v>
      </c>
      <c r="CB101">
        <v>0</v>
      </c>
      <c r="CC101">
        <v>828986</v>
      </c>
    </row>
    <row r="102" spans="1:81" x14ac:dyDescent="0.2">
      <c r="A102" s="1" t="s">
        <v>550</v>
      </c>
      <c r="B102" s="2">
        <v>10369</v>
      </c>
      <c r="C102">
        <v>5521</v>
      </c>
      <c r="D102">
        <v>829046</v>
      </c>
      <c r="E102" s="1" t="s">
        <v>551</v>
      </c>
      <c r="F102" s="1" t="str">
        <f t="shared" si="90"/>
        <v>(CB) PRADAXA</v>
      </c>
      <c r="G102" s="1">
        <f t="shared" si="54"/>
        <v>110</v>
      </c>
      <c r="H102" s="16" t="str">
        <f t="shared" si="57"/>
        <v>Pradaxa 110</v>
      </c>
      <c r="I102" s="1" t="str">
        <f>+VLOOKUP(Q102,Hoja2!A:B,2,0)</f>
        <v>cápsula</v>
      </c>
      <c r="J102" s="1" t="s">
        <v>139</v>
      </c>
      <c r="K102" s="1" t="str">
        <f t="shared" si="61"/>
        <v>Boehringer Ingelheim</v>
      </c>
      <c r="L102" s="1" t="s">
        <v>859</v>
      </c>
      <c r="M102" s="1" t="str">
        <f t="shared" si="93"/>
        <v>DABIGATRAN</v>
      </c>
      <c r="N102" s="1"/>
      <c r="O102" s="1"/>
      <c r="P102" s="1" t="s">
        <v>140</v>
      </c>
      <c r="Q102" s="1" t="s">
        <v>121</v>
      </c>
      <c r="R102" s="1">
        <v>110</v>
      </c>
      <c r="S102" s="1" t="s">
        <v>34</v>
      </c>
      <c r="T102" s="1" t="str">
        <f t="shared" si="94"/>
        <v>110 MG</v>
      </c>
      <c r="U102" s="1"/>
      <c r="V102" s="1"/>
      <c r="W102" s="1">
        <v>60</v>
      </c>
      <c r="X102" s="1" t="s">
        <v>35</v>
      </c>
      <c r="Y102" t="str">
        <f>+IF(AND(X102="ud.",COUNTIF(Hoja2!$I$3:$I$11,Hoja1!Q102)&gt;0),Hoja1!W102&amp;" "&amp;IF(Hoja1!W102=1,VLOOKUP(Hoja1!Q102,Hoja2!$A:$D,3,0),VLOOKUP(Hoja1!Q102,Hoja2!$A:$D,4,0)),IF(AND(X102="ud.",COUNTIF(Hoja2!$I$3:$I$11,Hoja1!Q102)&lt;0),Hoja1!W102&amp;" "&amp;"unidad, "&amp;VLOOKUP(Hoja1!Q102,Hoja2!$A:$B,2,0),Hoja1!W102&amp;" "&amp;Hoja1!X102&amp;" "&amp;VLOOKUP(Hoja1!Q102,Hoja2!$A:$B,2,0)))</f>
        <v>60 cápsulas</v>
      </c>
      <c r="Z102" t="str">
        <f>+IF(X102="ud.",IF(W102&lt;&gt;1,W102&amp;" "&amp;VLOOKUP(Q102,Hoja2!A:D,4,0),Hoja1!W102&amp;" "&amp;VLOOKUP(Hoja1!Q102,Hoja2!A:D,3,0)),Hoja1!W102&amp;" "&amp;Hoja1!X102&amp;" "&amp;VLOOKUP(Hoja1!Q102,Hoja2!A:B,2,0))</f>
        <v>60 cápsulas</v>
      </c>
      <c r="AA102" s="1" t="s">
        <v>552</v>
      </c>
      <c r="AB102" s="1" t="s">
        <v>25</v>
      </c>
      <c r="AC102" s="1" t="s">
        <v>26</v>
      </c>
      <c r="AD102" s="1" t="s">
        <v>142</v>
      </c>
      <c r="AE102" s="4">
        <v>68240</v>
      </c>
      <c r="AF102" t="str">
        <f t="shared" si="95"/>
        <v>(CB) PRADAXA CAP 110 MG X 60</v>
      </c>
      <c r="AG102" t="str">
        <f t="shared" si="62"/>
        <v>BOEHRINGER INGELHEIM</v>
      </c>
      <c r="AH102" t="str">
        <f t="shared" si="63"/>
        <v>DABIGATRAN 110 MG</v>
      </c>
      <c r="AI102" t="str">
        <f t="shared" si="96"/>
        <v/>
      </c>
      <c r="AJ102" t="str">
        <f t="shared" si="97"/>
        <v/>
      </c>
      <c r="AK102" t="str">
        <f t="shared" si="64"/>
        <v>DABIGATRAN 110 MG</v>
      </c>
      <c r="AL102" t="str">
        <f>+VLOOKUP($Q102,Hoja2!$A:$B,2,0)</f>
        <v>cápsula</v>
      </c>
      <c r="AM102" t="str">
        <f t="shared" si="65"/>
        <v>(CB) PRADAXA CAP 110 MG X 60 BOEHRINGER INGELHEIM DABIGATRAN 110 MG cápsula</v>
      </c>
      <c r="BB102">
        <f t="shared" si="66"/>
        <v>829046</v>
      </c>
      <c r="BC102" t="str">
        <f t="shared" si="67"/>
        <v>Pradaxa 110 mg x 60 cápsulas</v>
      </c>
      <c r="BD102" s="10">
        <f t="shared" si="68"/>
        <v>68240</v>
      </c>
      <c r="BE102" s="3" t="str">
        <f t="shared" si="69"/>
        <v>Pradaxa 110</v>
      </c>
      <c r="BF102" t="str">
        <f t="shared" si="70"/>
        <v>Dabigatran</v>
      </c>
      <c r="BG102" t="str">
        <f t="shared" si="71"/>
        <v/>
      </c>
      <c r="BH102" t="str">
        <f t="shared" si="72"/>
        <v/>
      </c>
      <c r="BI102" t="str">
        <f>+IF(AND(X102="ud.",COUNTIF(Hoja2!$I$3:$I$11,Hoja1!Q102)&gt;0),IF(Hoja1!W102=1,VLOOKUP(Hoja1!Q102,Hoja2!$A:$D,3,0),VLOOKUP(Hoja1!Q102,Hoja2!$A:$D,4,0)),IF(AND(X102="ud.",COUNTIF(Hoja2!$I$3:$I$11,Hoja1!Q102)&lt;0),VLOOKUP(Hoja1!Q102,Hoja2!$A:$B,2,0),VLOOKUP(Hoja1!Q102,Hoja2!$A:$B,2,0)))</f>
        <v>cápsulas</v>
      </c>
      <c r="BJ102" t="str">
        <f t="shared" si="73"/>
        <v>110 mg</v>
      </c>
      <c r="BK102">
        <f t="shared" si="74"/>
        <v>60</v>
      </c>
      <c r="BL102" t="str">
        <f t="shared" si="75"/>
        <v>ud.</v>
      </c>
      <c r="BO102">
        <f t="shared" si="76"/>
        <v>829046</v>
      </c>
      <c r="BP102" t="str">
        <f t="shared" si="77"/>
        <v>Pradaxa 110 mg x 60 cápsulas</v>
      </c>
      <c r="BQ102" s="10">
        <f t="shared" si="78"/>
        <v>68240</v>
      </c>
      <c r="BR102" s="3" t="str">
        <f t="shared" si="79"/>
        <v>Pradaxa 110</v>
      </c>
      <c r="BS102" t="str">
        <f t="shared" si="80"/>
        <v>Dabigatran</v>
      </c>
      <c r="BT102" t="str">
        <f t="shared" si="81"/>
        <v>cápsulas</v>
      </c>
      <c r="BU102" t="str">
        <f t="shared" si="82"/>
        <v>110 mg</v>
      </c>
      <c r="BV102">
        <f t="shared" si="83"/>
        <v>60</v>
      </c>
      <c r="BW102" t="str">
        <f t="shared" si="84"/>
        <v>ud.</v>
      </c>
      <c r="BZ102" t="str">
        <f t="shared" si="85"/>
        <v>Boehringer Ingelheim</v>
      </c>
      <c r="CB102">
        <v>0</v>
      </c>
    </row>
    <row r="103" spans="1:81" x14ac:dyDescent="0.2">
      <c r="A103" s="1" t="s">
        <v>553</v>
      </c>
      <c r="B103" s="2">
        <v>10370</v>
      </c>
      <c r="C103">
        <v>5524</v>
      </c>
      <c r="D103">
        <v>828993</v>
      </c>
      <c r="E103" t="s">
        <v>554</v>
      </c>
      <c r="F103" s="1" t="str">
        <f t="shared" si="90"/>
        <v>(CB) FENOTEROL/IPRATROPIO</v>
      </c>
      <c r="G103" s="1" t="str">
        <f t="shared" si="54"/>
        <v>50/20</v>
      </c>
      <c r="H103" s="16" t="str">
        <f t="shared" si="57"/>
        <v>Fenoterol/Ipratropio 50/20</v>
      </c>
      <c r="I103" s="1" t="str">
        <f>+VLOOKUP(Q103,Hoja2!A:B,2,0)</f>
        <v>aerosol para inhalación</v>
      </c>
      <c r="J103" t="s">
        <v>555</v>
      </c>
      <c r="K103" s="1" t="str">
        <f t="shared" si="61"/>
        <v>Inpac Pharma</v>
      </c>
      <c r="L103" t="s">
        <v>556</v>
      </c>
      <c r="M103" s="1" t="s">
        <v>899</v>
      </c>
      <c r="N103" s="1" t="s">
        <v>900</v>
      </c>
      <c r="P103" s="1" t="s">
        <v>479</v>
      </c>
      <c r="Q103" s="1" t="s">
        <v>383</v>
      </c>
      <c r="R103" s="1" t="s">
        <v>557</v>
      </c>
      <c r="S103" s="1" t="s">
        <v>72</v>
      </c>
      <c r="T103" s="1" t="s">
        <v>910</v>
      </c>
      <c r="U103" s="1" t="s">
        <v>929</v>
      </c>
      <c r="V103" s="1"/>
      <c r="W103">
        <v>200</v>
      </c>
      <c r="X103" s="1" t="s">
        <v>73</v>
      </c>
      <c r="Y103" t="str">
        <f>+IF(AND(X103="ud.",COUNTIF(Hoja2!$I$3:$I$11,Hoja1!Q103)&gt;0),Hoja1!W103&amp;" "&amp;IF(Hoja1!W103=1,VLOOKUP(Hoja1!Q103,Hoja2!$A:$D,3,0),VLOOKUP(Hoja1!Q103,Hoja2!$A:$D,4,0)),IF(AND(X103="ud.",COUNTIF(Hoja2!$I$3:$I$11,Hoja1!Q103)&lt;0),Hoja1!W103&amp;" "&amp;"unidad, "&amp;VLOOKUP(Hoja1!Q103,Hoja2!$A:$B,2,0),Hoja1!W103&amp;" "&amp;Hoja1!X103&amp;" "&amp;VLOOKUP(Hoja1!Q103,Hoja2!$A:$B,2,0)))</f>
        <v>200 dss. aerosol para inhalación</v>
      </c>
      <c r="Z103" t="str">
        <f>+IF(X103="ud.",IF(W103&lt;&gt;1,W103&amp;" "&amp;VLOOKUP(Q103,Hoja2!A:D,4,0),Hoja1!W103&amp;" "&amp;VLOOKUP(Hoja1!Q103,Hoja2!A:D,3,0)),Hoja1!W103&amp;" "&amp;Hoja1!X103&amp;" "&amp;VLOOKUP(Hoja1!Q103,Hoja2!A:B,2,0))</f>
        <v>200 dss. aerosol para inhalación</v>
      </c>
      <c r="AA103" s="1" t="s">
        <v>558</v>
      </c>
      <c r="AB103" t="s">
        <v>25</v>
      </c>
      <c r="AC103" t="s">
        <v>26</v>
      </c>
      <c r="AD103" t="s">
        <v>75</v>
      </c>
      <c r="AE103" s="4">
        <v>15860</v>
      </c>
      <c r="AF103" t="str">
        <f t="shared" si="95"/>
        <v>(CB) FENOTEROL/IPRATROPIO AER INH 50/20 MCG X 200</v>
      </c>
      <c r="AG103" t="str">
        <f t="shared" si="62"/>
        <v>INPAC PHARMA</v>
      </c>
      <c r="AH103" t="str">
        <f t="shared" si="63"/>
        <v>FENOTEROL 50 MG</v>
      </c>
      <c r="AI103" t="str">
        <f t="shared" si="96"/>
        <v>IPRATROPIO 20 MG</v>
      </c>
      <c r="AJ103" t="str">
        <f t="shared" si="97"/>
        <v/>
      </c>
      <c r="AK103" t="str">
        <f t="shared" si="64"/>
        <v>FENOTEROL 50 MG IPRATROPIO 20 MG</v>
      </c>
      <c r="AL103" t="str">
        <f>+VLOOKUP($Q103,Hoja2!$A:$B,2,0)</f>
        <v>aerosol para inhalación</v>
      </c>
      <c r="AM103" t="str">
        <f t="shared" si="65"/>
        <v>(CB) FENOTEROL/IPRATROPIO AER INH 50/20 MCG X 200 INPAC PHARMA FENOTEROL 50 MG IPRATROPIO 20 MG aerosol para inhalación</v>
      </c>
      <c r="BB103">
        <f t="shared" si="66"/>
        <v>828993</v>
      </c>
      <c r="BC103" t="str">
        <f t="shared" si="67"/>
        <v>Fenoterol/Ipratropio 50/20 mcg x 200 dss. aerosol para inhalación</v>
      </c>
      <c r="BD103" s="10">
        <f t="shared" si="68"/>
        <v>15860</v>
      </c>
      <c r="BE103" s="3" t="str">
        <f t="shared" si="69"/>
        <v>Fenoterol/Ipratropio 50/20</v>
      </c>
      <c r="BF103" t="str">
        <f t="shared" si="70"/>
        <v>Fenoterol</v>
      </c>
      <c r="BG103" t="str">
        <f t="shared" si="71"/>
        <v>Ipratropio</v>
      </c>
      <c r="BH103" t="str">
        <f t="shared" si="72"/>
        <v/>
      </c>
      <c r="BI103" t="str">
        <f>+IF(AND(X103="ud.",COUNTIF(Hoja2!$I$3:$I$11,Hoja1!Q103)&gt;0),IF(Hoja1!W103=1,VLOOKUP(Hoja1!Q103,Hoja2!$A:$D,3,0),VLOOKUP(Hoja1!Q103,Hoja2!$A:$D,4,0)),IF(AND(X103="ud.",COUNTIF(Hoja2!$I$3:$I$11,Hoja1!Q103)&lt;0),VLOOKUP(Hoja1!Q103,Hoja2!$A:$B,2,0),VLOOKUP(Hoja1!Q103,Hoja2!$A:$B,2,0)))</f>
        <v>aerosol para inhalación</v>
      </c>
      <c r="BJ103" t="str">
        <f t="shared" si="73"/>
        <v>50/20 mcg</v>
      </c>
      <c r="BK103">
        <f t="shared" si="74"/>
        <v>200</v>
      </c>
      <c r="BL103" t="str">
        <f t="shared" si="75"/>
        <v>dss.</v>
      </c>
      <c r="BO103">
        <f t="shared" si="76"/>
        <v>828993</v>
      </c>
      <c r="BP103" t="str">
        <f t="shared" si="77"/>
        <v>Fenoterol/Ipratropio 50/20 mcg x 200 dss. aerosol para inhalación</v>
      </c>
      <c r="BQ103" s="10">
        <f t="shared" si="78"/>
        <v>15860</v>
      </c>
      <c r="BR103" s="3" t="str">
        <f t="shared" si="79"/>
        <v>Fenoterol/Ipratropio 50/20</v>
      </c>
      <c r="BS103" t="str">
        <f t="shared" si="80"/>
        <v>Fenoterol;Ipratropio</v>
      </c>
      <c r="BT103" t="str">
        <f t="shared" si="81"/>
        <v>aerosol para inhalación</v>
      </c>
      <c r="BU103" t="str">
        <f t="shared" si="82"/>
        <v>50/20 mcg</v>
      </c>
      <c r="BV103">
        <f t="shared" si="83"/>
        <v>200</v>
      </c>
      <c r="BW103" t="str">
        <f t="shared" si="84"/>
        <v>dss.</v>
      </c>
      <c r="BZ103" t="str">
        <f t="shared" si="85"/>
        <v>Inpac Pharma</v>
      </c>
      <c r="CB103">
        <v>0</v>
      </c>
    </row>
    <row r="104" spans="1:81" x14ac:dyDescent="0.2">
      <c r="A104" s="1" t="s">
        <v>559</v>
      </c>
      <c r="B104" s="2">
        <v>10371</v>
      </c>
      <c r="C104">
        <v>5525</v>
      </c>
      <c r="D104">
        <v>828944</v>
      </c>
      <c r="E104" t="s">
        <v>560</v>
      </c>
      <c r="F104" s="1" t="str">
        <f t="shared" si="90"/>
        <v>(CB) ABECIDIN</v>
      </c>
      <c r="G104" s="1" t="str">
        <f t="shared" si="54"/>
        <v>2500/400/75</v>
      </c>
      <c r="H104" s="16" t="str">
        <f t="shared" si="57"/>
        <v>Abecidin 2500/400/75</v>
      </c>
      <c r="I104" s="1" t="str">
        <f>+VLOOKUP(Q104,Hoja2!A:B,2,0)</f>
        <v>solución oral para gotas</v>
      </c>
      <c r="J104" t="s">
        <v>561</v>
      </c>
      <c r="K104" s="1" t="str">
        <f t="shared" si="61"/>
        <v>Pasteur</v>
      </c>
      <c r="L104" t="s">
        <v>562</v>
      </c>
      <c r="M104" s="1" t="s">
        <v>901</v>
      </c>
      <c r="N104" s="1" t="s">
        <v>619</v>
      </c>
      <c r="O104" t="s">
        <v>902</v>
      </c>
      <c r="P104" t="s">
        <v>563</v>
      </c>
      <c r="Q104" t="s">
        <v>292</v>
      </c>
      <c r="R104" t="s">
        <v>564</v>
      </c>
      <c r="S104" t="s">
        <v>565</v>
      </c>
      <c r="T104" s="1" t="s">
        <v>931</v>
      </c>
      <c r="U104" s="1" t="s">
        <v>932</v>
      </c>
      <c r="V104" t="s">
        <v>933</v>
      </c>
      <c r="W104">
        <v>30</v>
      </c>
      <c r="X104" s="1" t="s">
        <v>23</v>
      </c>
      <c r="Y104" t="str">
        <f>+IF(AND(X104="ud.",COUNTIF(Hoja2!$I$3:$I$11,Hoja1!Q104)&gt;0),Hoja1!W104&amp;" "&amp;IF(Hoja1!W104=1,VLOOKUP(Hoja1!Q104,Hoja2!$A:$D,3,0),VLOOKUP(Hoja1!Q104,Hoja2!$A:$D,4,0)),IF(AND(X104="ud.",COUNTIF(Hoja2!$I$3:$I$11,Hoja1!Q104)&lt;0),Hoja1!W104&amp;" "&amp;"unidad, "&amp;VLOOKUP(Hoja1!Q104,Hoja2!$A:$B,2,0),Hoja1!W104&amp;" "&amp;Hoja1!X104&amp;" "&amp;VLOOKUP(Hoja1!Q104,Hoja2!$A:$B,2,0)))</f>
        <v>30 ml. solución oral para gotas</v>
      </c>
      <c r="Z104" t="str">
        <f>+IF(X104="ud.",IF(W104&lt;&gt;1,W104&amp;" "&amp;VLOOKUP(Q104,Hoja2!A:D,4,0),Hoja1!W104&amp;" "&amp;VLOOKUP(Hoja1!Q104,Hoja2!A:D,3,0)),Hoja1!W104&amp;" "&amp;Hoja1!X104&amp;" "&amp;VLOOKUP(Hoja1!Q104,Hoja2!A:B,2,0))</f>
        <v>30 ml. solución oral para gotas</v>
      </c>
      <c r="AA104" s="1" t="s">
        <v>566</v>
      </c>
      <c r="AB104" t="s">
        <v>25</v>
      </c>
      <c r="AC104" t="s">
        <v>26</v>
      </c>
      <c r="AD104" t="s">
        <v>294</v>
      </c>
      <c r="AE104" s="4">
        <v>3710</v>
      </c>
      <c r="AF104" t="str">
        <f t="shared" si="95"/>
        <v>(CB) ABECIDIN SOL ORA GOT X 30 ML</v>
      </c>
      <c r="AG104" t="str">
        <f t="shared" si="62"/>
        <v>PASTEUR</v>
      </c>
      <c r="AH104" t="str">
        <f t="shared" si="63"/>
        <v>VITAMINA A 2500 UI</v>
      </c>
      <c r="AI104" t="str">
        <f t="shared" si="96"/>
        <v>VITAMINA D3 400 UI</v>
      </c>
      <c r="AJ104" t="str">
        <f t="shared" si="97"/>
        <v>VITAMINA C 75 MG</v>
      </c>
      <c r="AK104" t="str">
        <f t="shared" si="64"/>
        <v>VITAMINA A 2500 UI VITAMINA D3 400 UI VITAMINA C 75 MG</v>
      </c>
      <c r="AL104" t="str">
        <f>+VLOOKUP($Q104,Hoja2!$A:$B,2,0)</f>
        <v>solución oral para gotas</v>
      </c>
      <c r="AM104" t="str">
        <f t="shared" si="65"/>
        <v>(CB) ABECIDIN SOL ORA GOT X 30 ML PASTEUR VITAMINA A 2500 UI VITAMINA D3 400 UI VITAMINA C 75 MG solución oral para gotas</v>
      </c>
      <c r="BB104">
        <f t="shared" si="66"/>
        <v>828944</v>
      </c>
      <c r="BC104" t="str">
        <f t="shared" si="67"/>
        <v>Abecidin 2500/400/75 UI/mg x 30 ml. solución oral para gotas</v>
      </c>
      <c r="BD104" s="10">
        <f t="shared" si="68"/>
        <v>3710</v>
      </c>
      <c r="BE104" s="3" t="str">
        <f t="shared" si="69"/>
        <v>Abecidin 2500/400/75</v>
      </c>
      <c r="BF104" t="str">
        <f t="shared" si="70"/>
        <v>Vitamina A</v>
      </c>
      <c r="BG104" t="str">
        <f t="shared" si="71"/>
        <v>Vitamina D3</v>
      </c>
      <c r="BH104" t="str">
        <f t="shared" si="72"/>
        <v>Vitamina C</v>
      </c>
      <c r="BI104" t="str">
        <f>+IF(AND(X104="ud.",COUNTIF(Hoja2!$I$3:$I$11,Hoja1!Q104)&gt;0),IF(Hoja1!W104=1,VLOOKUP(Hoja1!Q104,Hoja2!$A:$D,3,0),VLOOKUP(Hoja1!Q104,Hoja2!$A:$D,4,0)),IF(AND(X104="ud.",COUNTIF(Hoja2!$I$3:$I$11,Hoja1!Q104)&lt;0),VLOOKUP(Hoja1!Q104,Hoja2!$A:$B,2,0),VLOOKUP(Hoja1!Q104,Hoja2!$A:$B,2,0)))</f>
        <v>solución oral para gotas</v>
      </c>
      <c r="BJ104" t="str">
        <f t="shared" si="73"/>
        <v>2500/400/75 UI/mg</v>
      </c>
      <c r="BK104">
        <f t="shared" si="74"/>
        <v>30</v>
      </c>
      <c r="BL104" t="str">
        <f t="shared" si="75"/>
        <v>ml.</v>
      </c>
      <c r="BO104">
        <f t="shared" si="76"/>
        <v>828944</v>
      </c>
      <c r="BP104" t="str">
        <f t="shared" si="77"/>
        <v>Abecidin 2500/400/75 UI/mg x 30 ml. solución oral para gotas</v>
      </c>
      <c r="BQ104" s="10">
        <f t="shared" si="78"/>
        <v>3710</v>
      </c>
      <c r="BR104" s="3" t="str">
        <f t="shared" si="79"/>
        <v>Abecidin 2500/400/75</v>
      </c>
      <c r="BS104" t="str">
        <f t="shared" si="80"/>
        <v>Vitamina A;Vitamina D3;Vitamina C</v>
      </c>
      <c r="BT104" t="str">
        <f t="shared" si="81"/>
        <v>solución oral para gotas</v>
      </c>
      <c r="BU104" t="str">
        <f t="shared" si="82"/>
        <v>2500/400/75 UI/mg</v>
      </c>
      <c r="BV104">
        <f t="shared" si="83"/>
        <v>30</v>
      </c>
      <c r="BW104" t="str">
        <f t="shared" si="84"/>
        <v>ml.</v>
      </c>
      <c r="BZ104" t="str">
        <f t="shared" si="85"/>
        <v>Pasteur</v>
      </c>
      <c r="CA104">
        <v>833956</v>
      </c>
      <c r="CB104">
        <v>0</v>
      </c>
    </row>
    <row r="105" spans="1:81" x14ac:dyDescent="0.2">
      <c r="A105" s="1" t="s">
        <v>567</v>
      </c>
      <c r="B105" s="2">
        <v>10372</v>
      </c>
      <c r="C105">
        <v>5526</v>
      </c>
      <c r="D105">
        <v>829055</v>
      </c>
      <c r="E105" t="s">
        <v>568</v>
      </c>
      <c r="F105" s="1" t="str">
        <f t="shared" si="90"/>
        <v>(CB) RIVAXORED</v>
      </c>
      <c r="G105" s="1">
        <f t="shared" si="54"/>
        <v>20</v>
      </c>
      <c r="H105" s="16" t="str">
        <f t="shared" si="57"/>
        <v>Rivaxored 20</v>
      </c>
      <c r="I105" s="1" t="str">
        <f>+VLOOKUP(Q105,Hoja2!A:B,2,0)</f>
        <v>comprimido recubierto</v>
      </c>
      <c r="J105" t="s">
        <v>569</v>
      </c>
      <c r="K105" s="1" t="str">
        <f t="shared" si="61"/>
        <v>Dr. Reddys</v>
      </c>
      <c r="L105" s="1" t="s">
        <v>570</v>
      </c>
      <c r="M105" s="1" t="str">
        <f>+L105</f>
        <v>RIVAROXABAN</v>
      </c>
      <c r="N105" s="1"/>
      <c r="O105" s="1"/>
      <c r="P105" s="1" t="s">
        <v>140</v>
      </c>
      <c r="Q105" s="1" t="s">
        <v>33</v>
      </c>
      <c r="R105">
        <v>20</v>
      </c>
      <c r="S105" t="s">
        <v>34</v>
      </c>
      <c r="T105" s="1" t="str">
        <f>+UPPER(R105&amp;" "&amp;S105)</f>
        <v>20 MG</v>
      </c>
      <c r="U105" s="1"/>
      <c r="V105" s="1"/>
      <c r="W105">
        <v>28</v>
      </c>
      <c r="X105" t="s">
        <v>35</v>
      </c>
      <c r="Y105" t="str">
        <f>+IF(AND(X105="ud.",COUNTIF(Hoja2!$I$3:$I$11,Hoja1!Q105)&gt;0),Hoja1!W105&amp;" "&amp;IF(Hoja1!W105=1,VLOOKUP(Hoja1!Q105,Hoja2!$A:$D,3,0),VLOOKUP(Hoja1!Q105,Hoja2!$A:$D,4,0)),IF(AND(X105="ud.",COUNTIF(Hoja2!$I$3:$I$11,Hoja1!Q105)&lt;0),Hoja1!W105&amp;" "&amp;"unidad, "&amp;VLOOKUP(Hoja1!Q105,Hoja2!$A:$B,2,0),Hoja1!W105&amp;" "&amp;Hoja1!X105&amp;" "&amp;VLOOKUP(Hoja1!Q105,Hoja2!$A:$B,2,0)))</f>
        <v>28 comprimidos recubiertos</v>
      </c>
      <c r="Z105" t="str">
        <f>+IF(X105="ud.",IF(W105&lt;&gt;1,W105&amp;" "&amp;VLOOKUP(Q105,Hoja2!A:D,4,0),Hoja1!W105&amp;" "&amp;VLOOKUP(Hoja1!Q105,Hoja2!A:D,3,0)),Hoja1!W105&amp;" "&amp;Hoja1!X105&amp;" "&amp;VLOOKUP(Hoja1!Q105,Hoja2!A:B,2,0))</f>
        <v>28 comprimidos recubiertos</v>
      </c>
      <c r="AA105" t="s">
        <v>571</v>
      </c>
      <c r="AB105" t="s">
        <v>25</v>
      </c>
      <c r="AC105" t="s">
        <v>26</v>
      </c>
      <c r="AD105" t="s">
        <v>142</v>
      </c>
      <c r="AE105" s="4">
        <v>6600</v>
      </c>
      <c r="AF105" t="str">
        <f t="shared" si="95"/>
        <v>(CB) RIVAXORED COM REC 20 MG X 28</v>
      </c>
      <c r="AG105" t="str">
        <f t="shared" si="62"/>
        <v>DR. REDDYS</v>
      </c>
      <c r="AH105" t="str">
        <f t="shared" si="63"/>
        <v>RIVAROXABAN 20 MG</v>
      </c>
      <c r="AI105" t="str">
        <f t="shared" si="96"/>
        <v/>
      </c>
      <c r="AJ105" t="str">
        <f t="shared" si="97"/>
        <v/>
      </c>
      <c r="AK105" t="str">
        <f t="shared" si="64"/>
        <v>RIVAROXABAN 20 MG</v>
      </c>
      <c r="AL105" t="str">
        <f>+VLOOKUP($Q105,Hoja2!$A:$B,2,0)</f>
        <v>comprimido recubierto</v>
      </c>
      <c r="AM105" t="str">
        <f t="shared" si="65"/>
        <v>(CB) RIVAXORED COM REC 20 MG X 28 DR. REDDYS RIVAROXABAN 20 MG comprimido recubierto</v>
      </c>
      <c r="BB105">
        <f t="shared" si="66"/>
        <v>829055</v>
      </c>
      <c r="BC105" t="str">
        <f t="shared" si="67"/>
        <v>Rivaxored 20 mg x 28 comprimidos recubiertos</v>
      </c>
      <c r="BD105" s="10">
        <f t="shared" si="68"/>
        <v>6600</v>
      </c>
      <c r="BE105" s="3" t="str">
        <f t="shared" si="69"/>
        <v>Rivaxored 20</v>
      </c>
      <c r="BF105" t="str">
        <f t="shared" si="70"/>
        <v>Rivaroxaban</v>
      </c>
      <c r="BG105" t="str">
        <f t="shared" si="71"/>
        <v/>
      </c>
      <c r="BH105" t="str">
        <f t="shared" si="72"/>
        <v/>
      </c>
      <c r="BI105" t="str">
        <f>+IF(AND(X105="ud.",COUNTIF(Hoja2!$I$3:$I$11,Hoja1!Q105)&gt;0),IF(Hoja1!W105=1,VLOOKUP(Hoja1!Q105,Hoja2!$A:$D,3,0),VLOOKUP(Hoja1!Q105,Hoja2!$A:$D,4,0)),IF(AND(X105="ud.",COUNTIF(Hoja2!$I$3:$I$11,Hoja1!Q105)&lt;0),VLOOKUP(Hoja1!Q105,Hoja2!$A:$B,2,0),VLOOKUP(Hoja1!Q105,Hoja2!$A:$B,2,0)))</f>
        <v>comprimidos recubiertos</v>
      </c>
      <c r="BJ105" t="str">
        <f t="shared" si="73"/>
        <v>20 mg</v>
      </c>
      <c r="BK105">
        <f t="shared" si="74"/>
        <v>28</v>
      </c>
      <c r="BL105" t="str">
        <f t="shared" si="75"/>
        <v>ud.</v>
      </c>
      <c r="BO105">
        <f t="shared" si="76"/>
        <v>829055</v>
      </c>
      <c r="BP105" t="str">
        <f t="shared" si="77"/>
        <v>Rivaxored 20 mg x 28 comprimidos recubiertos</v>
      </c>
      <c r="BQ105" s="10">
        <f t="shared" si="78"/>
        <v>6600</v>
      </c>
      <c r="BR105" s="3" t="str">
        <f t="shared" si="79"/>
        <v>Rivaxored 20</v>
      </c>
      <c r="BS105" t="str">
        <f t="shared" si="80"/>
        <v>Rivaroxaban</v>
      </c>
      <c r="BT105" t="str">
        <f t="shared" si="81"/>
        <v>comprimidos recubiertos</v>
      </c>
      <c r="BU105" t="str">
        <f t="shared" si="82"/>
        <v>20 mg</v>
      </c>
      <c r="BV105">
        <f t="shared" si="83"/>
        <v>28</v>
      </c>
      <c r="BW105" t="str">
        <f t="shared" si="84"/>
        <v>ud.</v>
      </c>
      <c r="BZ105" t="str">
        <f t="shared" si="85"/>
        <v>Dr. Reddys</v>
      </c>
      <c r="CB105">
        <v>0</v>
      </c>
      <c r="CC105">
        <v>1002769</v>
      </c>
    </row>
    <row r="106" spans="1:81" x14ac:dyDescent="0.2">
      <c r="A106" s="1" t="s">
        <v>572</v>
      </c>
      <c r="B106" s="2">
        <v>10373</v>
      </c>
      <c r="C106">
        <v>5527</v>
      </c>
      <c r="D106">
        <v>828998</v>
      </c>
      <c r="E106" t="s">
        <v>573</v>
      </c>
      <c r="F106" s="1" t="str">
        <f t="shared" si="90"/>
        <v>(CB) FLUSACORT</v>
      </c>
      <c r="G106" s="1" t="str">
        <f t="shared" si="54"/>
        <v>25/250</v>
      </c>
      <c r="H106" s="16" t="str">
        <f t="shared" si="57"/>
        <v>Flusacort 25/250</v>
      </c>
      <c r="I106" s="1" t="str">
        <f>+VLOOKUP(Q106,Hoja2!A:B,2,0)</f>
        <v>aerosol para inhalación</v>
      </c>
      <c r="J106" s="1" t="s">
        <v>219</v>
      </c>
      <c r="K106" s="1" t="str">
        <f t="shared" si="61"/>
        <v>Seven Pharma</v>
      </c>
      <c r="L106" s="1" t="s">
        <v>467</v>
      </c>
      <c r="M106" s="1" t="s">
        <v>895</v>
      </c>
      <c r="N106" s="1" t="s">
        <v>382</v>
      </c>
      <c r="O106" s="1"/>
      <c r="P106" s="1" t="s">
        <v>468</v>
      </c>
      <c r="Q106" s="1" t="s">
        <v>383</v>
      </c>
      <c r="R106" s="1" t="s">
        <v>574</v>
      </c>
      <c r="S106" s="1" t="s">
        <v>72</v>
      </c>
      <c r="T106" s="1" t="s">
        <v>926</v>
      </c>
      <c r="U106" s="1" t="s">
        <v>934</v>
      </c>
      <c r="V106" s="1"/>
      <c r="W106">
        <v>120</v>
      </c>
      <c r="X106" s="1" t="s">
        <v>73</v>
      </c>
      <c r="Y106" t="str">
        <f>+IF(AND(X106="ud.",COUNTIF(Hoja2!$I$3:$I$11,Hoja1!Q106)&gt;0),Hoja1!W106&amp;" "&amp;IF(Hoja1!W106=1,VLOOKUP(Hoja1!Q106,Hoja2!$A:$D,3,0),VLOOKUP(Hoja1!Q106,Hoja2!$A:$D,4,0)),IF(AND(X106="ud.",COUNTIF(Hoja2!$I$3:$I$11,Hoja1!Q106)&lt;0),Hoja1!W106&amp;" "&amp;"unidad, "&amp;VLOOKUP(Hoja1!Q106,Hoja2!$A:$B,2,0),Hoja1!W106&amp;" "&amp;Hoja1!X106&amp;" "&amp;VLOOKUP(Hoja1!Q106,Hoja2!$A:$B,2,0)))</f>
        <v>120 dss. aerosol para inhalación</v>
      </c>
      <c r="Z106" t="str">
        <f>+IF(X106="ud.",IF(W106&lt;&gt;1,W106&amp;" "&amp;VLOOKUP(Q106,Hoja2!A:D,4,0),Hoja1!W106&amp;" "&amp;VLOOKUP(Hoja1!Q106,Hoja2!A:D,3,0)),Hoja1!W106&amp;" "&amp;Hoja1!X106&amp;" "&amp;VLOOKUP(Hoja1!Q106,Hoja2!A:B,2,0))</f>
        <v>120 dss. aerosol para inhalación</v>
      </c>
      <c r="AA106" s="1" t="s">
        <v>575</v>
      </c>
      <c r="AB106" s="1" t="s">
        <v>25</v>
      </c>
      <c r="AC106" s="1" t="s">
        <v>26</v>
      </c>
      <c r="AD106" s="1" t="s">
        <v>75</v>
      </c>
      <c r="AE106" s="4">
        <v>7910</v>
      </c>
      <c r="AF106" t="str">
        <f t="shared" si="95"/>
        <v>(CB) FLUSACORT AER INH 25/250 MCG X 120</v>
      </c>
      <c r="AG106" t="str">
        <f t="shared" si="62"/>
        <v>SEVEN PHARMA</v>
      </c>
      <c r="AH106" t="str">
        <f t="shared" si="63"/>
        <v>SALMETEROL 25 MCG</v>
      </c>
      <c r="AI106" t="str">
        <f t="shared" si="96"/>
        <v>FLUTICASONA 250 MCG</v>
      </c>
      <c r="AJ106" t="str">
        <f t="shared" si="97"/>
        <v/>
      </c>
      <c r="AK106" t="str">
        <f t="shared" si="64"/>
        <v>SALMETEROL 25 MCG FLUTICASONA 250 MCG</v>
      </c>
      <c r="AL106" t="str">
        <f>+VLOOKUP($Q106,Hoja2!$A:$B,2,0)</f>
        <v>aerosol para inhalación</v>
      </c>
      <c r="AM106" t="str">
        <f t="shared" si="65"/>
        <v>(CB) FLUSACORT AER INH 25/250 MCG X 120 SEVEN PHARMA SALMETEROL 25 MCG FLUTICASONA 250 MCG aerosol para inhalación</v>
      </c>
      <c r="BB106">
        <f t="shared" si="66"/>
        <v>828998</v>
      </c>
      <c r="BC106" t="str">
        <f t="shared" si="67"/>
        <v>Flusacort 25/250 mcg x 120 dss. aerosol para inhalación</v>
      </c>
      <c r="BD106" s="10">
        <f t="shared" si="68"/>
        <v>7910</v>
      </c>
      <c r="BE106" s="3" t="str">
        <f t="shared" si="69"/>
        <v>Flusacort 25/250</v>
      </c>
      <c r="BF106" t="str">
        <f t="shared" si="70"/>
        <v>Salmeterol</v>
      </c>
      <c r="BG106" t="str">
        <f t="shared" si="71"/>
        <v>Fluticasona</v>
      </c>
      <c r="BH106" t="str">
        <f t="shared" si="72"/>
        <v/>
      </c>
      <c r="BI106" t="str">
        <f>+IF(AND(X106="ud.",COUNTIF(Hoja2!$I$3:$I$11,Hoja1!Q106)&gt;0),IF(Hoja1!W106=1,VLOOKUP(Hoja1!Q106,Hoja2!$A:$D,3,0),VLOOKUP(Hoja1!Q106,Hoja2!$A:$D,4,0)),IF(AND(X106="ud.",COUNTIF(Hoja2!$I$3:$I$11,Hoja1!Q106)&lt;0),VLOOKUP(Hoja1!Q106,Hoja2!$A:$B,2,0),VLOOKUP(Hoja1!Q106,Hoja2!$A:$B,2,0)))</f>
        <v>aerosol para inhalación</v>
      </c>
      <c r="BJ106" t="str">
        <f t="shared" si="73"/>
        <v>25/250 mcg</v>
      </c>
      <c r="BK106">
        <f t="shared" si="74"/>
        <v>120</v>
      </c>
      <c r="BL106" t="str">
        <f t="shared" si="75"/>
        <v>dss.</v>
      </c>
      <c r="BO106">
        <f t="shared" si="76"/>
        <v>828998</v>
      </c>
      <c r="BP106" t="str">
        <f t="shared" si="77"/>
        <v>Flusacort 25/250 mcg x 120 dss. aerosol para inhalación</v>
      </c>
      <c r="BQ106" s="10">
        <f t="shared" si="78"/>
        <v>7910</v>
      </c>
      <c r="BR106" s="3" t="str">
        <f t="shared" si="79"/>
        <v>Flusacort 25/250</v>
      </c>
      <c r="BS106" t="str">
        <f t="shared" si="80"/>
        <v>Salmeterol;Fluticasona</v>
      </c>
      <c r="BT106" t="str">
        <f t="shared" si="81"/>
        <v>aerosol para inhalación</v>
      </c>
      <c r="BU106" t="str">
        <f t="shared" si="82"/>
        <v>25/250 mcg</v>
      </c>
      <c r="BV106">
        <f t="shared" si="83"/>
        <v>120</v>
      </c>
      <c r="BW106" t="str">
        <f t="shared" si="84"/>
        <v>dss.</v>
      </c>
      <c r="BZ106" t="str">
        <f t="shared" si="85"/>
        <v>Seven Pharma</v>
      </c>
      <c r="CB106">
        <v>0</v>
      </c>
      <c r="CC106">
        <v>1553344</v>
      </c>
    </row>
    <row r="107" spans="1:81" x14ac:dyDescent="0.2">
      <c r="A107" s="1" t="s">
        <v>576</v>
      </c>
      <c r="B107" s="2">
        <v>10387</v>
      </c>
      <c r="C107">
        <v>5562</v>
      </c>
      <c r="D107">
        <v>828977</v>
      </c>
      <c r="E107" s="1" t="s">
        <v>577</v>
      </c>
      <c r="F107" s="1" t="str">
        <f t="shared" si="90"/>
        <v>(CB) DICLOFENACO</v>
      </c>
      <c r="G107" s="1">
        <f t="shared" si="54"/>
        <v>50</v>
      </c>
      <c r="H107" s="16" t="str">
        <f t="shared" si="57"/>
        <v>Diclofenaco 50</v>
      </c>
      <c r="I107" s="1" t="str">
        <f>+VLOOKUP(Q107,Hoja2!A:B,2,0)</f>
        <v>comprimido recubierto</v>
      </c>
      <c r="J107" t="s">
        <v>578</v>
      </c>
      <c r="K107" s="1" t="str">
        <f t="shared" si="61"/>
        <v>Baden</v>
      </c>
      <c r="L107" t="s">
        <v>1126</v>
      </c>
      <c r="M107" s="1" t="str">
        <f t="shared" ref="M107:M109" si="98">+L107</f>
        <v>DICLOFENACO</v>
      </c>
      <c r="P107" t="s">
        <v>32</v>
      </c>
      <c r="Q107" t="s">
        <v>33</v>
      </c>
      <c r="R107">
        <v>50</v>
      </c>
      <c r="S107" t="s">
        <v>34</v>
      </c>
      <c r="T107" s="1" t="str">
        <f t="shared" ref="T107:T109" si="99">+UPPER(R107&amp;" "&amp;S107)</f>
        <v>50 MG</v>
      </c>
      <c r="W107">
        <v>10</v>
      </c>
      <c r="X107" t="s">
        <v>35</v>
      </c>
      <c r="Y107" t="str">
        <f>+IF(AND(X107="ud.",COUNTIF(Hoja2!$I$3:$I$11,Hoja1!Q107)&gt;0),Hoja1!W107&amp;" "&amp;IF(Hoja1!W107=1,VLOOKUP(Hoja1!Q107,Hoja2!$A:$D,3,0),VLOOKUP(Hoja1!Q107,Hoja2!$A:$D,4,0)),IF(AND(X107="ud.",COUNTIF(Hoja2!$I$3:$I$11,Hoja1!Q107)&lt;0),Hoja1!W107&amp;" "&amp;"unidad, "&amp;VLOOKUP(Hoja1!Q107,Hoja2!$A:$B,2,0),Hoja1!W107&amp;" "&amp;Hoja1!X107&amp;" "&amp;VLOOKUP(Hoja1!Q107,Hoja2!$A:$B,2,0)))</f>
        <v>10 comprimidos recubiertos</v>
      </c>
      <c r="Z107" t="str">
        <f>+IF(X107="ud.",IF(W107&lt;&gt;1,W107&amp;" "&amp;VLOOKUP(Q107,Hoja2!A:D,4,0),Hoja1!W107&amp;" "&amp;VLOOKUP(Hoja1!Q107,Hoja2!A:D,3,0)),Hoja1!W107&amp;" "&amp;Hoja1!X107&amp;" "&amp;VLOOKUP(Hoja1!Q107,Hoja2!A:B,2,0))</f>
        <v>10 comprimidos recubiertos</v>
      </c>
      <c r="AA107" t="s">
        <v>579</v>
      </c>
      <c r="AB107" t="s">
        <v>25</v>
      </c>
      <c r="AC107" s="1" t="s">
        <v>26</v>
      </c>
      <c r="AD107" s="1" t="s">
        <v>37</v>
      </c>
      <c r="AE107" s="4">
        <v>500</v>
      </c>
      <c r="AF107" t="str">
        <f t="shared" si="95"/>
        <v>(CB) DICLOFENACO COM REC 50 MG X 10</v>
      </c>
      <c r="AG107" t="str">
        <f t="shared" si="62"/>
        <v>BADEN</v>
      </c>
      <c r="AH107" t="str">
        <f t="shared" si="63"/>
        <v>DICLOFENACO 50 MG</v>
      </c>
      <c r="AI107" t="str">
        <f t="shared" si="96"/>
        <v/>
      </c>
      <c r="AJ107" t="str">
        <f t="shared" si="97"/>
        <v/>
      </c>
      <c r="AK107" t="str">
        <f t="shared" si="64"/>
        <v>DICLOFENACO 50 MG</v>
      </c>
      <c r="AL107" t="str">
        <f>+VLOOKUP($Q107,Hoja2!$A:$B,2,0)</f>
        <v>comprimido recubierto</v>
      </c>
      <c r="AM107" t="str">
        <f t="shared" si="65"/>
        <v>(CB) DICLOFENACO COM REC 50 MG X 10 BADEN DICLOFENACO 50 MG comprimido recubierto</v>
      </c>
      <c r="BB107">
        <f t="shared" si="66"/>
        <v>828977</v>
      </c>
      <c r="BC107" t="str">
        <f t="shared" si="67"/>
        <v>Diclofenaco 50 mg x 10 comprimidos recubiertos</v>
      </c>
      <c r="BD107" s="10">
        <f t="shared" si="68"/>
        <v>500</v>
      </c>
      <c r="BE107" s="3" t="str">
        <f t="shared" si="69"/>
        <v>Diclofenaco 50</v>
      </c>
      <c r="BF107" t="str">
        <f t="shared" si="70"/>
        <v>Diclofenaco</v>
      </c>
      <c r="BG107" t="str">
        <f t="shared" si="71"/>
        <v/>
      </c>
      <c r="BH107" t="str">
        <f t="shared" si="72"/>
        <v/>
      </c>
      <c r="BI107" t="str">
        <f>+IF(AND(X107="ud.",COUNTIF(Hoja2!$I$3:$I$11,Hoja1!Q107)&gt;0),IF(Hoja1!W107=1,VLOOKUP(Hoja1!Q107,Hoja2!$A:$D,3,0),VLOOKUP(Hoja1!Q107,Hoja2!$A:$D,4,0)),IF(AND(X107="ud.",COUNTIF(Hoja2!$I$3:$I$11,Hoja1!Q107)&lt;0),VLOOKUP(Hoja1!Q107,Hoja2!$A:$B,2,0),VLOOKUP(Hoja1!Q107,Hoja2!$A:$B,2,0)))</f>
        <v>comprimidos recubiertos</v>
      </c>
      <c r="BJ107" t="str">
        <f t="shared" si="73"/>
        <v>50 mg</v>
      </c>
      <c r="BK107">
        <f t="shared" si="74"/>
        <v>10</v>
      </c>
      <c r="BL107" t="str">
        <f t="shared" si="75"/>
        <v>ud.</v>
      </c>
      <c r="BO107">
        <f t="shared" si="76"/>
        <v>828977</v>
      </c>
      <c r="BP107" t="str">
        <f t="shared" si="77"/>
        <v>Diclofenaco 50 mg x 10 comprimidos recubiertos</v>
      </c>
      <c r="BQ107" s="10">
        <f t="shared" si="78"/>
        <v>500</v>
      </c>
      <c r="BR107" s="3" t="str">
        <f t="shared" si="79"/>
        <v>Diclofenaco 50</v>
      </c>
      <c r="BS107" t="str">
        <f t="shared" si="80"/>
        <v>Diclofenaco</v>
      </c>
      <c r="BT107" t="str">
        <f t="shared" si="81"/>
        <v>comprimidos recubiertos</v>
      </c>
      <c r="BU107" t="str">
        <f t="shared" si="82"/>
        <v>50 mg</v>
      </c>
      <c r="BV107">
        <f t="shared" si="83"/>
        <v>10</v>
      </c>
      <c r="BW107" t="str">
        <f t="shared" si="84"/>
        <v>ud.</v>
      </c>
      <c r="BZ107" t="str">
        <f t="shared" si="85"/>
        <v>Baden</v>
      </c>
      <c r="CA107">
        <v>830442</v>
      </c>
      <c r="CB107">
        <v>0</v>
      </c>
    </row>
    <row r="108" spans="1:81" x14ac:dyDescent="0.2">
      <c r="A108" s="1" t="s">
        <v>580</v>
      </c>
      <c r="B108" s="2">
        <v>10388</v>
      </c>
      <c r="C108">
        <v>5566</v>
      </c>
      <c r="D108">
        <v>829028</v>
      </c>
      <c r="E108" s="1" t="s">
        <v>581</v>
      </c>
      <c r="F108" s="1" t="str">
        <f t="shared" si="90"/>
        <v>(CB) MIRTAVITAE</v>
      </c>
      <c r="G108" s="1">
        <f t="shared" si="54"/>
        <v>15</v>
      </c>
      <c r="H108" s="16" t="str">
        <f t="shared" si="57"/>
        <v>Mirtavitae 15</v>
      </c>
      <c r="I108" s="1" t="str">
        <f>+VLOOKUP(Q108,Hoja2!A:B,2,0)</f>
        <v>comprimido recubierto</v>
      </c>
      <c r="J108" t="s">
        <v>387</v>
      </c>
      <c r="K108" s="1" t="str">
        <f t="shared" si="61"/>
        <v>Galenicum</v>
      </c>
      <c r="L108" t="s">
        <v>48</v>
      </c>
      <c r="M108" s="1" t="str">
        <f t="shared" si="98"/>
        <v>MIRTAZAPINA</v>
      </c>
      <c r="P108" s="1" t="s">
        <v>49</v>
      </c>
      <c r="Q108" s="1" t="s">
        <v>33</v>
      </c>
      <c r="R108">
        <v>15</v>
      </c>
      <c r="S108" t="s">
        <v>34</v>
      </c>
      <c r="T108" s="1" t="str">
        <f t="shared" si="99"/>
        <v>15 MG</v>
      </c>
      <c r="U108" s="1"/>
      <c r="V108" s="1"/>
      <c r="W108">
        <v>30</v>
      </c>
      <c r="X108" t="s">
        <v>35</v>
      </c>
      <c r="Y108" t="str">
        <f>+IF(AND(X108="ud.",COUNTIF(Hoja2!$I$3:$I$11,Hoja1!Q108)&gt;0),Hoja1!W108&amp;" "&amp;IF(Hoja1!W108=1,VLOOKUP(Hoja1!Q108,Hoja2!$A:$D,3,0),VLOOKUP(Hoja1!Q108,Hoja2!$A:$D,4,0)),IF(AND(X108="ud.",COUNTIF(Hoja2!$I$3:$I$11,Hoja1!Q108)&lt;0),Hoja1!W108&amp;" "&amp;"unidad, "&amp;VLOOKUP(Hoja1!Q108,Hoja2!$A:$B,2,0),Hoja1!W108&amp;" "&amp;Hoja1!X108&amp;" "&amp;VLOOKUP(Hoja1!Q108,Hoja2!$A:$B,2,0)))</f>
        <v>30 comprimidos recubiertos</v>
      </c>
      <c r="Z108" t="str">
        <f>+IF(X108="ud.",IF(W108&lt;&gt;1,W108&amp;" "&amp;VLOOKUP(Q108,Hoja2!A:D,4,0),Hoja1!W108&amp;" "&amp;VLOOKUP(Hoja1!Q108,Hoja2!A:D,3,0)),Hoja1!W108&amp;" "&amp;Hoja1!X108&amp;" "&amp;VLOOKUP(Hoja1!Q108,Hoja2!A:B,2,0))</f>
        <v>30 comprimidos recubiertos</v>
      </c>
      <c r="AA108" t="s">
        <v>582</v>
      </c>
      <c r="AB108" t="s">
        <v>25</v>
      </c>
      <c r="AC108" t="s">
        <v>26</v>
      </c>
      <c r="AD108" t="s">
        <v>51</v>
      </c>
      <c r="AE108" s="4">
        <v>21550</v>
      </c>
      <c r="AF108" t="str">
        <f t="shared" si="95"/>
        <v>(CB) MIRTAVITAE COM REC 15 MG X 30</v>
      </c>
      <c r="AG108" t="str">
        <f t="shared" si="62"/>
        <v>GALENICUM</v>
      </c>
      <c r="AH108" t="str">
        <f t="shared" si="63"/>
        <v>MIRTAZAPINA 15 MG</v>
      </c>
      <c r="AI108" t="str">
        <f t="shared" si="96"/>
        <v/>
      </c>
      <c r="AJ108" t="str">
        <f t="shared" si="97"/>
        <v/>
      </c>
      <c r="AK108" t="str">
        <f t="shared" si="64"/>
        <v>MIRTAZAPINA 15 MG</v>
      </c>
      <c r="AL108" t="str">
        <f>+VLOOKUP($Q108,Hoja2!$A:$B,2,0)</f>
        <v>comprimido recubierto</v>
      </c>
      <c r="AM108" t="str">
        <f t="shared" si="65"/>
        <v>(CB) MIRTAVITAE COM REC 15 MG X 30 GALENICUM MIRTAZAPINA 15 MG comprimido recubierto</v>
      </c>
      <c r="BB108">
        <f t="shared" si="66"/>
        <v>829028</v>
      </c>
      <c r="BC108" t="str">
        <f t="shared" si="67"/>
        <v>Mirtavitae 15 mg x 30 comprimidos recubiertos</v>
      </c>
      <c r="BD108" s="10">
        <f t="shared" si="68"/>
        <v>21550</v>
      </c>
      <c r="BE108" s="3" t="str">
        <f t="shared" si="69"/>
        <v>Mirtavitae 15</v>
      </c>
      <c r="BF108" t="str">
        <f t="shared" si="70"/>
        <v>Mirtazapina</v>
      </c>
      <c r="BG108" t="str">
        <f t="shared" si="71"/>
        <v/>
      </c>
      <c r="BH108" t="str">
        <f t="shared" si="72"/>
        <v/>
      </c>
      <c r="BI108" t="str">
        <f>+IF(AND(X108="ud.",COUNTIF(Hoja2!$I$3:$I$11,Hoja1!Q108)&gt;0),IF(Hoja1!W108=1,VLOOKUP(Hoja1!Q108,Hoja2!$A:$D,3,0),VLOOKUP(Hoja1!Q108,Hoja2!$A:$D,4,0)),IF(AND(X108="ud.",COUNTIF(Hoja2!$I$3:$I$11,Hoja1!Q108)&lt;0),VLOOKUP(Hoja1!Q108,Hoja2!$A:$B,2,0),VLOOKUP(Hoja1!Q108,Hoja2!$A:$B,2,0)))</f>
        <v>comprimidos recubiertos</v>
      </c>
      <c r="BJ108" t="str">
        <f t="shared" si="73"/>
        <v>15 mg</v>
      </c>
      <c r="BK108">
        <f t="shared" si="74"/>
        <v>30</v>
      </c>
      <c r="BL108" t="str">
        <f t="shared" si="75"/>
        <v>ud.</v>
      </c>
      <c r="BO108">
        <f t="shared" si="76"/>
        <v>829028</v>
      </c>
      <c r="BP108" t="str">
        <f t="shared" si="77"/>
        <v>Mirtavitae 15 mg x 30 comprimidos recubiertos</v>
      </c>
      <c r="BQ108" s="10">
        <f t="shared" si="78"/>
        <v>21550</v>
      </c>
      <c r="BR108" s="3" t="str">
        <f t="shared" si="79"/>
        <v>Mirtavitae 15</v>
      </c>
      <c r="BS108" t="str">
        <f t="shared" si="80"/>
        <v>Mirtazapina</v>
      </c>
      <c r="BT108" t="str">
        <f t="shared" si="81"/>
        <v>comprimidos recubiertos</v>
      </c>
      <c r="BU108" t="str">
        <f t="shared" si="82"/>
        <v>15 mg</v>
      </c>
      <c r="BV108">
        <f t="shared" si="83"/>
        <v>30</v>
      </c>
      <c r="BW108" t="str">
        <f t="shared" si="84"/>
        <v>ud.</v>
      </c>
      <c r="BZ108" t="str">
        <f t="shared" si="85"/>
        <v>Galenicum</v>
      </c>
      <c r="CB108">
        <v>0</v>
      </c>
    </row>
    <row r="109" spans="1:81" x14ac:dyDescent="0.2">
      <c r="A109" t="s">
        <v>583</v>
      </c>
      <c r="B109" s="2">
        <v>10389</v>
      </c>
      <c r="C109">
        <v>5567</v>
      </c>
      <c r="D109">
        <v>829035</v>
      </c>
      <c r="E109" s="1" t="s">
        <v>584</v>
      </c>
      <c r="F109" s="1" t="str">
        <f t="shared" si="90"/>
        <v>(CB) NORTIUM XR</v>
      </c>
      <c r="G109" s="1">
        <f t="shared" si="54"/>
        <v>200</v>
      </c>
      <c r="H109" s="16" t="str">
        <f t="shared" si="57"/>
        <v>Nortium Xr 200</v>
      </c>
      <c r="I109" s="1" t="str">
        <f>+VLOOKUP(Q109,Hoja2!A:B,2,0)</f>
        <v>comprimido de liberación prolongada</v>
      </c>
      <c r="J109" t="s">
        <v>176</v>
      </c>
      <c r="K109" s="1" t="str">
        <f t="shared" si="61"/>
        <v>Ascend</v>
      </c>
      <c r="L109" t="s">
        <v>585</v>
      </c>
      <c r="M109" s="1" t="str">
        <f t="shared" si="98"/>
        <v>QUETIAPINA</v>
      </c>
      <c r="P109" t="s">
        <v>346</v>
      </c>
      <c r="Q109" s="1" t="s">
        <v>234</v>
      </c>
      <c r="R109">
        <v>200</v>
      </c>
      <c r="S109" t="s">
        <v>34</v>
      </c>
      <c r="T109" s="1" t="str">
        <f t="shared" si="99"/>
        <v>200 MG</v>
      </c>
      <c r="U109" s="1"/>
      <c r="V109" s="1"/>
      <c r="W109">
        <v>30</v>
      </c>
      <c r="X109" t="s">
        <v>35</v>
      </c>
      <c r="Y109" t="str">
        <f>+IF(AND(X109="ud.",COUNTIF(Hoja2!$I$3:$I$11,Hoja1!Q109)&gt;0),Hoja1!W109&amp;" "&amp;IF(Hoja1!W109=1,VLOOKUP(Hoja1!Q109,Hoja2!$A:$D,3,0),VLOOKUP(Hoja1!Q109,Hoja2!$A:$D,4,0)),IF(AND(X109="ud.",COUNTIF(Hoja2!$I$3:$I$11,Hoja1!Q109)&lt;0),Hoja1!W109&amp;" "&amp;"unidad, "&amp;VLOOKUP(Hoja1!Q109,Hoja2!$A:$B,2,0),Hoja1!W109&amp;" "&amp;Hoja1!X109&amp;" "&amp;VLOOKUP(Hoja1!Q109,Hoja2!$A:$B,2,0)))</f>
        <v>30 comprimidos de liberación prolongada</v>
      </c>
      <c r="Z109" t="str">
        <f>+IF(X109="ud.",IF(W109&lt;&gt;1,W109&amp;" "&amp;VLOOKUP(Q109,Hoja2!A:D,4,0),Hoja1!W109&amp;" "&amp;VLOOKUP(Hoja1!Q109,Hoja2!A:D,3,0)),Hoja1!W109&amp;" "&amp;Hoja1!X109&amp;" "&amp;VLOOKUP(Hoja1!Q109,Hoja2!A:B,2,0))</f>
        <v>30 comprimidos de liberación prolongada</v>
      </c>
      <c r="AA109" t="s">
        <v>586</v>
      </c>
      <c r="AB109" t="s">
        <v>25</v>
      </c>
      <c r="AC109" t="s">
        <v>26</v>
      </c>
      <c r="AD109" t="s">
        <v>51</v>
      </c>
      <c r="AE109" s="4">
        <v>17720</v>
      </c>
      <c r="AF109" t="str">
        <f t="shared" si="95"/>
        <v>(CB) NORTIUM XR COM LP 200 MG X 30</v>
      </c>
      <c r="AG109" t="str">
        <f t="shared" si="62"/>
        <v>ASCEND</v>
      </c>
      <c r="AH109" t="str">
        <f t="shared" si="63"/>
        <v>QUETIAPINA 200 MG</v>
      </c>
      <c r="AI109" t="str">
        <f t="shared" si="96"/>
        <v/>
      </c>
      <c r="AJ109" t="str">
        <f t="shared" si="97"/>
        <v/>
      </c>
      <c r="AK109" t="str">
        <f t="shared" si="64"/>
        <v>QUETIAPINA 200 MG</v>
      </c>
      <c r="AL109" t="str">
        <f>+VLOOKUP($Q109,Hoja2!$A:$B,2,0)</f>
        <v>comprimido de liberación prolongada</v>
      </c>
      <c r="AM109" t="str">
        <f t="shared" si="65"/>
        <v>(CB) NORTIUM XR COM LP 200 MG X 30 ASCEND QUETIAPINA 200 MG comprimido de liberación prolongada</v>
      </c>
      <c r="BB109">
        <f t="shared" si="66"/>
        <v>829035</v>
      </c>
      <c r="BC109" t="str">
        <f t="shared" si="67"/>
        <v>Nortium Xr 200 mg x 30 comprimidos de liberación prolongada</v>
      </c>
      <c r="BD109" s="10">
        <f t="shared" si="68"/>
        <v>17720</v>
      </c>
      <c r="BE109" s="3" t="str">
        <f t="shared" si="69"/>
        <v>Nortium Xr 200</v>
      </c>
      <c r="BF109" t="str">
        <f t="shared" si="70"/>
        <v>Quetiapina</v>
      </c>
      <c r="BG109" t="str">
        <f t="shared" si="71"/>
        <v/>
      </c>
      <c r="BH109" t="str">
        <f t="shared" si="72"/>
        <v/>
      </c>
      <c r="BI109" t="str">
        <f>+IF(AND(X109="ud.",COUNTIF(Hoja2!$I$3:$I$11,Hoja1!Q109)&gt;0),IF(Hoja1!W109=1,VLOOKUP(Hoja1!Q109,Hoja2!$A:$D,3,0),VLOOKUP(Hoja1!Q109,Hoja2!$A:$D,4,0)),IF(AND(X109="ud.",COUNTIF(Hoja2!$I$3:$I$11,Hoja1!Q109)&lt;0),VLOOKUP(Hoja1!Q109,Hoja2!$A:$B,2,0),VLOOKUP(Hoja1!Q109,Hoja2!$A:$B,2,0)))</f>
        <v>comprimidos de liberación prolongada</v>
      </c>
      <c r="BJ109" t="str">
        <f t="shared" si="73"/>
        <v>200 mg</v>
      </c>
      <c r="BK109">
        <f t="shared" si="74"/>
        <v>30</v>
      </c>
      <c r="BL109" t="str">
        <f t="shared" si="75"/>
        <v>ud.</v>
      </c>
      <c r="BO109">
        <f t="shared" si="76"/>
        <v>829035</v>
      </c>
      <c r="BP109" t="str">
        <f t="shared" si="77"/>
        <v>Nortium Xr 200 mg x 30 comprimidos de liberación prolongada</v>
      </c>
      <c r="BQ109" s="10">
        <f t="shared" si="78"/>
        <v>17720</v>
      </c>
      <c r="BR109" s="3" t="str">
        <f t="shared" si="79"/>
        <v>Nortium Xr 200</v>
      </c>
      <c r="BS109" t="str">
        <f t="shared" si="80"/>
        <v>Quetiapina</v>
      </c>
      <c r="BT109" t="str">
        <f t="shared" si="81"/>
        <v>comprimidos de liberación prolongada</v>
      </c>
      <c r="BU109" t="str">
        <f t="shared" si="82"/>
        <v>200 mg</v>
      </c>
      <c r="BV109">
        <f t="shared" si="83"/>
        <v>30</v>
      </c>
      <c r="BW109" t="str">
        <f t="shared" si="84"/>
        <v>ud.</v>
      </c>
      <c r="BZ109" t="str">
        <f t="shared" si="85"/>
        <v>Ascend</v>
      </c>
      <c r="CB109">
        <v>0</v>
      </c>
    </row>
    <row r="110" spans="1:81" x14ac:dyDescent="0.2">
      <c r="A110" t="s">
        <v>587</v>
      </c>
      <c r="B110" s="2">
        <v>10390</v>
      </c>
      <c r="C110">
        <v>5568</v>
      </c>
      <c r="D110">
        <v>829082</v>
      </c>
      <c r="E110" s="1" t="s">
        <v>588</v>
      </c>
      <c r="F110" s="1" t="str">
        <f t="shared" ref="F110:F141" si="100">+MID(E110,1,FIND(Q110,E110,1)-2)</f>
        <v>(CB) TRAZIDEX</v>
      </c>
      <c r="G110" s="18" t="str">
        <f>+T110</f>
        <v>0,3%</v>
      </c>
      <c r="H110" s="16" t="str">
        <f t="shared" si="57"/>
        <v>Trazidex 0,3%</v>
      </c>
      <c r="I110" s="1" t="str">
        <f>+VLOOKUP(Q110,Hoja2!A:B,2,0)</f>
        <v>ingüento oftálmico</v>
      </c>
      <c r="J110" t="s">
        <v>589</v>
      </c>
      <c r="K110" s="1" t="str">
        <f t="shared" si="61"/>
        <v>Sophia</v>
      </c>
      <c r="L110" t="s">
        <v>590</v>
      </c>
      <c r="M110" s="1" t="s">
        <v>903</v>
      </c>
      <c r="N110" s="1" t="s">
        <v>904</v>
      </c>
      <c r="P110" t="s">
        <v>591</v>
      </c>
      <c r="Q110" s="1" t="s">
        <v>592</v>
      </c>
      <c r="R110" s="1" t="s">
        <v>593</v>
      </c>
      <c r="T110" s="19" t="s">
        <v>988</v>
      </c>
      <c r="U110" s="19" t="s">
        <v>987</v>
      </c>
      <c r="V110" s="1"/>
      <c r="W110">
        <v>3.5</v>
      </c>
      <c r="X110" t="s">
        <v>370</v>
      </c>
      <c r="Y110" t="str">
        <f>+IF(AND(X110="ud.",COUNTIF(Hoja2!$I$3:$I$11,Hoja1!Q110)&gt;0),Hoja1!W110&amp;" "&amp;IF(Hoja1!W110=1,VLOOKUP(Hoja1!Q110,Hoja2!$A:$D,3,0),VLOOKUP(Hoja1!Q110,Hoja2!$A:$D,4,0)),IF(AND(X110="ud.",COUNTIF(Hoja2!$I$3:$I$11,Hoja1!Q110)&lt;0),Hoja1!W110&amp;" "&amp;"unidad, "&amp;VLOOKUP(Hoja1!Q110,Hoja2!$A:$B,2,0),Hoja1!W110&amp;" "&amp;Hoja1!X110&amp;" "&amp;VLOOKUP(Hoja1!Q110,Hoja2!$A:$B,2,0)))</f>
        <v>3,5 g. ingüento oftálmico</v>
      </c>
      <c r="Z110" t="str">
        <f>+IF(X110="ud.",IF(W110&lt;&gt;1,W110&amp;" "&amp;VLOOKUP(Q110,Hoja2!A:D,4,0),Hoja1!W110&amp;" "&amp;VLOOKUP(Hoja1!Q110,Hoja2!A:D,3,0)),Hoja1!W110&amp;" "&amp;Hoja1!X110&amp;" "&amp;VLOOKUP(Hoja1!Q110,Hoja2!A:B,2,0))</f>
        <v>3,5 g. ingüento oftálmico</v>
      </c>
      <c r="AA110" t="s">
        <v>594</v>
      </c>
      <c r="AB110" t="s">
        <v>44</v>
      </c>
      <c r="AC110" t="s">
        <v>26</v>
      </c>
      <c r="AD110" t="s">
        <v>27</v>
      </c>
      <c r="AE110" s="4">
        <v>12460</v>
      </c>
      <c r="AF110" t="str">
        <f t="shared" si="95"/>
        <v>(CB) TRAZIDEX UNG OFT 0,3%/0,1% X 3,5 GR</v>
      </c>
      <c r="AG110" t="str">
        <f t="shared" si="62"/>
        <v>SOPHIA</v>
      </c>
      <c r="AH110" t="str">
        <f t="shared" si="63"/>
        <v>TOBRAMICINA 0,3%</v>
      </c>
      <c r="AI110" t="str">
        <f t="shared" si="96"/>
        <v>DEXAMETASONA 0,1%</v>
      </c>
      <c r="AJ110" t="str">
        <f t="shared" si="97"/>
        <v/>
      </c>
      <c r="AK110" t="str">
        <f t="shared" si="64"/>
        <v>TOBRAMICINA 0,3% DEXAMETASONA 0,1%</v>
      </c>
      <c r="AL110" t="str">
        <f>+VLOOKUP($Q110,Hoja2!$A:$B,2,0)</f>
        <v>ingüento oftálmico</v>
      </c>
      <c r="AM110" t="str">
        <f t="shared" si="65"/>
        <v>(CB) TRAZIDEX UNG OFT 0,3%/0,1% X 3,5 GR SOPHIA TOBRAMICINA 0,3% DEXAMETASONA 0,1% ingüento oftálmico</v>
      </c>
      <c r="BB110">
        <f t="shared" si="66"/>
        <v>829082</v>
      </c>
      <c r="BC110" t="str">
        <f t="shared" si="67"/>
        <v>Trazidex 0,3% x 3,5 g. ingüento oftálmico</v>
      </c>
      <c r="BD110" s="10">
        <f t="shared" si="68"/>
        <v>12460</v>
      </c>
      <c r="BE110" s="3" t="str">
        <f t="shared" si="69"/>
        <v>Trazidex 0,3%</v>
      </c>
      <c r="BF110" t="str">
        <f t="shared" si="70"/>
        <v>Tobramicina</v>
      </c>
      <c r="BG110" t="str">
        <f t="shared" si="71"/>
        <v>Dexametasona</v>
      </c>
      <c r="BH110" t="str">
        <f t="shared" si="72"/>
        <v/>
      </c>
      <c r="BI110" t="str">
        <f>+IF(AND(X110="ud.",COUNTIF(Hoja2!$I$3:$I$11,Hoja1!Q110)&gt;0),IF(Hoja1!W110=1,VLOOKUP(Hoja1!Q110,Hoja2!$A:$D,3,0),VLOOKUP(Hoja1!Q110,Hoja2!$A:$D,4,0)),IF(AND(X110="ud.",COUNTIF(Hoja2!$I$3:$I$11,Hoja1!Q110)&lt;0),VLOOKUP(Hoja1!Q110,Hoja2!$A:$B,2,0),VLOOKUP(Hoja1!Q110,Hoja2!$A:$B,2,0)))</f>
        <v>ingüento oftálmico</v>
      </c>
      <c r="BJ110" t="str">
        <f t="shared" si="73"/>
        <v xml:space="preserve">0,3% </v>
      </c>
      <c r="BK110">
        <f t="shared" si="74"/>
        <v>3.5</v>
      </c>
      <c r="BL110" t="str">
        <f t="shared" si="75"/>
        <v>g.</v>
      </c>
      <c r="BO110">
        <f t="shared" si="76"/>
        <v>829082</v>
      </c>
      <c r="BP110" t="str">
        <f t="shared" si="77"/>
        <v>Trazidex 0,3% x 3,5 g. ingüento oftálmico</v>
      </c>
      <c r="BQ110" s="10">
        <f t="shared" si="78"/>
        <v>12460</v>
      </c>
      <c r="BR110" s="3" t="str">
        <f t="shared" si="79"/>
        <v>Trazidex 0,3%</v>
      </c>
      <c r="BS110" t="str">
        <f t="shared" si="80"/>
        <v>Tobramicina;Dexametasona</v>
      </c>
      <c r="BT110" t="str">
        <f t="shared" si="81"/>
        <v>ingüento oftálmico</v>
      </c>
      <c r="BU110" t="str">
        <f t="shared" si="82"/>
        <v xml:space="preserve">0,3% </v>
      </c>
      <c r="BV110">
        <f t="shared" si="83"/>
        <v>3.5</v>
      </c>
      <c r="BW110" t="str">
        <f t="shared" si="84"/>
        <v>g.</v>
      </c>
      <c r="BZ110" t="str">
        <f t="shared" si="85"/>
        <v>Sophia</v>
      </c>
      <c r="CA110">
        <v>834100</v>
      </c>
      <c r="CB110">
        <v>0</v>
      </c>
    </row>
    <row r="111" spans="1:81" x14ac:dyDescent="0.2">
      <c r="A111" s="5" t="s">
        <v>595</v>
      </c>
      <c r="B111" s="2">
        <v>10391</v>
      </c>
      <c r="C111">
        <v>5569</v>
      </c>
      <c r="D111">
        <v>828980</v>
      </c>
      <c r="E111" s="1" t="s">
        <v>596</v>
      </c>
      <c r="F111" s="1" t="str">
        <f t="shared" si="100"/>
        <v>(CB) DISLEP</v>
      </c>
      <c r="G111" s="1">
        <f t="shared" ref="G111:G123" si="101">+R111</f>
        <v>25</v>
      </c>
      <c r="H111" s="16" t="str">
        <f t="shared" si="57"/>
        <v>Dislep 25</v>
      </c>
      <c r="I111" s="1" t="str">
        <f>+VLOOKUP(Q111,Hoja2!A:B,2,0)</f>
        <v>comprimido</v>
      </c>
      <c r="J111" t="s">
        <v>597</v>
      </c>
      <c r="K111" s="1" t="str">
        <f t="shared" si="61"/>
        <v>Ferrer</v>
      </c>
      <c r="L111" t="s">
        <v>598</v>
      </c>
      <c r="M111" s="1" t="str">
        <f>+L111</f>
        <v>LEVOSULPIRIDA</v>
      </c>
      <c r="P111" t="s">
        <v>599</v>
      </c>
      <c r="Q111" t="s">
        <v>65</v>
      </c>
      <c r="R111">
        <v>25</v>
      </c>
      <c r="S111" t="s">
        <v>34</v>
      </c>
      <c r="T111" s="1" t="str">
        <f>+UPPER(R111&amp;" "&amp;S111)</f>
        <v>25 MG</v>
      </c>
      <c r="W111">
        <v>20</v>
      </c>
      <c r="X111" t="s">
        <v>35</v>
      </c>
      <c r="Y111" t="str">
        <f>+IF(AND(X111="ud.",COUNTIF(Hoja2!$I$3:$I$11,Hoja1!Q111)&gt;0),Hoja1!W111&amp;" "&amp;IF(Hoja1!W111=1,VLOOKUP(Hoja1!Q111,Hoja2!$A:$D,3,0),VLOOKUP(Hoja1!Q111,Hoja2!$A:$D,4,0)),IF(AND(X111="ud.",COUNTIF(Hoja2!$I$3:$I$11,Hoja1!Q111)&lt;0),Hoja1!W111&amp;" "&amp;"unidad, "&amp;VLOOKUP(Hoja1!Q111,Hoja2!$A:$B,2,0),Hoja1!W111&amp;" "&amp;Hoja1!X111&amp;" "&amp;VLOOKUP(Hoja1!Q111,Hoja2!$A:$B,2,0)))</f>
        <v>20 comprimidos</v>
      </c>
      <c r="Z111" t="str">
        <f>+IF(X111="ud.",IF(W111&lt;&gt;1,W111&amp;" "&amp;VLOOKUP(Q111,Hoja2!A:D,4,0),Hoja1!W111&amp;" "&amp;VLOOKUP(Hoja1!Q111,Hoja2!A:D,3,0)),Hoja1!W111&amp;" "&amp;Hoja1!X111&amp;" "&amp;VLOOKUP(Hoja1!Q111,Hoja2!A:B,2,0))</f>
        <v>20 comprimidos</v>
      </c>
      <c r="AA111" t="s">
        <v>600</v>
      </c>
      <c r="AB111" t="s">
        <v>25</v>
      </c>
      <c r="AC111" t="s">
        <v>26</v>
      </c>
      <c r="AD111" t="s">
        <v>229</v>
      </c>
      <c r="AE111" s="4">
        <v>15800</v>
      </c>
      <c r="AF111" t="str">
        <f t="shared" si="95"/>
        <v>(CB) DISLEP COM 25 MG X 20</v>
      </c>
      <c r="AG111" t="str">
        <f t="shared" si="62"/>
        <v>FERRER</v>
      </c>
      <c r="AH111" t="str">
        <f t="shared" si="63"/>
        <v>LEVOSULPIRIDA 25 MG</v>
      </c>
      <c r="AI111" t="str">
        <f t="shared" si="96"/>
        <v/>
      </c>
      <c r="AJ111" t="str">
        <f t="shared" si="97"/>
        <v/>
      </c>
      <c r="AK111" t="str">
        <f t="shared" si="64"/>
        <v>LEVOSULPIRIDA 25 MG</v>
      </c>
      <c r="AL111" t="str">
        <f>+VLOOKUP($Q111,Hoja2!$A:$B,2,0)</f>
        <v>comprimido</v>
      </c>
      <c r="AM111" t="str">
        <f t="shared" si="65"/>
        <v>(CB) DISLEP COM 25 MG X 20 FERRER LEVOSULPIRIDA 25 MG comprimido</v>
      </c>
      <c r="BB111">
        <f t="shared" si="66"/>
        <v>828980</v>
      </c>
      <c r="BC111" t="str">
        <f t="shared" si="67"/>
        <v>Dislep 25 mg x 20 comprimidos</v>
      </c>
      <c r="BD111" s="10">
        <f t="shared" si="68"/>
        <v>15800</v>
      </c>
      <c r="BE111" s="3" t="str">
        <f t="shared" si="69"/>
        <v>Dislep 25</v>
      </c>
      <c r="BF111" t="str">
        <f t="shared" si="70"/>
        <v>Levosulpirida</v>
      </c>
      <c r="BG111" t="str">
        <f t="shared" si="71"/>
        <v/>
      </c>
      <c r="BH111" t="str">
        <f t="shared" si="72"/>
        <v/>
      </c>
      <c r="BI111" t="str">
        <f>+IF(AND(X111="ud.",COUNTIF(Hoja2!$I$3:$I$11,Hoja1!Q111)&gt;0),IF(Hoja1!W111=1,VLOOKUP(Hoja1!Q111,Hoja2!$A:$D,3,0),VLOOKUP(Hoja1!Q111,Hoja2!$A:$D,4,0)),IF(AND(X111="ud.",COUNTIF(Hoja2!$I$3:$I$11,Hoja1!Q111)&lt;0),VLOOKUP(Hoja1!Q111,Hoja2!$A:$B,2,0),VLOOKUP(Hoja1!Q111,Hoja2!$A:$B,2,0)))</f>
        <v>comprimidos</v>
      </c>
      <c r="BJ111" t="str">
        <f t="shared" si="73"/>
        <v>25 mg</v>
      </c>
      <c r="BK111">
        <f t="shared" si="74"/>
        <v>20</v>
      </c>
      <c r="BL111" t="str">
        <f t="shared" si="75"/>
        <v>ud.</v>
      </c>
      <c r="BO111">
        <f t="shared" si="76"/>
        <v>828980</v>
      </c>
      <c r="BP111" t="str">
        <f t="shared" si="77"/>
        <v>Dislep 25 mg x 20 comprimidos</v>
      </c>
      <c r="BQ111" s="10">
        <f t="shared" si="78"/>
        <v>15800</v>
      </c>
      <c r="BR111" s="3" t="str">
        <f t="shared" si="79"/>
        <v>Dislep 25</v>
      </c>
      <c r="BS111" t="str">
        <f t="shared" si="80"/>
        <v>Levosulpirida</v>
      </c>
      <c r="BT111" t="str">
        <f t="shared" si="81"/>
        <v>comprimidos</v>
      </c>
      <c r="BU111" t="str">
        <f t="shared" si="82"/>
        <v>25 mg</v>
      </c>
      <c r="BV111">
        <f t="shared" si="83"/>
        <v>20</v>
      </c>
      <c r="BW111" t="str">
        <f t="shared" si="84"/>
        <v>ud.</v>
      </c>
      <c r="BZ111" t="str">
        <f t="shared" si="85"/>
        <v>Ferrer</v>
      </c>
      <c r="CA111">
        <v>831722</v>
      </c>
      <c r="CB111">
        <v>0</v>
      </c>
    </row>
    <row r="112" spans="1:81" x14ac:dyDescent="0.2">
      <c r="A112" t="s">
        <v>601</v>
      </c>
      <c r="B112" s="2">
        <v>10444</v>
      </c>
      <c r="C112">
        <v>5652</v>
      </c>
      <c r="D112">
        <v>829007</v>
      </c>
      <c r="E112" s="1" t="s">
        <v>602</v>
      </c>
      <c r="F112" s="1" t="str">
        <f t="shared" si="100"/>
        <v>(CB) GLAUSOLETS PLUS</v>
      </c>
      <c r="G112" s="1" t="str">
        <f t="shared" si="101"/>
        <v>20/5</v>
      </c>
      <c r="H112" s="16" t="str">
        <f t="shared" si="57"/>
        <v>Glausolets Plus 20/5</v>
      </c>
      <c r="I112" s="1" t="str">
        <f>+VLOOKUP(Q112,Hoja2!A:B,2,0)</f>
        <v>solución oftálmica</v>
      </c>
      <c r="J112" s="1" t="s">
        <v>19</v>
      </c>
      <c r="K112" s="1" t="str">
        <f t="shared" si="61"/>
        <v>Smb Farma</v>
      </c>
      <c r="L112" s="1" t="s">
        <v>603</v>
      </c>
      <c r="M112" s="1" t="s">
        <v>905</v>
      </c>
      <c r="N112" s="1" t="s">
        <v>754</v>
      </c>
      <c r="O112" s="1"/>
      <c r="P112" s="1" t="s">
        <v>299</v>
      </c>
      <c r="Q112" s="1" t="s">
        <v>22</v>
      </c>
      <c r="R112" s="9" t="s">
        <v>604</v>
      </c>
      <c r="S112" s="1" t="s">
        <v>58</v>
      </c>
      <c r="T112" s="14">
        <v>0.02</v>
      </c>
      <c r="U112" s="12">
        <v>5.0000000000000001E-3</v>
      </c>
      <c r="V112" s="1"/>
      <c r="W112" s="1">
        <v>5</v>
      </c>
      <c r="X112" s="1" t="s">
        <v>23</v>
      </c>
      <c r="Y112" t="str">
        <f>+IF(AND(X112="ud.",COUNTIF(Hoja2!$I$3:$I$11,Hoja1!Q112)&gt;0),Hoja1!W112&amp;" "&amp;IF(Hoja1!W112=1,VLOOKUP(Hoja1!Q112,Hoja2!$A:$D,3,0),VLOOKUP(Hoja1!Q112,Hoja2!$A:$D,4,0)),IF(AND(X112="ud.",COUNTIF(Hoja2!$I$3:$I$11,Hoja1!Q112)&lt;0),Hoja1!W112&amp;" "&amp;"unidad, "&amp;VLOOKUP(Hoja1!Q112,Hoja2!$A:$B,2,0),Hoja1!W112&amp;" "&amp;Hoja1!X112&amp;" "&amp;VLOOKUP(Hoja1!Q112,Hoja2!$A:$B,2,0)))</f>
        <v>5 ml. solución oftálmica</v>
      </c>
      <c r="Z112" t="str">
        <f>+IF(X112="ud.",IF(W112&lt;&gt;1,W112&amp;" "&amp;VLOOKUP(Q112,Hoja2!A:D,4,0),Hoja1!W112&amp;" "&amp;VLOOKUP(Hoja1!Q112,Hoja2!A:D,3,0)),Hoja1!W112&amp;" "&amp;Hoja1!X112&amp;" "&amp;VLOOKUP(Hoja1!Q112,Hoja2!A:B,2,0))</f>
        <v>5 ml. solución oftálmica</v>
      </c>
      <c r="AB112" s="1" t="s">
        <v>25</v>
      </c>
      <c r="AC112" s="1" t="s">
        <v>26</v>
      </c>
      <c r="AD112" s="1" t="s">
        <v>27</v>
      </c>
      <c r="AE112" s="4">
        <v>6080</v>
      </c>
      <c r="AF112" t="str">
        <f t="shared" si="95"/>
        <v>(CB) GLAUSOLETS PLUS SOL OFT X 5 ML</v>
      </c>
      <c r="AG112" t="str">
        <f t="shared" si="62"/>
        <v>SMB FARMA</v>
      </c>
      <c r="AH112" t="str">
        <f t="shared" si="63"/>
        <v>DORZOLAMIDA 0,02</v>
      </c>
      <c r="AI112" t="str">
        <f t="shared" si="96"/>
        <v>TIMOLOL 0,005</v>
      </c>
      <c r="AJ112" t="str">
        <f t="shared" si="97"/>
        <v/>
      </c>
      <c r="AK112" t="str">
        <f t="shared" si="64"/>
        <v>DORZOLAMIDA 0,02 TIMOLOL 0,005</v>
      </c>
      <c r="AL112" t="str">
        <f>+VLOOKUP($Q112,Hoja2!$A:$B,2,0)</f>
        <v>solución oftálmica</v>
      </c>
      <c r="AM112" t="str">
        <f t="shared" si="65"/>
        <v>(CB) GLAUSOLETS PLUS SOL OFT X 5 ML SMB FARMA DORZOLAMIDA 0,02 TIMOLOL 0,005 solución oftálmica</v>
      </c>
      <c r="BB112">
        <f t="shared" si="66"/>
        <v>829007</v>
      </c>
      <c r="BC112" t="str">
        <f t="shared" si="67"/>
        <v>Glausolets Plus 20/5 mg/ml x 5 ml. solución oftálmica</v>
      </c>
      <c r="BD112" s="10">
        <f t="shared" si="68"/>
        <v>6080</v>
      </c>
      <c r="BE112" s="3" t="str">
        <f t="shared" si="69"/>
        <v>Glausolets Plus 20/5</v>
      </c>
      <c r="BF112" t="str">
        <f t="shared" si="70"/>
        <v>Dorzolamida</v>
      </c>
      <c r="BG112" t="str">
        <f t="shared" si="71"/>
        <v>Timolol</v>
      </c>
      <c r="BH112" t="str">
        <f t="shared" si="72"/>
        <v/>
      </c>
      <c r="BI112" t="str">
        <f>+IF(AND(X112="ud.",COUNTIF(Hoja2!$I$3:$I$11,Hoja1!Q112)&gt;0),IF(Hoja1!W112=1,VLOOKUP(Hoja1!Q112,Hoja2!$A:$D,3,0),VLOOKUP(Hoja1!Q112,Hoja2!$A:$D,4,0)),IF(AND(X112="ud.",COUNTIF(Hoja2!$I$3:$I$11,Hoja1!Q112)&lt;0),VLOOKUP(Hoja1!Q112,Hoja2!$A:$B,2,0),VLOOKUP(Hoja1!Q112,Hoja2!$A:$B,2,0)))</f>
        <v>solución oftálmica</v>
      </c>
      <c r="BJ112" t="str">
        <f t="shared" si="73"/>
        <v>20/5 mg/ml</v>
      </c>
      <c r="BK112">
        <f t="shared" si="74"/>
        <v>5</v>
      </c>
      <c r="BL112" t="str">
        <f t="shared" si="75"/>
        <v>ml.</v>
      </c>
      <c r="BO112">
        <f t="shared" si="76"/>
        <v>829007</v>
      </c>
      <c r="BP112" t="str">
        <f t="shared" si="77"/>
        <v>Glausolets Plus 20/5 mg/ml x 5 ml. solución oftálmica</v>
      </c>
      <c r="BQ112" s="10">
        <f t="shared" si="78"/>
        <v>6080</v>
      </c>
      <c r="BR112" s="3" t="str">
        <f t="shared" si="79"/>
        <v>Glausolets Plus 20/5</v>
      </c>
      <c r="BS112" t="str">
        <f t="shared" si="80"/>
        <v>Dorzolamida;Timolol</v>
      </c>
      <c r="BT112" t="str">
        <f t="shared" si="81"/>
        <v>solución oftálmica</v>
      </c>
      <c r="BU112" t="str">
        <f t="shared" si="82"/>
        <v>20/5 mg/ml</v>
      </c>
      <c r="BV112">
        <f t="shared" si="83"/>
        <v>5</v>
      </c>
      <c r="BW112" t="str">
        <f t="shared" si="84"/>
        <v>ml.</v>
      </c>
      <c r="BZ112" t="str">
        <f t="shared" si="85"/>
        <v>Smb Farma</v>
      </c>
      <c r="CB112">
        <v>0</v>
      </c>
      <c r="CC112">
        <v>858596</v>
      </c>
    </row>
    <row r="113" spans="1:81" x14ac:dyDescent="0.2">
      <c r="A113" t="s">
        <v>605</v>
      </c>
      <c r="B113" s="2">
        <v>10445</v>
      </c>
      <c r="C113">
        <v>5653</v>
      </c>
      <c r="D113">
        <v>829059</v>
      </c>
      <c r="E113" s="1" t="s">
        <v>606</v>
      </c>
      <c r="F113" s="1" t="str">
        <f t="shared" si="100"/>
        <v>(CB) SOLIVO</v>
      </c>
      <c r="G113" s="1">
        <f t="shared" si="101"/>
        <v>20</v>
      </c>
      <c r="H113" s="16" t="str">
        <f t="shared" si="57"/>
        <v>Solivo 20</v>
      </c>
      <c r="I113" s="1" t="str">
        <f>+VLOOKUP(Q113,Hoja2!A:B,2,0)</f>
        <v>comprimido</v>
      </c>
      <c r="J113" s="1" t="s">
        <v>607</v>
      </c>
      <c r="K113" s="1" t="str">
        <f t="shared" si="61"/>
        <v>Emcure</v>
      </c>
      <c r="L113" s="1" t="s">
        <v>41</v>
      </c>
      <c r="M113" s="1" t="str">
        <f t="shared" ref="M113:M116" si="102">+L113</f>
        <v>LEFLUNOMIDA</v>
      </c>
      <c r="N113" s="1"/>
      <c r="O113" s="1"/>
      <c r="P113" t="s">
        <v>42</v>
      </c>
      <c r="Q113" s="1" t="s">
        <v>65</v>
      </c>
      <c r="R113">
        <v>20</v>
      </c>
      <c r="S113" s="1" t="s">
        <v>34</v>
      </c>
      <c r="T113" s="1" t="str">
        <f t="shared" ref="T113:T116" si="103">+UPPER(R113&amp;" "&amp;S113)</f>
        <v>20 MG</v>
      </c>
      <c r="U113" s="1"/>
      <c r="V113" s="1"/>
      <c r="W113" s="1">
        <v>60</v>
      </c>
      <c r="X113" s="1" t="s">
        <v>35</v>
      </c>
      <c r="Y113" t="str">
        <f>+IF(AND(X113="ud.",COUNTIF(Hoja2!$I$3:$I$11,Hoja1!Q113)&gt;0),Hoja1!W113&amp;" "&amp;IF(Hoja1!W113=1,VLOOKUP(Hoja1!Q113,Hoja2!$A:$D,3,0),VLOOKUP(Hoja1!Q113,Hoja2!$A:$D,4,0)),IF(AND(X113="ud.",COUNTIF(Hoja2!$I$3:$I$11,Hoja1!Q113)&lt;0),Hoja1!W113&amp;" "&amp;"unidad, "&amp;VLOOKUP(Hoja1!Q113,Hoja2!$A:$B,2,0),Hoja1!W113&amp;" "&amp;Hoja1!X113&amp;" "&amp;VLOOKUP(Hoja1!Q113,Hoja2!$A:$B,2,0)))</f>
        <v>60 comprimidos</v>
      </c>
      <c r="Z113" t="str">
        <f>+IF(X113="ud.",IF(W113&lt;&gt;1,W113&amp;" "&amp;VLOOKUP(Q113,Hoja2!A:D,4,0),Hoja1!W113&amp;" "&amp;VLOOKUP(Hoja1!Q113,Hoja2!A:D,3,0)),Hoja1!W113&amp;" "&amp;Hoja1!X113&amp;" "&amp;VLOOKUP(Hoja1!Q113,Hoja2!A:B,2,0))</f>
        <v>60 comprimidos</v>
      </c>
      <c r="AA113" s="1" t="s">
        <v>608</v>
      </c>
      <c r="AB113" s="1" t="s">
        <v>25</v>
      </c>
      <c r="AC113" s="1" t="s">
        <v>26</v>
      </c>
      <c r="AD113" s="1" t="s">
        <v>45</v>
      </c>
      <c r="AE113" s="4">
        <v>12960</v>
      </c>
      <c r="AF113" t="str">
        <f t="shared" si="95"/>
        <v>(CB) SOLIVO COM 20 MG X 60</v>
      </c>
      <c r="AG113" t="str">
        <f t="shared" si="62"/>
        <v>EMCURE</v>
      </c>
      <c r="AH113" t="str">
        <f t="shared" si="63"/>
        <v>LEFLUNOMIDA 20 MG</v>
      </c>
      <c r="AI113" t="str">
        <f t="shared" si="96"/>
        <v/>
      </c>
      <c r="AJ113" t="str">
        <f t="shared" si="97"/>
        <v/>
      </c>
      <c r="AK113" t="str">
        <f t="shared" si="64"/>
        <v>LEFLUNOMIDA 20 MG</v>
      </c>
      <c r="AL113" t="str">
        <f>+VLOOKUP($Q113,Hoja2!$A:$B,2,0)</f>
        <v>comprimido</v>
      </c>
      <c r="AM113" t="str">
        <f t="shared" si="65"/>
        <v>(CB) SOLIVO COM 20 MG X 60 EMCURE LEFLUNOMIDA 20 MG comprimido</v>
      </c>
      <c r="BB113">
        <f t="shared" si="66"/>
        <v>829059</v>
      </c>
      <c r="BC113" t="str">
        <f t="shared" si="67"/>
        <v>Solivo 20 mg x 60 comprimidos</v>
      </c>
      <c r="BD113" s="10">
        <f t="shared" si="68"/>
        <v>12960</v>
      </c>
      <c r="BE113" s="3" t="str">
        <f t="shared" si="69"/>
        <v>Solivo 20</v>
      </c>
      <c r="BF113" t="str">
        <f t="shared" si="70"/>
        <v>Leflunomida</v>
      </c>
      <c r="BG113" t="str">
        <f t="shared" si="71"/>
        <v/>
      </c>
      <c r="BH113" t="str">
        <f t="shared" si="72"/>
        <v/>
      </c>
      <c r="BI113" t="str">
        <f>+IF(AND(X113="ud.",COUNTIF(Hoja2!$I$3:$I$11,Hoja1!Q113)&gt;0),IF(Hoja1!W113=1,VLOOKUP(Hoja1!Q113,Hoja2!$A:$D,3,0),VLOOKUP(Hoja1!Q113,Hoja2!$A:$D,4,0)),IF(AND(X113="ud.",COUNTIF(Hoja2!$I$3:$I$11,Hoja1!Q113)&lt;0),VLOOKUP(Hoja1!Q113,Hoja2!$A:$B,2,0),VLOOKUP(Hoja1!Q113,Hoja2!$A:$B,2,0)))</f>
        <v>comprimidos</v>
      </c>
      <c r="BJ113" t="str">
        <f t="shared" si="73"/>
        <v>20 mg</v>
      </c>
      <c r="BK113">
        <f t="shared" si="74"/>
        <v>60</v>
      </c>
      <c r="BL113" t="str">
        <f t="shared" si="75"/>
        <v>ud.</v>
      </c>
      <c r="BO113">
        <f t="shared" si="76"/>
        <v>829059</v>
      </c>
      <c r="BP113" t="str">
        <f t="shared" si="77"/>
        <v>Solivo 20 mg x 60 comprimidos</v>
      </c>
      <c r="BQ113" s="10">
        <f t="shared" si="78"/>
        <v>12960</v>
      </c>
      <c r="BR113" s="3" t="str">
        <f t="shared" si="79"/>
        <v>Solivo 20</v>
      </c>
      <c r="BS113" t="str">
        <f t="shared" si="80"/>
        <v>Leflunomida</v>
      </c>
      <c r="BT113" t="str">
        <f t="shared" si="81"/>
        <v>comprimidos</v>
      </c>
      <c r="BU113" t="str">
        <f t="shared" si="82"/>
        <v>20 mg</v>
      </c>
      <c r="BV113">
        <f t="shared" si="83"/>
        <v>60</v>
      </c>
      <c r="BW113" t="str">
        <f t="shared" si="84"/>
        <v>ud.</v>
      </c>
      <c r="BZ113" t="str">
        <f t="shared" si="85"/>
        <v>Emcure</v>
      </c>
      <c r="CB113">
        <v>0</v>
      </c>
      <c r="CC113">
        <v>828956</v>
      </c>
    </row>
    <row r="114" spans="1:81" x14ac:dyDescent="0.2">
      <c r="A114" t="s">
        <v>609</v>
      </c>
      <c r="B114" s="2">
        <v>10453</v>
      </c>
      <c r="C114">
        <v>5662</v>
      </c>
      <c r="D114">
        <v>829053</v>
      </c>
      <c r="E114" s="1" t="s">
        <v>610</v>
      </c>
      <c r="F114" s="1" t="str">
        <f t="shared" si="100"/>
        <v>(CB) RADIGEN</v>
      </c>
      <c r="G114" s="1">
        <f t="shared" si="101"/>
        <v>1</v>
      </c>
      <c r="H114" s="16" t="str">
        <f t="shared" si="57"/>
        <v>Radigen 1</v>
      </c>
      <c r="I114" s="1" t="str">
        <f>+VLOOKUP(Q114,Hoja2!A:B,2,0)</f>
        <v>solución oral para gotas</v>
      </c>
      <c r="J114" s="1" t="s">
        <v>611</v>
      </c>
      <c r="K114" s="1" t="str">
        <f t="shared" si="61"/>
        <v>Eurofarma</v>
      </c>
      <c r="L114" s="1" t="s">
        <v>345</v>
      </c>
      <c r="M114" s="1" t="str">
        <f t="shared" si="102"/>
        <v>RISPERIDONA</v>
      </c>
      <c r="N114" s="1"/>
      <c r="O114" s="1"/>
      <c r="P114" s="1" t="s">
        <v>346</v>
      </c>
      <c r="Q114" s="1" t="s">
        <v>292</v>
      </c>
      <c r="R114">
        <v>1</v>
      </c>
      <c r="S114" s="1" t="s">
        <v>58</v>
      </c>
      <c r="T114" s="1" t="str">
        <f t="shared" si="103"/>
        <v>1 MG/ML</v>
      </c>
      <c r="U114" s="1"/>
      <c r="V114" s="1"/>
      <c r="W114">
        <v>30</v>
      </c>
      <c r="X114" s="1" t="s">
        <v>23</v>
      </c>
      <c r="Y114" t="str">
        <f>+IF(AND(X114="ud.",COUNTIF(Hoja2!$I$3:$I$11,Hoja1!Q114)&gt;0),Hoja1!W114&amp;" "&amp;IF(Hoja1!W114=1,VLOOKUP(Hoja1!Q114,Hoja2!$A:$D,3,0),VLOOKUP(Hoja1!Q114,Hoja2!$A:$D,4,0)),IF(AND(X114="ud.",COUNTIF(Hoja2!$I$3:$I$11,Hoja1!Q114)&lt;0),Hoja1!W114&amp;" "&amp;"unidad, "&amp;VLOOKUP(Hoja1!Q114,Hoja2!$A:$B,2,0),Hoja1!W114&amp;" "&amp;Hoja1!X114&amp;" "&amp;VLOOKUP(Hoja1!Q114,Hoja2!$A:$B,2,0)))</f>
        <v>30 ml. solución oral para gotas</v>
      </c>
      <c r="Z114" t="str">
        <f>+IF(X114="ud.",IF(W114&lt;&gt;1,W114&amp;" "&amp;VLOOKUP(Q114,Hoja2!A:D,4,0),Hoja1!W114&amp;" "&amp;VLOOKUP(Hoja1!Q114,Hoja2!A:D,3,0)),Hoja1!W114&amp;" "&amp;Hoja1!X114&amp;" "&amp;VLOOKUP(Hoja1!Q114,Hoja2!A:B,2,0))</f>
        <v>30 ml. solución oral para gotas</v>
      </c>
      <c r="AA114" s="1" t="s">
        <v>612</v>
      </c>
      <c r="AB114" s="1" t="s">
        <v>25</v>
      </c>
      <c r="AC114" s="1" t="s">
        <v>26</v>
      </c>
      <c r="AD114" s="1" t="s">
        <v>51</v>
      </c>
      <c r="AE114" s="4">
        <v>7990</v>
      </c>
      <c r="AF114" t="str">
        <f t="shared" si="95"/>
        <v>(CB) RADIGEN SOL ORA GOT 1 MG/ML X 30 ML</v>
      </c>
      <c r="AG114" t="str">
        <f t="shared" si="62"/>
        <v>EUROFARMA</v>
      </c>
      <c r="AH114" t="str">
        <f t="shared" si="63"/>
        <v>RISPERIDONA 1 MG/ML</v>
      </c>
      <c r="AI114" t="str">
        <f t="shared" si="96"/>
        <v/>
      </c>
      <c r="AJ114" t="str">
        <f t="shared" si="97"/>
        <v/>
      </c>
      <c r="AK114" t="str">
        <f t="shared" si="64"/>
        <v>RISPERIDONA 1 MG/ML</v>
      </c>
      <c r="AL114" t="str">
        <f>+VLOOKUP($Q114,Hoja2!$A:$B,2,0)</f>
        <v>solución oral para gotas</v>
      </c>
      <c r="AM114" t="str">
        <f t="shared" si="65"/>
        <v>(CB) RADIGEN SOL ORA GOT 1 MG/ML X 30 ML EUROFARMA RISPERIDONA 1 MG/ML solución oral para gotas</v>
      </c>
      <c r="BB114">
        <f t="shared" si="66"/>
        <v>829053</v>
      </c>
      <c r="BC114" t="str">
        <f t="shared" si="67"/>
        <v>Radigen 1 mg/ml x 30 ml. solución oral para gotas</v>
      </c>
      <c r="BD114" s="10">
        <f t="shared" si="68"/>
        <v>7990</v>
      </c>
      <c r="BE114" s="3" t="str">
        <f t="shared" si="69"/>
        <v>Radigen 1</v>
      </c>
      <c r="BF114" t="str">
        <f t="shared" si="70"/>
        <v>Risperidona</v>
      </c>
      <c r="BG114" t="str">
        <f t="shared" si="71"/>
        <v/>
      </c>
      <c r="BH114" t="str">
        <f t="shared" si="72"/>
        <v/>
      </c>
      <c r="BI114" t="str">
        <f>+IF(AND(X114="ud.",COUNTIF(Hoja2!$I$3:$I$11,Hoja1!Q114)&gt;0),IF(Hoja1!W114=1,VLOOKUP(Hoja1!Q114,Hoja2!$A:$D,3,0),VLOOKUP(Hoja1!Q114,Hoja2!$A:$D,4,0)),IF(AND(X114="ud.",COUNTIF(Hoja2!$I$3:$I$11,Hoja1!Q114)&lt;0),VLOOKUP(Hoja1!Q114,Hoja2!$A:$B,2,0),VLOOKUP(Hoja1!Q114,Hoja2!$A:$B,2,0)))</f>
        <v>solución oral para gotas</v>
      </c>
      <c r="BJ114" t="str">
        <f t="shared" si="73"/>
        <v>1 mg/ml</v>
      </c>
      <c r="BK114">
        <f t="shared" si="74"/>
        <v>30</v>
      </c>
      <c r="BL114" t="str">
        <f t="shared" si="75"/>
        <v>ml.</v>
      </c>
      <c r="BO114">
        <f t="shared" si="76"/>
        <v>829053</v>
      </c>
      <c r="BP114" t="str">
        <f t="shared" si="77"/>
        <v>Radigen 1 mg/ml x 30 ml. solución oral para gotas</v>
      </c>
      <c r="BQ114" s="10">
        <f t="shared" si="78"/>
        <v>7990</v>
      </c>
      <c r="BR114" s="3" t="str">
        <f t="shared" si="79"/>
        <v>Radigen 1</v>
      </c>
      <c r="BS114" t="str">
        <f t="shared" si="80"/>
        <v>Risperidona</v>
      </c>
      <c r="BT114" t="str">
        <f t="shared" si="81"/>
        <v>solución oral para gotas</v>
      </c>
      <c r="BU114" t="str">
        <f t="shared" si="82"/>
        <v>1 mg/ml</v>
      </c>
      <c r="BV114">
        <f t="shared" si="83"/>
        <v>30</v>
      </c>
      <c r="BW114" t="str">
        <f t="shared" si="84"/>
        <v>ml.</v>
      </c>
      <c r="BZ114" t="str">
        <f t="shared" si="85"/>
        <v>Eurofarma</v>
      </c>
      <c r="CB114">
        <v>0</v>
      </c>
    </row>
    <row r="115" spans="1:81" x14ac:dyDescent="0.2">
      <c r="A115" s="11" t="s">
        <v>1035</v>
      </c>
      <c r="B115" s="2">
        <v>10459</v>
      </c>
      <c r="C115">
        <v>5680</v>
      </c>
      <c r="D115">
        <v>829092</v>
      </c>
      <c r="E115" s="1" t="s">
        <v>614</v>
      </c>
      <c r="F115" s="1" t="str">
        <f t="shared" si="100"/>
        <v>(CB) VILDAGLIPTINA</v>
      </c>
      <c r="G115" s="1">
        <f t="shared" si="101"/>
        <v>50</v>
      </c>
      <c r="H115" s="16" t="str">
        <f t="shared" si="57"/>
        <v>Vildagliptina 50</v>
      </c>
      <c r="I115" s="1" t="str">
        <f>+VLOOKUP(Q115,Hoja2!A:B,2,0)</f>
        <v>comprimido</v>
      </c>
      <c r="J115" s="1" t="s">
        <v>607</v>
      </c>
      <c r="K115" s="1" t="str">
        <f t="shared" si="61"/>
        <v>Emcure</v>
      </c>
      <c r="L115" t="s">
        <v>79</v>
      </c>
      <c r="M115" s="1" t="str">
        <f t="shared" si="102"/>
        <v>VILDAGLIPTINA</v>
      </c>
      <c r="P115" s="1" t="s">
        <v>80</v>
      </c>
      <c r="Q115" s="1" t="s">
        <v>65</v>
      </c>
      <c r="R115">
        <v>50</v>
      </c>
      <c r="S115" s="1" t="s">
        <v>34</v>
      </c>
      <c r="T115" s="1" t="str">
        <f t="shared" si="103"/>
        <v>50 MG</v>
      </c>
      <c r="U115" s="1"/>
      <c r="V115" s="1"/>
      <c r="W115">
        <v>30</v>
      </c>
      <c r="X115" s="1" t="s">
        <v>35</v>
      </c>
      <c r="Y115" t="str">
        <f>+IF(AND(X115="ud.",COUNTIF(Hoja2!$I$3:$I$11,Hoja1!Q115)&gt;0),Hoja1!W115&amp;" "&amp;IF(Hoja1!W115=1,VLOOKUP(Hoja1!Q115,Hoja2!$A:$D,3,0),VLOOKUP(Hoja1!Q115,Hoja2!$A:$D,4,0)),IF(AND(X115="ud.",COUNTIF(Hoja2!$I$3:$I$11,Hoja1!Q115)&lt;0),Hoja1!W115&amp;" "&amp;"unidad, "&amp;VLOOKUP(Hoja1!Q115,Hoja2!$A:$B,2,0),Hoja1!W115&amp;" "&amp;Hoja1!X115&amp;" "&amp;VLOOKUP(Hoja1!Q115,Hoja2!$A:$B,2,0)))</f>
        <v>30 comprimidos</v>
      </c>
      <c r="Z115" t="str">
        <f>+IF(X115="ud.",IF(W115&lt;&gt;1,W115&amp;" "&amp;VLOOKUP(Q115,Hoja2!A:D,4,0),Hoja1!W115&amp;" "&amp;VLOOKUP(Hoja1!Q115,Hoja2!A:D,3,0)),Hoja1!W115&amp;" "&amp;Hoja1!X115&amp;" "&amp;VLOOKUP(Hoja1!Q115,Hoja2!A:B,2,0))</f>
        <v>30 comprimidos</v>
      </c>
      <c r="AA115" s="1" t="s">
        <v>615</v>
      </c>
      <c r="AB115" s="1" t="s">
        <v>25</v>
      </c>
      <c r="AC115" s="1" t="s">
        <v>26</v>
      </c>
      <c r="AD115" s="1" t="s">
        <v>82</v>
      </c>
      <c r="AE115" s="4">
        <v>7980</v>
      </c>
      <c r="AF115" t="str">
        <f t="shared" si="95"/>
        <v>(CB) VILDAGLIPTINA COM 50 MG X 30</v>
      </c>
      <c r="AG115" t="str">
        <f t="shared" si="62"/>
        <v>EMCURE</v>
      </c>
      <c r="AH115" t="str">
        <f t="shared" si="63"/>
        <v>VILDAGLIPTINA 50 MG</v>
      </c>
      <c r="AI115" t="str">
        <f t="shared" si="96"/>
        <v/>
      </c>
      <c r="AJ115" t="str">
        <f t="shared" si="97"/>
        <v/>
      </c>
      <c r="AK115" t="str">
        <f t="shared" si="64"/>
        <v>VILDAGLIPTINA 50 MG</v>
      </c>
      <c r="AL115" t="str">
        <f>+VLOOKUP($Q115,Hoja2!$A:$B,2,0)</f>
        <v>comprimido</v>
      </c>
      <c r="AM115" t="str">
        <f t="shared" si="65"/>
        <v>(CB) VILDAGLIPTINA COM 50 MG X 30 EMCURE VILDAGLIPTINA 50 MG comprimido</v>
      </c>
      <c r="BB115">
        <f t="shared" si="66"/>
        <v>829092</v>
      </c>
      <c r="BC115" t="str">
        <f t="shared" si="67"/>
        <v>Vildagliptina 50 mg x 30 comprimidos</v>
      </c>
      <c r="BD115" s="10">
        <f t="shared" si="68"/>
        <v>7980</v>
      </c>
      <c r="BE115" s="3" t="str">
        <f t="shared" si="69"/>
        <v>Vildagliptina 50</v>
      </c>
      <c r="BF115" t="str">
        <f t="shared" si="70"/>
        <v>Vildagliptina</v>
      </c>
      <c r="BG115" t="str">
        <f t="shared" si="71"/>
        <v/>
      </c>
      <c r="BH115" t="str">
        <f t="shared" si="72"/>
        <v/>
      </c>
      <c r="BI115" t="str">
        <f>+IF(AND(X115="ud.",COUNTIF(Hoja2!$I$3:$I$11,Hoja1!Q115)&gt;0),IF(Hoja1!W115=1,VLOOKUP(Hoja1!Q115,Hoja2!$A:$D,3,0),VLOOKUP(Hoja1!Q115,Hoja2!$A:$D,4,0)),IF(AND(X115="ud.",COUNTIF(Hoja2!$I$3:$I$11,Hoja1!Q115)&lt;0),VLOOKUP(Hoja1!Q115,Hoja2!$A:$B,2,0),VLOOKUP(Hoja1!Q115,Hoja2!$A:$B,2,0)))</f>
        <v>comprimidos</v>
      </c>
      <c r="BJ115" t="str">
        <f t="shared" si="73"/>
        <v>50 mg</v>
      </c>
      <c r="BK115">
        <f t="shared" si="74"/>
        <v>30</v>
      </c>
      <c r="BL115" t="str">
        <f t="shared" si="75"/>
        <v>ud.</v>
      </c>
      <c r="BO115">
        <f t="shared" si="76"/>
        <v>829092</v>
      </c>
      <c r="BP115" t="str">
        <f t="shared" si="77"/>
        <v>Vildagliptina 50 mg x 30 comprimidos</v>
      </c>
      <c r="BQ115" s="10">
        <f t="shared" si="78"/>
        <v>7980</v>
      </c>
      <c r="BR115" s="3" t="str">
        <f t="shared" si="79"/>
        <v>Vildagliptina 50</v>
      </c>
      <c r="BS115" t="str">
        <f t="shared" si="80"/>
        <v>Vildagliptina</v>
      </c>
      <c r="BT115" t="str">
        <f t="shared" si="81"/>
        <v>comprimidos</v>
      </c>
      <c r="BU115" t="str">
        <f t="shared" si="82"/>
        <v>50 mg</v>
      </c>
      <c r="BV115">
        <f t="shared" si="83"/>
        <v>30</v>
      </c>
      <c r="BW115" t="str">
        <f t="shared" si="84"/>
        <v>ud.</v>
      </c>
      <c r="BX115" t="s">
        <v>1037</v>
      </c>
      <c r="BZ115" t="str">
        <f t="shared" si="85"/>
        <v>Emcure</v>
      </c>
      <c r="CA115" t="s">
        <v>1050</v>
      </c>
      <c r="CB115">
        <v>0</v>
      </c>
    </row>
    <row r="116" spans="1:81" x14ac:dyDescent="0.2">
      <c r="A116" s="1" t="s">
        <v>616</v>
      </c>
      <c r="B116" s="2">
        <v>10473</v>
      </c>
      <c r="C116">
        <v>5696</v>
      </c>
      <c r="D116">
        <v>828973</v>
      </c>
      <c r="E116" s="1" t="s">
        <v>617</v>
      </c>
      <c r="F116" s="1" t="str">
        <f t="shared" si="100"/>
        <v>(CB) COLEKAL</v>
      </c>
      <c r="G116" s="1">
        <f t="shared" si="101"/>
        <v>50000</v>
      </c>
      <c r="H116" s="16" t="str">
        <f t="shared" si="57"/>
        <v>Colekal 50000</v>
      </c>
      <c r="I116" s="1" t="str">
        <f>+VLOOKUP(Q116,Hoja2!A:B,2,0)</f>
        <v>polvo para solución oral</v>
      </c>
      <c r="J116" s="1" t="s">
        <v>618</v>
      </c>
      <c r="K116" s="1" t="str">
        <f t="shared" si="61"/>
        <v>Tervis Pharma</v>
      </c>
      <c r="L116" s="1" t="s">
        <v>619</v>
      </c>
      <c r="M116" s="1" t="str">
        <f t="shared" si="102"/>
        <v>VITAMINA D3</v>
      </c>
      <c r="N116" s="1"/>
      <c r="O116" s="1"/>
      <c r="Q116" t="s">
        <v>620</v>
      </c>
      <c r="R116">
        <v>50000</v>
      </c>
      <c r="S116" t="s">
        <v>474</v>
      </c>
      <c r="T116" s="1" t="str">
        <f t="shared" si="103"/>
        <v>50000 UI</v>
      </c>
      <c r="W116">
        <v>2</v>
      </c>
      <c r="X116" s="1" t="s">
        <v>35</v>
      </c>
      <c r="Y116" t="str">
        <f>+IF(AND(X116="ud.",COUNTIF(Hoja2!$I$3:$I$11,Hoja1!Q116)&gt;0),Hoja1!W116&amp;" "&amp;IF(Hoja1!W116=1,VLOOKUP(Hoja1!Q116,Hoja2!$A:$D,3,0),VLOOKUP(Hoja1!Q116,Hoja2!$A:$D,4,0)),IF(AND(X116="ud.",COUNTIF(Hoja2!$I$3:$I$11,Hoja1!Q116)&lt;0),Hoja1!W116&amp;" "&amp;"unidad, "&amp;VLOOKUP(Hoja1!Q116,Hoja2!$A:$B,2,0),Hoja1!W116&amp;" "&amp;Hoja1!X116&amp;" "&amp;VLOOKUP(Hoja1!Q116,Hoja2!$A:$B,2,0)))</f>
        <v>2 ud. polvo para solución oral</v>
      </c>
      <c r="Z116" t="str">
        <f>+IF(X116="ud.",IF(W116&lt;&gt;1,W116&amp;" "&amp;VLOOKUP(Q116,Hoja2!A:D,4,0),Hoja1!W116&amp;" "&amp;VLOOKUP(Hoja1!Q116,Hoja2!A:D,3,0)),Hoja1!W116&amp;" "&amp;Hoja1!X116&amp;" "&amp;VLOOKUP(Hoja1!Q116,Hoja2!A:B,2,0))</f>
        <v xml:space="preserve">2 </v>
      </c>
      <c r="AA116" s="1" t="s">
        <v>621</v>
      </c>
      <c r="AB116" s="1" t="s">
        <v>25</v>
      </c>
      <c r="AC116" s="1" t="s">
        <v>26</v>
      </c>
      <c r="AD116" s="1" t="s">
        <v>294</v>
      </c>
      <c r="AE116" s="4">
        <v>6920</v>
      </c>
      <c r="AF116" t="str">
        <f t="shared" si="95"/>
        <v>(CB) COLEKAL POL SOL ORA 50.000 UI X 2</v>
      </c>
      <c r="AG116" t="str">
        <f t="shared" si="62"/>
        <v>TERVIS PHARMA</v>
      </c>
      <c r="AH116" t="str">
        <f t="shared" si="63"/>
        <v>VITAMINA D3 50000 UI</v>
      </c>
      <c r="AI116" t="str">
        <f t="shared" si="96"/>
        <v/>
      </c>
      <c r="AJ116" t="str">
        <f t="shared" si="97"/>
        <v/>
      </c>
      <c r="AK116" t="str">
        <f t="shared" si="64"/>
        <v>VITAMINA D3 50000 UI</v>
      </c>
      <c r="AL116" t="str">
        <f>+VLOOKUP($Q116,Hoja2!$A:$B,2,0)</f>
        <v>polvo para solución oral</v>
      </c>
      <c r="AM116" t="str">
        <f t="shared" si="65"/>
        <v>(CB) COLEKAL POL SOL ORA 50.000 UI X 2 TERVIS PHARMA VITAMINA D3 50000 UI polvo para solución oral</v>
      </c>
      <c r="BB116">
        <f t="shared" si="66"/>
        <v>828973</v>
      </c>
      <c r="BC116" t="str">
        <f t="shared" si="67"/>
        <v>Colekal 50000 UI x 2 ud. polvo para solución oral</v>
      </c>
      <c r="BD116" s="10">
        <f t="shared" si="68"/>
        <v>6920</v>
      </c>
      <c r="BE116" s="3" t="str">
        <f t="shared" si="69"/>
        <v>Colekal 50000</v>
      </c>
      <c r="BF116" t="str">
        <f t="shared" si="70"/>
        <v>Vitamina D3</v>
      </c>
      <c r="BG116" t="str">
        <f t="shared" si="71"/>
        <v/>
      </c>
      <c r="BH116" t="str">
        <f t="shared" si="72"/>
        <v/>
      </c>
      <c r="BI116" t="str">
        <f>+IF(AND(X116="ud.",COUNTIF(Hoja2!$I$3:$I$11,Hoja1!Q116)&gt;0),IF(Hoja1!W116=1,VLOOKUP(Hoja1!Q116,Hoja2!$A:$D,3,0),VLOOKUP(Hoja1!Q116,Hoja2!$A:$D,4,0)),IF(AND(X116="ud.",COUNTIF(Hoja2!$I$3:$I$11,Hoja1!Q116)&lt;0),VLOOKUP(Hoja1!Q116,Hoja2!$A:$B,2,0),VLOOKUP(Hoja1!Q116,Hoja2!$A:$B,2,0)))</f>
        <v>polvo para solución oral</v>
      </c>
      <c r="BJ116" t="str">
        <f t="shared" si="73"/>
        <v>50000 UI</v>
      </c>
      <c r="BK116">
        <f t="shared" si="74"/>
        <v>2</v>
      </c>
      <c r="BL116" t="str">
        <f t="shared" si="75"/>
        <v>ud.</v>
      </c>
      <c r="BO116">
        <f t="shared" si="76"/>
        <v>828973</v>
      </c>
      <c r="BP116" t="str">
        <f t="shared" si="77"/>
        <v>Colekal 50000 UI x 2 ud. polvo para solución oral</v>
      </c>
      <c r="BQ116" s="10">
        <f t="shared" si="78"/>
        <v>6920</v>
      </c>
      <c r="BR116" s="3" t="str">
        <f t="shared" si="79"/>
        <v>Colekal 50000</v>
      </c>
      <c r="BS116" t="str">
        <f t="shared" si="80"/>
        <v>Vitamina D3</v>
      </c>
      <c r="BT116" t="str">
        <f t="shared" si="81"/>
        <v>polvo para solución oral</v>
      </c>
      <c r="BU116" t="str">
        <f t="shared" si="82"/>
        <v>50000 UI</v>
      </c>
      <c r="BV116">
        <f t="shared" si="83"/>
        <v>2</v>
      </c>
      <c r="BW116" t="str">
        <f t="shared" si="84"/>
        <v>ud.</v>
      </c>
      <c r="BZ116" t="str">
        <f t="shared" si="85"/>
        <v>Tervis Pharma</v>
      </c>
      <c r="CA116">
        <v>833869</v>
      </c>
      <c r="CB116">
        <v>0</v>
      </c>
    </row>
    <row r="117" spans="1:81" x14ac:dyDescent="0.2">
      <c r="A117" t="s">
        <v>622</v>
      </c>
      <c r="B117" s="2">
        <v>10481</v>
      </c>
      <c r="C117">
        <v>5698</v>
      </c>
      <c r="D117">
        <v>829096</v>
      </c>
      <c r="E117" s="1" t="s">
        <v>623</v>
      </c>
      <c r="F117" s="1" t="str">
        <f t="shared" si="100"/>
        <v>(CB) XIGDUO</v>
      </c>
      <c r="G117" s="1" t="str">
        <f t="shared" si="101"/>
        <v>5/1000</v>
      </c>
      <c r="H117" s="16" t="str">
        <f t="shared" si="57"/>
        <v>Xigduo 5/1000</v>
      </c>
      <c r="I117" s="1" t="str">
        <f>+VLOOKUP(Q117,Hoja2!A:B,2,0)</f>
        <v>comprimido de liberación prolongada</v>
      </c>
      <c r="J117" s="1" t="s">
        <v>337</v>
      </c>
      <c r="K117" s="1" t="str">
        <f t="shared" si="61"/>
        <v>Astrazeneca</v>
      </c>
      <c r="L117" s="1" t="s">
        <v>502</v>
      </c>
      <c r="M117" s="1" t="s">
        <v>338</v>
      </c>
      <c r="N117" s="1" t="s">
        <v>884</v>
      </c>
      <c r="O117" s="1"/>
      <c r="P117" s="1" t="s">
        <v>80</v>
      </c>
      <c r="Q117" s="1" t="s">
        <v>234</v>
      </c>
      <c r="R117" s="1" t="s">
        <v>624</v>
      </c>
      <c r="S117" s="1" t="s">
        <v>34</v>
      </c>
      <c r="T117" s="1" t="s">
        <v>935</v>
      </c>
      <c r="U117" s="1" t="s">
        <v>918</v>
      </c>
      <c r="V117" s="1"/>
      <c r="W117">
        <v>56</v>
      </c>
      <c r="X117" s="1" t="s">
        <v>35</v>
      </c>
      <c r="Y117" t="str">
        <f>+IF(AND(X117="ud.",COUNTIF(Hoja2!$I$3:$I$11,Hoja1!Q117)&gt;0),Hoja1!W117&amp;" "&amp;IF(Hoja1!W117=1,VLOOKUP(Hoja1!Q117,Hoja2!$A:$D,3,0),VLOOKUP(Hoja1!Q117,Hoja2!$A:$D,4,0)),IF(AND(X117="ud.",COUNTIF(Hoja2!$I$3:$I$11,Hoja1!Q117)&lt;0),Hoja1!W117&amp;" "&amp;"unidad, "&amp;VLOOKUP(Hoja1!Q117,Hoja2!$A:$B,2,0),Hoja1!W117&amp;" "&amp;Hoja1!X117&amp;" "&amp;VLOOKUP(Hoja1!Q117,Hoja2!$A:$B,2,0)))</f>
        <v>56 comprimidos de liberación prolongada</v>
      </c>
      <c r="Z117" t="str">
        <f>+IF(X117="ud.",IF(W117&lt;&gt;1,W117&amp;" "&amp;VLOOKUP(Q117,Hoja2!A:D,4,0),Hoja1!W117&amp;" "&amp;VLOOKUP(Hoja1!Q117,Hoja2!A:D,3,0)),Hoja1!W117&amp;" "&amp;Hoja1!X117&amp;" "&amp;VLOOKUP(Hoja1!Q117,Hoja2!A:B,2,0))</f>
        <v>56 comprimidos de liberación prolongada</v>
      </c>
      <c r="AA117" s="1" t="s">
        <v>625</v>
      </c>
      <c r="AB117" s="1" t="s">
        <v>25</v>
      </c>
      <c r="AC117" s="1" t="s">
        <v>26</v>
      </c>
      <c r="AD117" s="1" t="s">
        <v>82</v>
      </c>
      <c r="AE117" s="4">
        <v>41480</v>
      </c>
      <c r="AF117" t="str">
        <f t="shared" si="95"/>
        <v>(CB) XIGDUO COM LP 5/1000 MG X 56</v>
      </c>
      <c r="AG117" t="str">
        <f t="shared" si="62"/>
        <v>ASTRAZENECA</v>
      </c>
      <c r="AH117" t="str">
        <f t="shared" si="63"/>
        <v>DAPAGLIFLOZINA 5 MG</v>
      </c>
      <c r="AI117" t="str">
        <f t="shared" si="96"/>
        <v>METFORMINA 1000 MG</v>
      </c>
      <c r="AJ117" t="str">
        <f t="shared" si="97"/>
        <v/>
      </c>
      <c r="AK117" t="str">
        <f t="shared" si="64"/>
        <v>DAPAGLIFLOZINA 5 MG METFORMINA 1000 MG</v>
      </c>
      <c r="AL117" t="str">
        <f>+VLOOKUP($Q117,Hoja2!$A:$B,2,0)</f>
        <v>comprimido de liberación prolongada</v>
      </c>
      <c r="AM117" t="str">
        <f t="shared" si="65"/>
        <v>(CB) XIGDUO COM LP 5/1000 MG X 56 ASTRAZENECA DAPAGLIFLOZINA 5 MG METFORMINA 1000 MG comprimido de liberación prolongada</v>
      </c>
      <c r="BB117">
        <f t="shared" si="66"/>
        <v>829096</v>
      </c>
      <c r="BC117" t="str">
        <f t="shared" si="67"/>
        <v>Xigduo 5/1000 mg x 56 comprimidos de liberación prolongada</v>
      </c>
      <c r="BD117" s="10">
        <f t="shared" si="68"/>
        <v>41480</v>
      </c>
      <c r="BE117" s="3" t="str">
        <f t="shared" si="69"/>
        <v>Xigduo 5/1000</v>
      </c>
      <c r="BF117" t="str">
        <f t="shared" si="70"/>
        <v>Dapagliflozina</v>
      </c>
      <c r="BG117" t="str">
        <f t="shared" si="71"/>
        <v>Metformina</v>
      </c>
      <c r="BH117" t="str">
        <f t="shared" si="72"/>
        <v/>
      </c>
      <c r="BI117" t="str">
        <f>+IF(AND(X117="ud.",COUNTIF(Hoja2!$I$3:$I$11,Hoja1!Q117)&gt;0),IF(Hoja1!W117=1,VLOOKUP(Hoja1!Q117,Hoja2!$A:$D,3,0),VLOOKUP(Hoja1!Q117,Hoja2!$A:$D,4,0)),IF(AND(X117="ud.",COUNTIF(Hoja2!$I$3:$I$11,Hoja1!Q117)&lt;0),VLOOKUP(Hoja1!Q117,Hoja2!$A:$B,2,0),VLOOKUP(Hoja1!Q117,Hoja2!$A:$B,2,0)))</f>
        <v>comprimidos de liberación prolongada</v>
      </c>
      <c r="BJ117" t="str">
        <f t="shared" si="73"/>
        <v>5/1000 mg</v>
      </c>
      <c r="BK117">
        <f t="shared" si="74"/>
        <v>56</v>
      </c>
      <c r="BL117" t="str">
        <f t="shared" si="75"/>
        <v>ud.</v>
      </c>
      <c r="BO117">
        <f t="shared" si="76"/>
        <v>829096</v>
      </c>
      <c r="BP117" t="str">
        <f t="shared" si="77"/>
        <v>Xigduo 5/1000 mg x 56 comprimidos de liberación prolongada</v>
      </c>
      <c r="BQ117" s="10">
        <f t="shared" si="78"/>
        <v>41480</v>
      </c>
      <c r="BR117" s="3" t="str">
        <f t="shared" si="79"/>
        <v>Xigduo 5/1000</v>
      </c>
      <c r="BS117" t="str">
        <f t="shared" si="80"/>
        <v>Dapagliflozina;Metformina</v>
      </c>
      <c r="BT117" t="str">
        <f t="shared" si="81"/>
        <v>comprimidos de liberación prolongada</v>
      </c>
      <c r="BU117" t="str">
        <f t="shared" si="82"/>
        <v>5/1000 mg</v>
      </c>
      <c r="BV117">
        <f t="shared" si="83"/>
        <v>56</v>
      </c>
      <c r="BW117" t="str">
        <f t="shared" si="84"/>
        <v>ud.</v>
      </c>
      <c r="BZ117" t="str">
        <f t="shared" si="85"/>
        <v>Astrazeneca</v>
      </c>
      <c r="CB117">
        <v>0</v>
      </c>
    </row>
    <row r="118" spans="1:81" x14ac:dyDescent="0.2">
      <c r="A118" s="1" t="s">
        <v>626</v>
      </c>
      <c r="B118" s="2">
        <v>10514</v>
      </c>
      <c r="C118">
        <v>5761</v>
      </c>
      <c r="D118">
        <v>829030</v>
      </c>
      <c r="E118" s="1" t="s">
        <v>627</v>
      </c>
      <c r="F118" s="1" t="str">
        <f t="shared" si="100"/>
        <v>(CB) MONTELUKAST</v>
      </c>
      <c r="G118" s="1">
        <f t="shared" si="101"/>
        <v>4</v>
      </c>
      <c r="H118" s="16" t="str">
        <f t="shared" si="57"/>
        <v>Montelukast 4</v>
      </c>
      <c r="I118" s="1" t="str">
        <f>+VLOOKUP(Q118,Hoja2!A:B,2,0)</f>
        <v>comprimido masticable</v>
      </c>
      <c r="J118" s="1" t="s">
        <v>219</v>
      </c>
      <c r="K118" s="1" t="str">
        <f t="shared" si="61"/>
        <v>Seven Pharma</v>
      </c>
      <c r="L118" s="1" t="s">
        <v>220</v>
      </c>
      <c r="M118" s="1" t="str">
        <f>+L118</f>
        <v>MONTELUKAST</v>
      </c>
      <c r="N118" s="1"/>
      <c r="O118" s="1"/>
      <c r="P118" s="1" t="s">
        <v>221</v>
      </c>
      <c r="Q118" s="1" t="s">
        <v>628</v>
      </c>
      <c r="R118">
        <v>4</v>
      </c>
      <c r="S118" s="1" t="s">
        <v>34</v>
      </c>
      <c r="T118" s="1" t="str">
        <f>+UPPER(R118&amp;" "&amp;S118)</f>
        <v>4 MG</v>
      </c>
      <c r="U118" s="1"/>
      <c r="V118" s="1"/>
      <c r="W118">
        <v>30</v>
      </c>
      <c r="X118" s="1" t="s">
        <v>35</v>
      </c>
      <c r="Y118" t="str">
        <f>+IF(AND(X118="ud.",COUNTIF(Hoja2!$I$3:$I$11,Hoja1!Q118)&gt;0),Hoja1!W118&amp;" "&amp;IF(Hoja1!W118=1,VLOOKUP(Hoja1!Q118,Hoja2!$A:$D,3,0),VLOOKUP(Hoja1!Q118,Hoja2!$A:$D,4,0)),IF(AND(X118="ud.",COUNTIF(Hoja2!$I$3:$I$11,Hoja1!Q118)&lt;0),Hoja1!W118&amp;" "&amp;"unidad, "&amp;VLOOKUP(Hoja1!Q118,Hoja2!$A:$B,2,0),Hoja1!W118&amp;" "&amp;Hoja1!X118&amp;" "&amp;VLOOKUP(Hoja1!Q118,Hoja2!$A:$B,2,0)))</f>
        <v>30 ud. comprimido masticable</v>
      </c>
      <c r="Z118" t="str">
        <f>+IF(X118="ud.",IF(W118&lt;&gt;1,W118&amp;" "&amp;VLOOKUP(Q118,Hoja2!A:D,4,0),Hoja1!W118&amp;" "&amp;VLOOKUP(Hoja1!Q118,Hoja2!A:D,3,0)),Hoja1!W118&amp;" "&amp;Hoja1!X118&amp;" "&amp;VLOOKUP(Hoja1!Q118,Hoja2!A:B,2,0))</f>
        <v>30 comprimidos masticables</v>
      </c>
      <c r="AA118" s="1" t="s">
        <v>629</v>
      </c>
      <c r="AB118" s="1" t="s">
        <v>25</v>
      </c>
      <c r="AC118" s="1" t="s">
        <v>26</v>
      </c>
      <c r="AD118" s="1" t="s">
        <v>75</v>
      </c>
      <c r="AE118" s="4">
        <v>7710</v>
      </c>
      <c r="AF118" t="str">
        <f t="shared" si="95"/>
        <v>(CB) MONTELUKAST COM MAS 4 MG X 30</v>
      </c>
      <c r="AG118" t="str">
        <f t="shared" si="62"/>
        <v>SEVEN PHARMA</v>
      </c>
      <c r="AH118" t="str">
        <f t="shared" si="63"/>
        <v>MONTELUKAST 4 MG</v>
      </c>
      <c r="AI118" t="str">
        <f t="shared" si="96"/>
        <v/>
      </c>
      <c r="AJ118" t="str">
        <f t="shared" si="97"/>
        <v/>
      </c>
      <c r="AK118" t="str">
        <f t="shared" si="64"/>
        <v>MONTELUKAST 4 MG</v>
      </c>
      <c r="AL118" t="str">
        <f>+VLOOKUP($Q118,Hoja2!$A:$B,2,0)</f>
        <v>comprimido masticable</v>
      </c>
      <c r="AM118" t="str">
        <f t="shared" si="65"/>
        <v>(CB) MONTELUKAST COM MAS 4 MG X 30 SEVEN PHARMA MONTELUKAST 4 MG comprimido masticable</v>
      </c>
      <c r="BB118">
        <f t="shared" si="66"/>
        <v>829030</v>
      </c>
      <c r="BC118" t="str">
        <f t="shared" si="67"/>
        <v>Montelukast 4 mg x 30 ud. comprimido masticable</v>
      </c>
      <c r="BD118" s="10">
        <f t="shared" si="68"/>
        <v>7710</v>
      </c>
      <c r="BE118" s="3" t="str">
        <f t="shared" si="69"/>
        <v>Montelukast 4</v>
      </c>
      <c r="BF118" t="str">
        <f t="shared" si="70"/>
        <v>Montelukast</v>
      </c>
      <c r="BG118" t="str">
        <f t="shared" si="71"/>
        <v/>
      </c>
      <c r="BH118" t="str">
        <f t="shared" si="72"/>
        <v/>
      </c>
      <c r="BI118" t="str">
        <f>+IF(AND(X118="ud.",COUNTIF(Hoja2!$I$3:$I$11,Hoja1!Q118)&gt;0),IF(Hoja1!W118=1,VLOOKUP(Hoja1!Q118,Hoja2!$A:$D,3,0),VLOOKUP(Hoja1!Q118,Hoja2!$A:$D,4,0)),IF(AND(X118="ud.",COUNTIF(Hoja2!$I$3:$I$11,Hoja1!Q118)&lt;0),VLOOKUP(Hoja1!Q118,Hoja2!$A:$B,2,0),VLOOKUP(Hoja1!Q118,Hoja2!$A:$B,2,0)))</f>
        <v>comprimido masticable</v>
      </c>
      <c r="BJ118" t="str">
        <f t="shared" si="73"/>
        <v>4 mg</v>
      </c>
      <c r="BK118">
        <f t="shared" si="74"/>
        <v>30</v>
      </c>
      <c r="BL118" t="str">
        <f t="shared" si="75"/>
        <v>ud.</v>
      </c>
      <c r="BO118">
        <f t="shared" si="76"/>
        <v>829030</v>
      </c>
      <c r="BP118" t="str">
        <f t="shared" si="77"/>
        <v>Montelukast 4 mg x 30 ud. comprimido masticable</v>
      </c>
      <c r="BQ118" s="10">
        <f t="shared" si="78"/>
        <v>7710</v>
      </c>
      <c r="BR118" s="3" t="str">
        <f t="shared" si="79"/>
        <v>Montelukast 4</v>
      </c>
      <c r="BS118" t="str">
        <f t="shared" si="80"/>
        <v>Montelukast</v>
      </c>
      <c r="BT118" t="str">
        <f t="shared" si="81"/>
        <v>comprimido masticable</v>
      </c>
      <c r="BU118" t="str">
        <f t="shared" si="82"/>
        <v>4 mg</v>
      </c>
      <c r="BV118">
        <f t="shared" si="83"/>
        <v>30</v>
      </c>
      <c r="BW118" t="str">
        <f t="shared" si="84"/>
        <v>ud.</v>
      </c>
      <c r="BZ118" t="str">
        <f t="shared" si="85"/>
        <v>Seven Pharma</v>
      </c>
      <c r="CB118">
        <v>0</v>
      </c>
    </row>
    <row r="119" spans="1:81" x14ac:dyDescent="0.2">
      <c r="A119" s="1" t="s">
        <v>630</v>
      </c>
      <c r="B119" s="2">
        <v>10515</v>
      </c>
      <c r="C119">
        <v>5739</v>
      </c>
      <c r="D119">
        <v>829033</v>
      </c>
      <c r="E119" s="1" t="s">
        <v>631</v>
      </c>
      <c r="F119" s="1" t="str">
        <f t="shared" si="100"/>
        <v>(CB) NEFEX DUO</v>
      </c>
      <c r="G119" s="1" t="str">
        <f t="shared" si="101"/>
        <v>0,5/0,4</v>
      </c>
      <c r="H119" s="16" t="str">
        <f t="shared" si="57"/>
        <v>Nefex Duo 0,5/0,4</v>
      </c>
      <c r="I119" s="1" t="str">
        <f>+VLOOKUP(Q119,Hoja2!A:B,2,0)</f>
        <v>cápsula de liberación prolongada</v>
      </c>
      <c r="J119" s="1" t="s">
        <v>297</v>
      </c>
      <c r="K119" s="1" t="str">
        <f t="shared" si="61"/>
        <v>Opko</v>
      </c>
      <c r="L119" t="s">
        <v>211</v>
      </c>
      <c r="M119" s="1" t="s">
        <v>388</v>
      </c>
      <c r="N119" s="1" t="s">
        <v>750</v>
      </c>
      <c r="P119" t="s">
        <v>212</v>
      </c>
      <c r="Q119" t="s">
        <v>213</v>
      </c>
      <c r="R119" t="s">
        <v>214</v>
      </c>
      <c r="S119" t="s">
        <v>34</v>
      </c>
      <c r="T119" s="1" t="s">
        <v>921</v>
      </c>
      <c r="U119" s="1" t="s">
        <v>922</v>
      </c>
      <c r="W119">
        <v>30</v>
      </c>
      <c r="X119" s="1" t="s">
        <v>35</v>
      </c>
      <c r="Y119" t="str">
        <f>+IF(AND(X119="ud.",COUNTIF(Hoja2!$I$3:$I$11,Hoja1!Q119)&gt;0),Hoja1!W119&amp;" "&amp;IF(Hoja1!W119=1,VLOOKUP(Hoja1!Q119,Hoja2!$A:$D,3,0),VLOOKUP(Hoja1!Q119,Hoja2!$A:$D,4,0)),IF(AND(X119="ud.",COUNTIF(Hoja2!$I$3:$I$11,Hoja1!Q119)&lt;0),Hoja1!W119&amp;" "&amp;"unidad, "&amp;VLOOKUP(Hoja1!Q119,Hoja2!$A:$B,2,0),Hoja1!W119&amp;" "&amp;Hoja1!X119&amp;" "&amp;VLOOKUP(Hoja1!Q119,Hoja2!$A:$B,2,0)))</f>
        <v>30 cápsulas de liberación prolongada</v>
      </c>
      <c r="Z119" t="str">
        <f>+IF(X119="ud.",IF(W119&lt;&gt;1,W119&amp;" "&amp;VLOOKUP(Q119,Hoja2!A:D,4,0),Hoja1!W119&amp;" "&amp;VLOOKUP(Hoja1!Q119,Hoja2!A:D,3,0)),Hoja1!W119&amp;" "&amp;Hoja1!X119&amp;" "&amp;VLOOKUP(Hoja1!Q119,Hoja2!A:B,2,0))</f>
        <v>30 cápsulas de liberación prolongada</v>
      </c>
      <c r="AA119" s="1" t="s">
        <v>632</v>
      </c>
      <c r="AB119" t="s">
        <v>25</v>
      </c>
      <c r="AC119" t="s">
        <v>26</v>
      </c>
      <c r="AD119" t="s">
        <v>216</v>
      </c>
      <c r="AE119" s="4">
        <v>7610</v>
      </c>
      <c r="AF119" t="str">
        <f t="shared" si="95"/>
        <v>(CB) NEFEX DUO CAP LP 0,5/0,4 MG X 30</v>
      </c>
      <c r="AG119" t="str">
        <f t="shared" si="62"/>
        <v>OPKO</v>
      </c>
      <c r="AH119" t="str">
        <f t="shared" si="63"/>
        <v>DUTASTERIDE 0,5 MG</v>
      </c>
      <c r="AI119" t="str">
        <f t="shared" si="96"/>
        <v>TAMSULOSINA 0,4 MG</v>
      </c>
      <c r="AJ119" t="str">
        <f t="shared" si="97"/>
        <v/>
      </c>
      <c r="AK119" t="str">
        <f t="shared" si="64"/>
        <v>DUTASTERIDE 0,5 MG TAMSULOSINA 0,4 MG</v>
      </c>
      <c r="AL119" t="str">
        <f>+VLOOKUP($Q119,Hoja2!$A:$B,2,0)</f>
        <v>cápsula de liberación prolongada</v>
      </c>
      <c r="AM119" t="str">
        <f t="shared" si="65"/>
        <v>(CB) NEFEX DUO CAP LP 0,5/0,4 MG X 30 OPKO DUTASTERIDE 0,5 MG TAMSULOSINA 0,4 MG cápsula de liberación prolongada</v>
      </c>
      <c r="BB119">
        <f t="shared" si="66"/>
        <v>829033</v>
      </c>
      <c r="BC119" t="str">
        <f t="shared" si="67"/>
        <v>Nefex Duo 0,5/0,4 mg x 30 cápsulas de liberación prolongada</v>
      </c>
      <c r="BD119" s="10">
        <f t="shared" si="68"/>
        <v>7610</v>
      </c>
      <c r="BE119" s="3" t="str">
        <f t="shared" si="69"/>
        <v>Nefex Duo 0,5/0,4</v>
      </c>
      <c r="BF119" t="str">
        <f t="shared" si="70"/>
        <v>Dutasteride</v>
      </c>
      <c r="BG119" t="str">
        <f t="shared" si="71"/>
        <v>Tamsulosina</v>
      </c>
      <c r="BH119" t="str">
        <f t="shared" si="72"/>
        <v/>
      </c>
      <c r="BI119" t="str">
        <f>+IF(AND(X119="ud.",COUNTIF(Hoja2!$I$3:$I$11,Hoja1!Q119)&gt;0),IF(Hoja1!W119=1,VLOOKUP(Hoja1!Q119,Hoja2!$A:$D,3,0),VLOOKUP(Hoja1!Q119,Hoja2!$A:$D,4,0)),IF(AND(X119="ud.",COUNTIF(Hoja2!$I$3:$I$11,Hoja1!Q119)&lt;0),VLOOKUP(Hoja1!Q119,Hoja2!$A:$B,2,0),VLOOKUP(Hoja1!Q119,Hoja2!$A:$B,2,0)))</f>
        <v>cápsulas de liberación prolongada</v>
      </c>
      <c r="BJ119" t="str">
        <f t="shared" si="73"/>
        <v>0,5/0,4 mg</v>
      </c>
      <c r="BK119">
        <f t="shared" si="74"/>
        <v>30</v>
      </c>
      <c r="BL119" t="str">
        <f t="shared" si="75"/>
        <v>ud.</v>
      </c>
      <c r="BO119">
        <f t="shared" si="76"/>
        <v>829033</v>
      </c>
      <c r="BP119" t="str">
        <f t="shared" si="77"/>
        <v>Nefex Duo 0,5/0,4 mg x 30 cápsulas de liberación prolongada</v>
      </c>
      <c r="BQ119" s="10">
        <f t="shared" si="78"/>
        <v>7610</v>
      </c>
      <c r="BR119" s="3" t="str">
        <f t="shared" si="79"/>
        <v>Nefex Duo 0,5/0,4</v>
      </c>
      <c r="BS119" t="str">
        <f t="shared" si="80"/>
        <v>Dutasteride;Tamsulosina</v>
      </c>
      <c r="BT119" t="str">
        <f t="shared" si="81"/>
        <v>cápsulas de liberación prolongada</v>
      </c>
      <c r="BU119" t="str">
        <f t="shared" si="82"/>
        <v>0,5/0,4 mg</v>
      </c>
      <c r="BV119">
        <f t="shared" si="83"/>
        <v>30</v>
      </c>
      <c r="BW119" t="str">
        <f t="shared" si="84"/>
        <v>ud.</v>
      </c>
      <c r="BZ119" t="str">
        <f t="shared" si="85"/>
        <v>Opko</v>
      </c>
      <c r="CA119">
        <v>832168</v>
      </c>
      <c r="CB119">
        <v>0</v>
      </c>
      <c r="CC119">
        <v>829065</v>
      </c>
    </row>
    <row r="120" spans="1:81" x14ac:dyDescent="0.2">
      <c r="A120" s="1" t="s">
        <v>633</v>
      </c>
      <c r="B120" s="2">
        <v>10516</v>
      </c>
      <c r="C120">
        <v>5762</v>
      </c>
      <c r="D120">
        <v>829056</v>
      </c>
      <c r="E120" s="1" t="s">
        <v>634</v>
      </c>
      <c r="F120" s="1" t="str">
        <f t="shared" si="100"/>
        <v>(CB) ROSUVASTATINA</v>
      </c>
      <c r="G120" s="1">
        <f t="shared" si="101"/>
        <v>20</v>
      </c>
      <c r="H120" s="16" t="str">
        <f t="shared" si="57"/>
        <v>Rosuvastatina 20</v>
      </c>
      <c r="I120" s="1" t="str">
        <f>+VLOOKUP(Q120,Hoja2!A:B,2,0)</f>
        <v>comprimido recubierto</v>
      </c>
      <c r="J120" s="1" t="s">
        <v>219</v>
      </c>
      <c r="K120" s="1" t="str">
        <f t="shared" si="61"/>
        <v>Seven Pharma</v>
      </c>
      <c r="L120" s="1" t="s">
        <v>635</v>
      </c>
      <c r="M120" s="1" t="str">
        <f t="shared" ref="M120:M121" si="104">+L120</f>
        <v>ROSUVASTATINA</v>
      </c>
      <c r="N120" s="1"/>
      <c r="O120" s="1"/>
      <c r="P120" s="1" t="s">
        <v>512</v>
      </c>
      <c r="Q120" s="1" t="s">
        <v>33</v>
      </c>
      <c r="R120">
        <v>20</v>
      </c>
      <c r="S120" s="1" t="s">
        <v>34</v>
      </c>
      <c r="T120" s="1" t="str">
        <f t="shared" ref="T120:T121" si="105">+UPPER(R120&amp;" "&amp;S120)</f>
        <v>20 MG</v>
      </c>
      <c r="U120" s="1"/>
      <c r="V120" s="1"/>
      <c r="W120" s="1">
        <v>30</v>
      </c>
      <c r="X120" s="1" t="s">
        <v>35</v>
      </c>
      <c r="Y120" t="str">
        <f>+IF(AND(X120="ud.",COUNTIF(Hoja2!$I$3:$I$11,Hoja1!Q120)&gt;0),Hoja1!W120&amp;" "&amp;IF(Hoja1!W120=1,VLOOKUP(Hoja1!Q120,Hoja2!$A:$D,3,0),VLOOKUP(Hoja1!Q120,Hoja2!$A:$D,4,0)),IF(AND(X120="ud.",COUNTIF(Hoja2!$I$3:$I$11,Hoja1!Q120)&lt;0),Hoja1!W120&amp;" "&amp;"unidad, "&amp;VLOOKUP(Hoja1!Q120,Hoja2!$A:$B,2,0),Hoja1!W120&amp;" "&amp;Hoja1!X120&amp;" "&amp;VLOOKUP(Hoja1!Q120,Hoja2!$A:$B,2,0)))</f>
        <v>30 comprimidos recubiertos</v>
      </c>
      <c r="Z120" t="str">
        <f>+IF(X120="ud.",IF(W120&lt;&gt;1,W120&amp;" "&amp;VLOOKUP(Q120,Hoja2!A:D,4,0),Hoja1!W120&amp;" "&amp;VLOOKUP(Hoja1!Q120,Hoja2!A:D,3,0)),Hoja1!W120&amp;" "&amp;Hoja1!X120&amp;" "&amp;VLOOKUP(Hoja1!Q120,Hoja2!A:B,2,0))</f>
        <v>30 comprimidos recubiertos</v>
      </c>
      <c r="AA120" s="1" t="s">
        <v>636</v>
      </c>
      <c r="AB120" t="s">
        <v>25</v>
      </c>
      <c r="AC120" t="s">
        <v>26</v>
      </c>
      <c r="AD120" s="1" t="s">
        <v>142</v>
      </c>
      <c r="AE120" s="4">
        <v>4870</v>
      </c>
      <c r="AF120" t="str">
        <f t="shared" si="95"/>
        <v>(CB) ROSUVASTATINA COM REC 20 MG X 30</v>
      </c>
      <c r="AG120" t="str">
        <f t="shared" si="62"/>
        <v>SEVEN PHARMA</v>
      </c>
      <c r="AH120" t="str">
        <f t="shared" si="63"/>
        <v>ROSUVASTATINA 20 MG</v>
      </c>
      <c r="AI120" t="str">
        <f t="shared" si="96"/>
        <v/>
      </c>
      <c r="AJ120" t="str">
        <f t="shared" si="97"/>
        <v/>
      </c>
      <c r="AK120" t="str">
        <f t="shared" si="64"/>
        <v>ROSUVASTATINA 20 MG</v>
      </c>
      <c r="AL120" t="str">
        <f>+VLOOKUP($Q120,Hoja2!$A:$B,2,0)</f>
        <v>comprimido recubierto</v>
      </c>
      <c r="AM120" t="str">
        <f t="shared" si="65"/>
        <v>(CB) ROSUVASTATINA COM REC 20 MG X 30 SEVEN PHARMA ROSUVASTATINA 20 MG comprimido recubierto</v>
      </c>
      <c r="BB120">
        <f t="shared" si="66"/>
        <v>829056</v>
      </c>
      <c r="BC120" t="str">
        <f t="shared" si="67"/>
        <v>Rosuvastatina 20 mg x 30 comprimidos recubiertos</v>
      </c>
      <c r="BD120" s="10">
        <f t="shared" si="68"/>
        <v>4870</v>
      </c>
      <c r="BE120" s="3" t="str">
        <f t="shared" si="69"/>
        <v>Rosuvastatina 20</v>
      </c>
      <c r="BF120" t="str">
        <f t="shared" si="70"/>
        <v>Rosuvastatina</v>
      </c>
      <c r="BG120" t="str">
        <f t="shared" si="71"/>
        <v/>
      </c>
      <c r="BH120" t="str">
        <f t="shared" si="72"/>
        <v/>
      </c>
      <c r="BI120" t="str">
        <f>+IF(AND(X120="ud.",COUNTIF(Hoja2!$I$3:$I$11,Hoja1!Q120)&gt;0),IF(Hoja1!W120=1,VLOOKUP(Hoja1!Q120,Hoja2!$A:$D,3,0),VLOOKUP(Hoja1!Q120,Hoja2!$A:$D,4,0)),IF(AND(X120="ud.",COUNTIF(Hoja2!$I$3:$I$11,Hoja1!Q120)&lt;0),VLOOKUP(Hoja1!Q120,Hoja2!$A:$B,2,0),VLOOKUP(Hoja1!Q120,Hoja2!$A:$B,2,0)))</f>
        <v>comprimidos recubiertos</v>
      </c>
      <c r="BJ120" t="str">
        <f t="shared" si="73"/>
        <v>20 mg</v>
      </c>
      <c r="BK120">
        <f t="shared" si="74"/>
        <v>30</v>
      </c>
      <c r="BL120" t="str">
        <f t="shared" si="75"/>
        <v>ud.</v>
      </c>
      <c r="BO120">
        <f t="shared" si="76"/>
        <v>829056</v>
      </c>
      <c r="BP120" t="str">
        <f t="shared" si="77"/>
        <v>Rosuvastatina 20 mg x 30 comprimidos recubiertos</v>
      </c>
      <c r="BQ120" s="10">
        <f t="shared" si="78"/>
        <v>4870</v>
      </c>
      <c r="BR120" s="3" t="str">
        <f t="shared" si="79"/>
        <v>Rosuvastatina 20</v>
      </c>
      <c r="BS120" t="str">
        <f t="shared" si="80"/>
        <v>Rosuvastatina</v>
      </c>
      <c r="BT120" t="str">
        <f t="shared" si="81"/>
        <v>comprimidos recubiertos</v>
      </c>
      <c r="BU120" t="str">
        <f t="shared" si="82"/>
        <v>20 mg</v>
      </c>
      <c r="BV120">
        <f t="shared" si="83"/>
        <v>30</v>
      </c>
      <c r="BW120" t="str">
        <f t="shared" si="84"/>
        <v>ud.</v>
      </c>
      <c r="BZ120" t="str">
        <f t="shared" si="85"/>
        <v>Seven Pharma</v>
      </c>
      <c r="CA120">
        <v>833171</v>
      </c>
      <c r="CB120">
        <v>0</v>
      </c>
    </row>
    <row r="121" spans="1:81" x14ac:dyDescent="0.2">
      <c r="A121" s="1" t="s">
        <v>637</v>
      </c>
      <c r="B121" s="2">
        <v>10517</v>
      </c>
      <c r="C121">
        <v>5763</v>
      </c>
      <c r="D121">
        <v>829057</v>
      </c>
      <c r="E121" s="1" t="s">
        <v>638</v>
      </c>
      <c r="F121" s="1" t="str">
        <f t="shared" si="100"/>
        <v>(CB) SAXENDA</v>
      </c>
      <c r="G121" s="1">
        <f t="shared" si="101"/>
        <v>6</v>
      </c>
      <c r="H121" s="16" t="str">
        <f t="shared" si="57"/>
        <v>Saxenda 6</v>
      </c>
      <c r="I121" s="1" t="str">
        <f>+VLOOKUP(Q121,Hoja2!A:B,2,0)</f>
        <v>solución inyectable</v>
      </c>
      <c r="J121" s="1" t="s">
        <v>109</v>
      </c>
      <c r="K121" s="1" t="str">
        <f t="shared" si="61"/>
        <v>Novo Nordisk</v>
      </c>
      <c r="L121" s="1" t="s">
        <v>134</v>
      </c>
      <c r="M121" s="1" t="str">
        <f t="shared" si="104"/>
        <v>LIRAGLUTIDA</v>
      </c>
      <c r="N121" s="1"/>
      <c r="O121" s="1"/>
      <c r="P121" s="1" t="s">
        <v>80</v>
      </c>
      <c r="Q121" s="1" t="s">
        <v>135</v>
      </c>
      <c r="R121">
        <v>6</v>
      </c>
      <c r="S121" s="1" t="s">
        <v>58</v>
      </c>
      <c r="T121" s="1" t="str">
        <f t="shared" si="105"/>
        <v>6 MG/ML</v>
      </c>
      <c r="U121" s="1"/>
      <c r="V121" s="1"/>
      <c r="W121" s="1">
        <v>3</v>
      </c>
      <c r="X121" s="1" t="s">
        <v>35</v>
      </c>
      <c r="Y121" t="str">
        <f>+IF(AND(X121="ud.",COUNTIF(Hoja2!$I$3:$I$11,Hoja1!Q121)&gt;0),Hoja1!W121&amp;" "&amp;IF(Hoja1!W121=1,VLOOKUP(Hoja1!Q121,Hoja2!$A:$D,3,0),VLOOKUP(Hoja1!Q121,Hoja2!$A:$D,4,0)),IF(AND(X121="ud.",COUNTIF(Hoja2!$I$3:$I$11,Hoja1!Q121)&lt;0),Hoja1!W121&amp;" "&amp;"unidad, "&amp;VLOOKUP(Hoja1!Q121,Hoja2!$A:$B,2,0),Hoja1!W121&amp;" "&amp;Hoja1!X121&amp;" "&amp;VLOOKUP(Hoja1!Q121,Hoja2!$A:$B,2,0)))</f>
        <v>3 ud. solución inyectable</v>
      </c>
      <c r="Z121" t="str">
        <f>+IF(X121="ud.",IF(W121&lt;&gt;1,W121&amp;" "&amp;VLOOKUP(Q121,Hoja2!A:D,4,0),Hoja1!W121&amp;" "&amp;VLOOKUP(Hoja1!Q121,Hoja2!A:D,3,0)),Hoja1!W121&amp;" "&amp;Hoja1!X121&amp;" "&amp;VLOOKUP(Hoja1!Q121,Hoja2!A:B,2,0))</f>
        <v xml:space="preserve">3 </v>
      </c>
      <c r="AA121" s="1" t="s">
        <v>639</v>
      </c>
      <c r="AB121" t="s">
        <v>25</v>
      </c>
      <c r="AC121" t="s">
        <v>26</v>
      </c>
      <c r="AD121" s="1" t="s">
        <v>82</v>
      </c>
      <c r="AE121" s="4">
        <v>205940</v>
      </c>
      <c r="AF121" t="str">
        <f t="shared" si="95"/>
        <v>(CB) SAXENDA SOL INY 6 MG/ML X 3 ML X 3</v>
      </c>
      <c r="AG121" t="str">
        <f t="shared" si="62"/>
        <v>NOVO NORDISK</v>
      </c>
      <c r="AH121" t="str">
        <f t="shared" si="63"/>
        <v>LIRAGLUTIDA 6 MG/ML</v>
      </c>
      <c r="AI121" t="str">
        <f t="shared" si="96"/>
        <v/>
      </c>
      <c r="AJ121" t="str">
        <f t="shared" si="97"/>
        <v/>
      </c>
      <c r="AK121" t="str">
        <f t="shared" si="64"/>
        <v>LIRAGLUTIDA 6 MG/ML</v>
      </c>
      <c r="AL121" t="str">
        <f>+VLOOKUP($Q121,Hoja2!$A:$B,2,0)</f>
        <v>solución inyectable</v>
      </c>
      <c r="AM121" t="str">
        <f t="shared" si="65"/>
        <v>(CB) SAXENDA SOL INY 6 MG/ML X 3 ML X 3 NOVO NORDISK LIRAGLUTIDA 6 MG/ML solución inyectable</v>
      </c>
      <c r="BB121">
        <f t="shared" si="66"/>
        <v>829057</v>
      </c>
      <c r="BC121" t="str">
        <f t="shared" si="67"/>
        <v>Saxenda 6 mg/ml x 3 ud. solución inyectable</v>
      </c>
      <c r="BD121" s="10">
        <f t="shared" si="68"/>
        <v>205940</v>
      </c>
      <c r="BE121" s="3" t="str">
        <f t="shared" si="69"/>
        <v>Saxenda 6</v>
      </c>
      <c r="BF121" t="str">
        <f t="shared" si="70"/>
        <v>Liraglutida</v>
      </c>
      <c r="BG121" t="str">
        <f t="shared" si="71"/>
        <v/>
      </c>
      <c r="BH121" t="str">
        <f t="shared" si="72"/>
        <v/>
      </c>
      <c r="BI121" t="str">
        <f>+IF(AND(X121="ud.",COUNTIF(Hoja2!$I$3:$I$11,Hoja1!Q121)&gt;0),IF(Hoja1!W121=1,VLOOKUP(Hoja1!Q121,Hoja2!$A:$D,3,0),VLOOKUP(Hoja1!Q121,Hoja2!$A:$D,4,0)),IF(AND(X121="ud.",COUNTIF(Hoja2!$I$3:$I$11,Hoja1!Q121)&lt;0),VLOOKUP(Hoja1!Q121,Hoja2!$A:$B,2,0),VLOOKUP(Hoja1!Q121,Hoja2!$A:$B,2,0)))</f>
        <v>solución inyectable</v>
      </c>
      <c r="BJ121" t="str">
        <f t="shared" si="73"/>
        <v>6 mg/ml</v>
      </c>
      <c r="BK121">
        <f t="shared" si="74"/>
        <v>3</v>
      </c>
      <c r="BL121" t="str">
        <f t="shared" si="75"/>
        <v>ud.</v>
      </c>
      <c r="BO121">
        <f t="shared" si="76"/>
        <v>829057</v>
      </c>
      <c r="BP121" t="str">
        <f t="shared" si="77"/>
        <v>Saxenda 6 mg/ml x 3 ud. solución inyectable</v>
      </c>
      <c r="BQ121" s="10">
        <f t="shared" si="78"/>
        <v>205940</v>
      </c>
      <c r="BR121" s="3" t="str">
        <f t="shared" si="79"/>
        <v>Saxenda 6</v>
      </c>
      <c r="BS121" t="str">
        <f t="shared" si="80"/>
        <v>Liraglutida</v>
      </c>
      <c r="BT121" t="str">
        <f t="shared" si="81"/>
        <v>solución inyectable</v>
      </c>
      <c r="BU121" t="str">
        <f t="shared" si="82"/>
        <v>6 mg/ml</v>
      </c>
      <c r="BV121">
        <f t="shared" si="83"/>
        <v>3</v>
      </c>
      <c r="BW121" t="str">
        <f t="shared" si="84"/>
        <v>ud.</v>
      </c>
      <c r="BZ121" t="str">
        <f t="shared" si="85"/>
        <v>Novo Nordisk</v>
      </c>
      <c r="CB121">
        <v>0</v>
      </c>
    </row>
    <row r="122" spans="1:81" x14ac:dyDescent="0.2">
      <c r="A122" s="1" t="s">
        <v>640</v>
      </c>
      <c r="B122" s="2">
        <v>10531</v>
      </c>
      <c r="C122">
        <v>5821</v>
      </c>
      <c r="D122">
        <v>829084</v>
      </c>
      <c r="E122" s="1" t="s">
        <v>641</v>
      </c>
      <c r="F122" s="1" t="str">
        <f t="shared" si="100"/>
        <v>(CB) TRELEGY ELLIPTA</v>
      </c>
      <c r="G122" s="1" t="str">
        <f t="shared" si="101"/>
        <v>92/55/22</v>
      </c>
      <c r="H122" s="16" t="str">
        <f t="shared" si="57"/>
        <v>Trelegy Ellipta 92/55/22</v>
      </c>
      <c r="I122" s="1" t="str">
        <f>+VLOOKUP(Q122,Hoja2!A:B,2,0)</f>
        <v>polvo para inhalación oral</v>
      </c>
      <c r="J122" s="1" t="s">
        <v>70</v>
      </c>
      <c r="K122" s="1" t="str">
        <f t="shared" si="61"/>
        <v>Gsk</v>
      </c>
      <c r="L122" s="1" t="s">
        <v>642</v>
      </c>
      <c r="M122" s="1" t="s">
        <v>382</v>
      </c>
      <c r="N122" s="1" t="s">
        <v>906</v>
      </c>
      <c r="O122" s="1" t="s">
        <v>907</v>
      </c>
      <c r="P122" s="1" t="s">
        <v>221</v>
      </c>
      <c r="Q122" s="1" t="s">
        <v>643</v>
      </c>
      <c r="R122" s="1" t="s">
        <v>644</v>
      </c>
      <c r="S122" s="1" t="s">
        <v>72</v>
      </c>
      <c r="T122" s="1" t="s">
        <v>936</v>
      </c>
      <c r="U122" s="1" t="s">
        <v>937</v>
      </c>
      <c r="V122" s="1" t="s">
        <v>938</v>
      </c>
      <c r="W122">
        <v>30</v>
      </c>
      <c r="X122" s="1" t="s">
        <v>73</v>
      </c>
      <c r="Y122" t="str">
        <f>+IF(AND(X122="ud.",COUNTIF(Hoja2!$I$3:$I$11,Hoja1!Q122)&gt;0),Hoja1!W122&amp;" "&amp;IF(Hoja1!W122=1,VLOOKUP(Hoja1!Q122,Hoja2!$A:$D,3,0),VLOOKUP(Hoja1!Q122,Hoja2!$A:$D,4,0)),IF(AND(X122="ud.",COUNTIF(Hoja2!$I$3:$I$11,Hoja1!Q122)&lt;0),Hoja1!W122&amp;" "&amp;"unidad, "&amp;VLOOKUP(Hoja1!Q122,Hoja2!$A:$B,2,0),Hoja1!W122&amp;" "&amp;Hoja1!X122&amp;" "&amp;VLOOKUP(Hoja1!Q122,Hoja2!$A:$B,2,0)))</f>
        <v>30 dss. polvo para inhalación oral</v>
      </c>
      <c r="Z122" t="str">
        <f>+IF(X122="ud.",IF(W122&lt;&gt;1,W122&amp;" "&amp;VLOOKUP(Q122,Hoja2!A:D,4,0),Hoja1!W122&amp;" "&amp;VLOOKUP(Hoja1!Q122,Hoja2!A:D,3,0)),Hoja1!W122&amp;" "&amp;Hoja1!X122&amp;" "&amp;VLOOKUP(Hoja1!Q122,Hoja2!A:B,2,0))</f>
        <v>30 dss. polvo para inhalación oral</v>
      </c>
      <c r="AA122" s="1" t="s">
        <v>645</v>
      </c>
      <c r="AB122" s="1" t="s">
        <v>44</v>
      </c>
      <c r="AC122" s="1" t="s">
        <v>26</v>
      </c>
      <c r="AD122" s="1" t="s">
        <v>75</v>
      </c>
      <c r="AE122" s="4">
        <v>81250</v>
      </c>
      <c r="AF122" t="str">
        <f t="shared" si="95"/>
        <v>(CB) TRELEGY ELLIPTA POL INH ORA 92/55/22 MCG X 30</v>
      </c>
      <c r="AG122" t="str">
        <f t="shared" si="62"/>
        <v>GSK</v>
      </c>
      <c r="AH122" t="str">
        <f t="shared" si="63"/>
        <v>FLUTICASONA 92 MCG</v>
      </c>
      <c r="AI122" t="str">
        <f t="shared" si="96"/>
        <v>UMECLIDINIO 55 MCG</v>
      </c>
      <c r="AJ122" t="str">
        <f t="shared" si="97"/>
        <v>VILANTEROL 22 MCG</v>
      </c>
      <c r="AK122" t="str">
        <f t="shared" si="64"/>
        <v>FLUTICASONA 92 MCG UMECLIDINIO 55 MCG VILANTEROL 22 MCG</v>
      </c>
      <c r="AL122" t="str">
        <f>+VLOOKUP($Q122,Hoja2!$A:$B,2,0)</f>
        <v>polvo para inhalación oral</v>
      </c>
      <c r="AM122" t="str">
        <f t="shared" si="65"/>
        <v>(CB) TRELEGY ELLIPTA POL INH ORA 92/55/22 MCG X 30 GSK FLUTICASONA 92 MCG UMECLIDINIO 55 MCG VILANTEROL 22 MCG polvo para inhalación oral</v>
      </c>
      <c r="BB122">
        <f t="shared" si="66"/>
        <v>829084</v>
      </c>
      <c r="BC122" t="str">
        <f t="shared" si="67"/>
        <v>Trelegy Ellipta 92/55/22 mcg x 30 dss. polvo para inhalación oral</v>
      </c>
      <c r="BD122" s="10">
        <f t="shared" si="68"/>
        <v>81250</v>
      </c>
      <c r="BE122" s="3" t="str">
        <f t="shared" si="69"/>
        <v>Trelegy Ellipta 92/55/22</v>
      </c>
      <c r="BF122" t="str">
        <f t="shared" si="70"/>
        <v>Fluticasona</v>
      </c>
      <c r="BG122" t="str">
        <f t="shared" si="71"/>
        <v>Umeclidinio</v>
      </c>
      <c r="BH122" t="str">
        <f t="shared" si="72"/>
        <v>Vilanterol</v>
      </c>
      <c r="BI122" t="str">
        <f>+IF(AND(X122="ud.",COUNTIF(Hoja2!$I$3:$I$11,Hoja1!Q122)&gt;0),IF(Hoja1!W122=1,VLOOKUP(Hoja1!Q122,Hoja2!$A:$D,3,0),VLOOKUP(Hoja1!Q122,Hoja2!$A:$D,4,0)),IF(AND(X122="ud.",COUNTIF(Hoja2!$I$3:$I$11,Hoja1!Q122)&lt;0),VLOOKUP(Hoja1!Q122,Hoja2!$A:$B,2,0),VLOOKUP(Hoja1!Q122,Hoja2!$A:$B,2,0)))</f>
        <v>polvo para inhalación oral</v>
      </c>
      <c r="BJ122" t="str">
        <f t="shared" si="73"/>
        <v>92/55/22 mcg</v>
      </c>
      <c r="BK122">
        <f t="shared" si="74"/>
        <v>30</v>
      </c>
      <c r="BL122" t="str">
        <f t="shared" si="75"/>
        <v>dss.</v>
      </c>
      <c r="BO122">
        <f t="shared" si="76"/>
        <v>829084</v>
      </c>
      <c r="BP122" t="str">
        <f t="shared" si="77"/>
        <v>Trelegy Ellipta 92/55/22 mcg x 30 dss. polvo para inhalación oral</v>
      </c>
      <c r="BQ122" s="10">
        <f t="shared" si="78"/>
        <v>81250</v>
      </c>
      <c r="BR122" s="3" t="str">
        <f t="shared" si="79"/>
        <v>Trelegy Ellipta 92/55/22</v>
      </c>
      <c r="BS122" t="str">
        <f t="shared" si="80"/>
        <v>Fluticasona;Umeclidinio;Vilanterol</v>
      </c>
      <c r="BT122" t="str">
        <f t="shared" si="81"/>
        <v>polvo para inhalación oral</v>
      </c>
      <c r="BU122" t="str">
        <f t="shared" si="82"/>
        <v>92/55/22 mcg</v>
      </c>
      <c r="BV122">
        <f t="shared" si="83"/>
        <v>30</v>
      </c>
      <c r="BW122" t="str">
        <f t="shared" si="84"/>
        <v>dss.</v>
      </c>
      <c r="BZ122" t="str">
        <f t="shared" si="85"/>
        <v>Gsk</v>
      </c>
      <c r="CB122">
        <v>0</v>
      </c>
    </row>
    <row r="123" spans="1:81" x14ac:dyDescent="0.2">
      <c r="A123" s="1" t="s">
        <v>646</v>
      </c>
      <c r="B123" s="2">
        <v>10533</v>
      </c>
      <c r="C123">
        <v>5819</v>
      </c>
      <c r="D123">
        <v>829026</v>
      </c>
      <c r="E123" s="1" t="s">
        <v>647</v>
      </c>
      <c r="F123" s="1" t="str">
        <f t="shared" si="100"/>
        <v>(CB) MEMANVITAE</v>
      </c>
      <c r="G123" s="1">
        <f t="shared" si="101"/>
        <v>20</v>
      </c>
      <c r="H123" s="16" t="str">
        <f t="shared" si="57"/>
        <v>Memanvitae 20</v>
      </c>
      <c r="I123" s="1" t="str">
        <f>+VLOOKUP(Q123,Hoja2!A:B,2,0)</f>
        <v>comprimido recubierto</v>
      </c>
      <c r="J123" s="1" t="s">
        <v>387</v>
      </c>
      <c r="K123" s="1" t="str">
        <f t="shared" si="61"/>
        <v>Galenicum</v>
      </c>
      <c r="L123" s="1" t="s">
        <v>648</v>
      </c>
      <c r="M123" s="1" t="str">
        <f t="shared" ref="M123:M124" si="106">+L123</f>
        <v>MEMANTINA</v>
      </c>
      <c r="N123" s="1"/>
      <c r="O123" s="1"/>
      <c r="P123" s="1" t="s">
        <v>649</v>
      </c>
      <c r="Q123" s="1" t="s">
        <v>33</v>
      </c>
      <c r="R123">
        <v>20</v>
      </c>
      <c r="S123" t="s">
        <v>34</v>
      </c>
      <c r="T123" s="1" t="str">
        <f t="shared" ref="T123" si="107">+UPPER(R123&amp;" "&amp;S123)</f>
        <v>20 MG</v>
      </c>
      <c r="U123" s="1"/>
      <c r="V123" s="1"/>
      <c r="W123">
        <v>56</v>
      </c>
      <c r="X123" s="1" t="s">
        <v>35</v>
      </c>
      <c r="Y123" t="str">
        <f>+IF(AND(X123="ud.",COUNTIF(Hoja2!$I$3:$I$11,Hoja1!Q123)&gt;0),Hoja1!W123&amp;" "&amp;IF(Hoja1!W123=1,VLOOKUP(Hoja1!Q123,Hoja2!$A:$D,3,0),VLOOKUP(Hoja1!Q123,Hoja2!$A:$D,4,0)),IF(AND(X123="ud.",COUNTIF(Hoja2!$I$3:$I$11,Hoja1!Q123)&lt;0),Hoja1!W123&amp;" "&amp;"unidad, "&amp;VLOOKUP(Hoja1!Q123,Hoja2!$A:$B,2,0),Hoja1!W123&amp;" "&amp;Hoja1!X123&amp;" "&amp;VLOOKUP(Hoja1!Q123,Hoja2!$A:$B,2,0)))</f>
        <v>56 comprimidos recubiertos</v>
      </c>
      <c r="Z123" t="str">
        <f>+IF(X123="ud.",IF(W123&lt;&gt;1,W123&amp;" "&amp;VLOOKUP(Q123,Hoja2!A:D,4,0),Hoja1!W123&amp;" "&amp;VLOOKUP(Hoja1!Q123,Hoja2!A:D,3,0)),Hoja1!W123&amp;" "&amp;Hoja1!X123&amp;" "&amp;VLOOKUP(Hoja1!Q123,Hoja2!A:B,2,0))</f>
        <v>56 comprimidos recubiertos</v>
      </c>
      <c r="AA123" t="s">
        <v>650</v>
      </c>
      <c r="AB123" s="1" t="s">
        <v>25</v>
      </c>
      <c r="AC123" s="1" t="s">
        <v>26</v>
      </c>
      <c r="AD123" s="1" t="s">
        <v>51</v>
      </c>
      <c r="AE123" s="4">
        <v>14270</v>
      </c>
      <c r="AF123" t="str">
        <f t="shared" si="95"/>
        <v>(CB) MEMANVITAE COM REC 20 MG X 56</v>
      </c>
      <c r="AG123" t="str">
        <f t="shared" si="62"/>
        <v>GALENICUM</v>
      </c>
      <c r="AH123" t="str">
        <f t="shared" si="63"/>
        <v>MEMANTINA 20 MG</v>
      </c>
      <c r="AI123" t="str">
        <f t="shared" si="96"/>
        <v/>
      </c>
      <c r="AJ123" t="str">
        <f t="shared" si="97"/>
        <v/>
      </c>
      <c r="AK123" t="str">
        <f t="shared" si="64"/>
        <v>MEMANTINA 20 MG</v>
      </c>
      <c r="AL123" t="str">
        <f>+VLOOKUP($Q123,Hoja2!$A:$B,2,0)</f>
        <v>comprimido recubierto</v>
      </c>
      <c r="AM123" t="str">
        <f t="shared" si="65"/>
        <v>(CB) MEMANVITAE COM REC 20 MG X 56 GALENICUM MEMANTINA 20 MG comprimido recubierto</v>
      </c>
      <c r="BB123">
        <f t="shared" si="66"/>
        <v>829026</v>
      </c>
      <c r="BC123" t="str">
        <f t="shared" si="67"/>
        <v>Memanvitae 20 mg x 56 comprimidos recubiertos</v>
      </c>
      <c r="BD123" s="10">
        <f t="shared" si="68"/>
        <v>14270</v>
      </c>
      <c r="BE123" s="3" t="str">
        <f t="shared" si="69"/>
        <v>Memanvitae 20</v>
      </c>
      <c r="BF123" t="str">
        <f t="shared" si="70"/>
        <v>Memantina</v>
      </c>
      <c r="BG123" t="str">
        <f t="shared" si="71"/>
        <v/>
      </c>
      <c r="BH123" t="str">
        <f t="shared" si="72"/>
        <v/>
      </c>
      <c r="BI123" t="str">
        <f>+IF(AND(X123="ud.",COUNTIF(Hoja2!$I$3:$I$11,Hoja1!Q123)&gt;0),IF(Hoja1!W123=1,VLOOKUP(Hoja1!Q123,Hoja2!$A:$D,3,0),VLOOKUP(Hoja1!Q123,Hoja2!$A:$D,4,0)),IF(AND(X123="ud.",COUNTIF(Hoja2!$I$3:$I$11,Hoja1!Q123)&lt;0),VLOOKUP(Hoja1!Q123,Hoja2!$A:$B,2,0),VLOOKUP(Hoja1!Q123,Hoja2!$A:$B,2,0)))</f>
        <v>comprimidos recubiertos</v>
      </c>
      <c r="BJ123" t="str">
        <f t="shared" si="73"/>
        <v>20 mg</v>
      </c>
      <c r="BK123">
        <f t="shared" si="74"/>
        <v>56</v>
      </c>
      <c r="BL123" t="str">
        <f t="shared" si="75"/>
        <v>ud.</v>
      </c>
      <c r="BO123">
        <f t="shared" si="76"/>
        <v>829026</v>
      </c>
      <c r="BP123" t="str">
        <f t="shared" si="77"/>
        <v>Memanvitae 20 mg x 56 comprimidos recubiertos</v>
      </c>
      <c r="BQ123" s="10">
        <f t="shared" si="78"/>
        <v>14270</v>
      </c>
      <c r="BR123" s="3" t="str">
        <f t="shared" si="79"/>
        <v>Memanvitae 20</v>
      </c>
      <c r="BS123" t="str">
        <f t="shared" si="80"/>
        <v>Memantina</v>
      </c>
      <c r="BT123" t="str">
        <f t="shared" si="81"/>
        <v>comprimidos recubiertos</v>
      </c>
      <c r="BU123" t="str">
        <f t="shared" si="82"/>
        <v>20 mg</v>
      </c>
      <c r="BV123">
        <f t="shared" si="83"/>
        <v>56</v>
      </c>
      <c r="BW123" t="str">
        <f t="shared" si="84"/>
        <v>ud.</v>
      </c>
      <c r="BZ123" t="str">
        <f t="shared" si="85"/>
        <v>Galenicum</v>
      </c>
      <c r="CA123">
        <v>831950</v>
      </c>
      <c r="CB123">
        <v>0</v>
      </c>
    </row>
    <row r="124" spans="1:81" x14ac:dyDescent="0.2">
      <c r="A124" s="1" t="s">
        <v>651</v>
      </c>
      <c r="B124" s="2">
        <v>10548</v>
      </c>
      <c r="C124">
        <v>5848</v>
      </c>
      <c r="D124">
        <v>829097</v>
      </c>
      <c r="E124" s="1" t="s">
        <v>652</v>
      </c>
      <c r="F124" s="1" t="str">
        <f t="shared" si="100"/>
        <v>(CB) ZEPIKEN</v>
      </c>
      <c r="G124" s="18" t="str">
        <f>+T124</f>
        <v>0,2%</v>
      </c>
      <c r="H124" s="16" t="str">
        <f t="shared" si="57"/>
        <v>Zepiken 0,2%</v>
      </c>
      <c r="I124" s="1" t="str">
        <f>+VLOOKUP(Q124,Hoja2!A:B,2,0)</f>
        <v>solución oftálmica</v>
      </c>
      <c r="J124" s="1" t="s">
        <v>531</v>
      </c>
      <c r="K124" s="1" t="str">
        <f t="shared" si="61"/>
        <v>D&amp;M Pharma</v>
      </c>
      <c r="L124" s="1" t="s">
        <v>20</v>
      </c>
      <c r="M124" s="1" t="str">
        <f t="shared" si="106"/>
        <v>OLOPATADINA</v>
      </c>
      <c r="N124" s="1"/>
      <c r="O124" s="1"/>
      <c r="P124" s="1" t="s">
        <v>21</v>
      </c>
      <c r="Q124" s="1" t="s">
        <v>22</v>
      </c>
      <c r="R124" s="7">
        <v>2E-3</v>
      </c>
      <c r="T124" s="5" t="s">
        <v>984</v>
      </c>
      <c r="U124" s="1"/>
      <c r="V124" s="1"/>
      <c r="W124">
        <v>5</v>
      </c>
      <c r="X124" s="1" t="s">
        <v>23</v>
      </c>
      <c r="Y124" t="str">
        <f>+IF(AND(X124="ud.",COUNTIF(Hoja2!$I$3:$I$11,Hoja1!Q124)&gt;0),Hoja1!W124&amp;" "&amp;IF(Hoja1!W124=1,VLOOKUP(Hoja1!Q124,Hoja2!$A:$D,3,0),VLOOKUP(Hoja1!Q124,Hoja2!$A:$D,4,0)),IF(AND(X124="ud.",COUNTIF(Hoja2!$I$3:$I$11,Hoja1!Q124)&lt;0),Hoja1!W124&amp;" "&amp;"unidad, "&amp;VLOOKUP(Hoja1!Q124,Hoja2!$A:$B,2,0),Hoja1!W124&amp;" "&amp;Hoja1!X124&amp;" "&amp;VLOOKUP(Hoja1!Q124,Hoja2!$A:$B,2,0)))</f>
        <v>5 ml. solución oftálmica</v>
      </c>
      <c r="Z124" t="str">
        <f>+IF(X124="ud.",IF(W124&lt;&gt;1,W124&amp;" "&amp;VLOOKUP(Q124,Hoja2!A:D,4,0),Hoja1!W124&amp;" "&amp;VLOOKUP(Hoja1!Q124,Hoja2!A:D,3,0)),Hoja1!W124&amp;" "&amp;Hoja1!X124&amp;" "&amp;VLOOKUP(Hoja1!Q124,Hoja2!A:B,2,0))</f>
        <v>5 ml. solución oftálmica</v>
      </c>
      <c r="AA124" s="1" t="s">
        <v>653</v>
      </c>
      <c r="AB124" s="1" t="s">
        <v>25</v>
      </c>
      <c r="AC124" s="1" t="s">
        <v>26</v>
      </c>
      <c r="AD124" s="1" t="s">
        <v>27</v>
      </c>
      <c r="AE124" s="4">
        <v>15800</v>
      </c>
      <c r="AF124" t="str">
        <f t="shared" si="95"/>
        <v>(CB) ZEPIKEN SOL OFT 0,2% X 5 ML</v>
      </c>
      <c r="AG124" t="str">
        <f t="shared" si="62"/>
        <v>D&amp;M PHARMA</v>
      </c>
      <c r="AH124" t="str">
        <f t="shared" si="63"/>
        <v>OLOPATADINA 0,2%</v>
      </c>
      <c r="AI124" t="str">
        <f t="shared" si="96"/>
        <v/>
      </c>
      <c r="AJ124" t="str">
        <f t="shared" si="97"/>
        <v/>
      </c>
      <c r="AK124" t="str">
        <f t="shared" si="64"/>
        <v>OLOPATADINA 0,2%</v>
      </c>
      <c r="AL124" t="str">
        <f>+VLOOKUP($Q124,Hoja2!$A:$B,2,0)</f>
        <v>solución oftálmica</v>
      </c>
      <c r="AM124" t="str">
        <f t="shared" si="65"/>
        <v>(CB) ZEPIKEN SOL OFT 0,2% X 5 ML D&amp;M PHARMA OLOPATADINA 0,2% solución oftálmica</v>
      </c>
      <c r="BB124">
        <f t="shared" si="66"/>
        <v>829097</v>
      </c>
      <c r="BC124" t="str">
        <f t="shared" si="67"/>
        <v>Zepiken 0,2% x 5 ml. solución oftálmica</v>
      </c>
      <c r="BD124" s="10">
        <f t="shared" si="68"/>
        <v>15800</v>
      </c>
      <c r="BE124" s="3" t="str">
        <f t="shared" si="69"/>
        <v>Zepiken 0,2%</v>
      </c>
      <c r="BF124" t="str">
        <f t="shared" si="70"/>
        <v>Olopatadina</v>
      </c>
      <c r="BG124" t="str">
        <f t="shared" si="71"/>
        <v/>
      </c>
      <c r="BH124" t="str">
        <f t="shared" si="72"/>
        <v/>
      </c>
      <c r="BI124" t="str">
        <f>+IF(AND(X124="ud.",COUNTIF(Hoja2!$I$3:$I$11,Hoja1!Q124)&gt;0),IF(Hoja1!W124=1,VLOOKUP(Hoja1!Q124,Hoja2!$A:$D,3,0),VLOOKUP(Hoja1!Q124,Hoja2!$A:$D,4,0)),IF(AND(X124="ud.",COUNTIF(Hoja2!$I$3:$I$11,Hoja1!Q124)&lt;0),VLOOKUP(Hoja1!Q124,Hoja2!$A:$B,2,0),VLOOKUP(Hoja1!Q124,Hoja2!$A:$B,2,0)))</f>
        <v>solución oftálmica</v>
      </c>
      <c r="BJ124" t="str">
        <f t="shared" si="73"/>
        <v xml:space="preserve">0,2% </v>
      </c>
      <c r="BK124">
        <f t="shared" si="74"/>
        <v>5</v>
      </c>
      <c r="BL124" t="str">
        <f t="shared" si="75"/>
        <v>ml.</v>
      </c>
      <c r="BO124">
        <f t="shared" si="76"/>
        <v>829097</v>
      </c>
      <c r="BP124" t="str">
        <f t="shared" si="77"/>
        <v>Zepiken 0,2% x 5 ml. solución oftálmica</v>
      </c>
      <c r="BQ124" s="10">
        <f t="shared" si="78"/>
        <v>15800</v>
      </c>
      <c r="BR124" s="3" t="str">
        <f t="shared" si="79"/>
        <v>Zepiken 0,2%</v>
      </c>
      <c r="BS124" t="str">
        <f t="shared" si="80"/>
        <v>Olopatadina</v>
      </c>
      <c r="BT124" t="str">
        <f t="shared" si="81"/>
        <v>solución oftálmica</v>
      </c>
      <c r="BU124" t="str">
        <f t="shared" si="82"/>
        <v xml:space="preserve">0,2% </v>
      </c>
      <c r="BV124">
        <f t="shared" si="83"/>
        <v>5</v>
      </c>
      <c r="BW124" t="str">
        <f t="shared" si="84"/>
        <v>ml.</v>
      </c>
      <c r="BZ124" t="str">
        <f t="shared" si="85"/>
        <v>D&amp;M Pharma</v>
      </c>
      <c r="CA124">
        <v>971726</v>
      </c>
      <c r="CB124">
        <v>0</v>
      </c>
    </row>
    <row r="125" spans="1:81" x14ac:dyDescent="0.2">
      <c r="A125" s="1" t="s">
        <v>654</v>
      </c>
      <c r="B125" s="2">
        <v>10549</v>
      </c>
      <c r="C125">
        <v>5849</v>
      </c>
      <c r="D125">
        <v>829093</v>
      </c>
      <c r="E125" s="1" t="s">
        <v>1026</v>
      </c>
      <c r="F125" s="1" t="str">
        <f t="shared" si="100"/>
        <v>(CB) VILZERMET</v>
      </c>
      <c r="G125" s="1" t="str">
        <f t="shared" ref="G125:G146" si="108">+R125</f>
        <v>50/500</v>
      </c>
      <c r="H125" s="16" t="str">
        <f t="shared" si="57"/>
        <v>Vilzermet 50/500</v>
      </c>
      <c r="I125" s="1" t="str">
        <f>+VLOOKUP(Q125,Hoja2!A:B,2,0)</f>
        <v>comprimido recubierto</v>
      </c>
      <c r="J125" s="1" t="s">
        <v>96</v>
      </c>
      <c r="K125" s="1" t="str">
        <f t="shared" si="61"/>
        <v>Tecnofarma</v>
      </c>
      <c r="L125" s="1" t="s">
        <v>85</v>
      </c>
      <c r="M125" s="1" t="s">
        <v>79</v>
      </c>
      <c r="N125" s="1" t="s">
        <v>884</v>
      </c>
      <c r="O125" s="1"/>
      <c r="P125" s="1" t="s">
        <v>80</v>
      </c>
      <c r="Q125" s="1" t="s">
        <v>33</v>
      </c>
      <c r="R125" s="1" t="s">
        <v>655</v>
      </c>
      <c r="S125" s="1" t="s">
        <v>34</v>
      </c>
      <c r="T125" s="1" t="s">
        <v>910</v>
      </c>
      <c r="U125" s="1" t="s">
        <v>939</v>
      </c>
      <c r="V125" s="1"/>
      <c r="W125">
        <v>60</v>
      </c>
      <c r="X125" s="1" t="s">
        <v>35</v>
      </c>
      <c r="Y125" t="str">
        <f>+IF(AND(X125="ud.",COUNTIF(Hoja2!$I$3:$I$11,Hoja1!Q125)&gt;0),Hoja1!W125&amp;" "&amp;IF(Hoja1!W125=1,VLOOKUP(Hoja1!Q125,Hoja2!$A:$D,3,0),VLOOKUP(Hoja1!Q125,Hoja2!$A:$D,4,0)),IF(AND(X125="ud.",COUNTIF(Hoja2!$I$3:$I$11,Hoja1!Q125)&lt;0),Hoja1!W125&amp;" "&amp;"unidad, "&amp;VLOOKUP(Hoja1!Q125,Hoja2!$A:$B,2,0),Hoja1!W125&amp;" "&amp;Hoja1!X125&amp;" "&amp;VLOOKUP(Hoja1!Q125,Hoja2!$A:$B,2,0)))</f>
        <v>60 comprimidos recubiertos</v>
      </c>
      <c r="Z125" t="str">
        <f>+IF(X125="ud.",IF(W125&lt;&gt;1,W125&amp;" "&amp;VLOOKUP(Q125,Hoja2!A:D,4,0),Hoja1!W125&amp;" "&amp;VLOOKUP(Hoja1!Q125,Hoja2!A:D,3,0)),Hoja1!W125&amp;" "&amp;Hoja1!X125&amp;" "&amp;VLOOKUP(Hoja1!Q125,Hoja2!A:B,2,0))</f>
        <v>60 comprimidos recubiertos</v>
      </c>
      <c r="AA125" s="1" t="s">
        <v>656</v>
      </c>
      <c r="AB125" s="1" t="s">
        <v>25</v>
      </c>
      <c r="AC125" s="1" t="s">
        <v>26</v>
      </c>
      <c r="AD125" s="1" t="s">
        <v>82</v>
      </c>
      <c r="AE125" s="4">
        <v>30240</v>
      </c>
      <c r="AF125" t="str">
        <f t="shared" si="95"/>
        <v>(CB) VILZERMET COM REC 50/500 MG X 60</v>
      </c>
      <c r="AG125" t="str">
        <f t="shared" si="62"/>
        <v>TECNOFARMA</v>
      </c>
      <c r="AH125" t="str">
        <f t="shared" si="63"/>
        <v>VILDAGLIPTINA 50 MG</v>
      </c>
      <c r="AI125" t="str">
        <f t="shared" si="96"/>
        <v>METFORMINA 500 MG</v>
      </c>
      <c r="AJ125" t="str">
        <f t="shared" si="97"/>
        <v/>
      </c>
      <c r="AK125" t="str">
        <f t="shared" si="64"/>
        <v>VILDAGLIPTINA 50 MG METFORMINA 500 MG</v>
      </c>
      <c r="AL125" t="str">
        <f>+VLOOKUP($Q125,Hoja2!$A:$B,2,0)</f>
        <v>comprimido recubierto</v>
      </c>
      <c r="AM125" t="str">
        <f t="shared" si="65"/>
        <v>(CB) VILZERMET COM REC 50/500 MG X 60 TECNOFARMA VILDAGLIPTINA 50 MG METFORMINA 500 MG comprimido recubierto</v>
      </c>
      <c r="BB125">
        <f t="shared" si="66"/>
        <v>829093</v>
      </c>
      <c r="BC125" t="str">
        <f t="shared" si="67"/>
        <v>Vilzermet 50/500 mg x 60 comprimidos recubiertos</v>
      </c>
      <c r="BD125" s="10">
        <f t="shared" si="68"/>
        <v>30240</v>
      </c>
      <c r="BE125" s="3" t="str">
        <f t="shared" si="69"/>
        <v>Vilzermet 50/500</v>
      </c>
      <c r="BF125" t="str">
        <f t="shared" si="70"/>
        <v>Vildagliptina</v>
      </c>
      <c r="BG125" t="str">
        <f t="shared" si="71"/>
        <v>Metformina</v>
      </c>
      <c r="BH125" t="str">
        <f t="shared" si="72"/>
        <v/>
      </c>
      <c r="BI125" t="str">
        <f>+IF(AND(X125="ud.",COUNTIF(Hoja2!$I$3:$I$11,Hoja1!Q125)&gt;0),IF(Hoja1!W125=1,VLOOKUP(Hoja1!Q125,Hoja2!$A:$D,3,0),VLOOKUP(Hoja1!Q125,Hoja2!$A:$D,4,0)),IF(AND(X125="ud.",COUNTIF(Hoja2!$I$3:$I$11,Hoja1!Q125)&lt;0),VLOOKUP(Hoja1!Q125,Hoja2!$A:$B,2,0),VLOOKUP(Hoja1!Q125,Hoja2!$A:$B,2,0)))</f>
        <v>comprimidos recubiertos</v>
      </c>
      <c r="BJ125" t="str">
        <f t="shared" si="73"/>
        <v>50/500 mg</v>
      </c>
      <c r="BK125">
        <f t="shared" si="74"/>
        <v>60</v>
      </c>
      <c r="BL125" t="str">
        <f t="shared" si="75"/>
        <v>ud.</v>
      </c>
      <c r="BO125">
        <f t="shared" si="76"/>
        <v>829093</v>
      </c>
      <c r="BP125" t="str">
        <f t="shared" si="77"/>
        <v>Vilzermet 50/500 mg x 60 comprimidos recubiertos</v>
      </c>
      <c r="BQ125" s="10">
        <f t="shared" si="78"/>
        <v>30240</v>
      </c>
      <c r="BR125" s="3" t="str">
        <f t="shared" si="79"/>
        <v>Vilzermet 50/500</v>
      </c>
      <c r="BS125" t="str">
        <f t="shared" si="80"/>
        <v>Vildagliptina;Metformina</v>
      </c>
      <c r="BT125" t="str">
        <f t="shared" si="81"/>
        <v>comprimidos recubiertos</v>
      </c>
      <c r="BU125" t="str">
        <f t="shared" si="82"/>
        <v>50/500 mg</v>
      </c>
      <c r="BV125">
        <f t="shared" si="83"/>
        <v>60</v>
      </c>
      <c r="BW125" t="str">
        <f t="shared" si="84"/>
        <v>ud.</v>
      </c>
      <c r="BX125" t="s">
        <v>1037</v>
      </c>
      <c r="BZ125" t="str">
        <f t="shared" si="85"/>
        <v>Tecnofarma</v>
      </c>
      <c r="CB125">
        <v>0</v>
      </c>
      <c r="CC125">
        <v>829005</v>
      </c>
    </row>
    <row r="126" spans="1:81" x14ac:dyDescent="0.2">
      <c r="A126" s="1" t="s">
        <v>657</v>
      </c>
      <c r="B126" s="2">
        <v>10564</v>
      </c>
      <c r="C126">
        <v>5885</v>
      </c>
      <c r="D126">
        <v>829044</v>
      </c>
      <c r="E126" s="1" t="s">
        <v>658</v>
      </c>
      <c r="F126" s="1" t="str">
        <f t="shared" si="100"/>
        <v>(CB) OTOC</v>
      </c>
      <c r="G126" s="1">
        <f t="shared" si="108"/>
        <v>8</v>
      </c>
      <c r="H126" s="16" t="str">
        <f t="shared" si="57"/>
        <v>Otoc 8</v>
      </c>
      <c r="I126" s="1" t="str">
        <f>+VLOOKUP(Q126,Hoja2!A:B,2,0)</f>
        <v>comprimido bucodispersable</v>
      </c>
      <c r="J126" s="1" t="s">
        <v>219</v>
      </c>
      <c r="K126" s="1" t="str">
        <f t="shared" si="61"/>
        <v>Seven Pharma</v>
      </c>
      <c r="L126" t="s">
        <v>225</v>
      </c>
      <c r="M126" s="1" t="str">
        <f t="shared" ref="M126:M137" si="109">+L126</f>
        <v>ONDANSETRON</v>
      </c>
      <c r="P126" t="s">
        <v>226</v>
      </c>
      <c r="Q126" t="s">
        <v>227</v>
      </c>
      <c r="R126">
        <v>8</v>
      </c>
      <c r="S126" t="s">
        <v>34</v>
      </c>
      <c r="T126" s="1" t="str">
        <f t="shared" ref="T126:T137" si="110">+UPPER(R126&amp;" "&amp;S126)</f>
        <v>8 MG</v>
      </c>
      <c r="W126" s="1">
        <v>10</v>
      </c>
      <c r="X126" s="1" t="s">
        <v>35</v>
      </c>
      <c r="Y126" t="str">
        <f>+IF(AND(X126="ud.",COUNTIF(Hoja2!$I$3:$I$11,Hoja1!Q126)&gt;0),Hoja1!W126&amp;" "&amp;IF(Hoja1!W126=1,VLOOKUP(Hoja1!Q126,Hoja2!$A:$D,3,0),VLOOKUP(Hoja1!Q126,Hoja2!$A:$D,4,0)),IF(AND(X126="ud.",COUNTIF(Hoja2!$I$3:$I$11,Hoja1!Q126)&lt;0),Hoja1!W126&amp;" "&amp;"unidad, "&amp;VLOOKUP(Hoja1!Q126,Hoja2!$A:$B,2,0),Hoja1!W126&amp;" "&amp;Hoja1!X126&amp;" "&amp;VLOOKUP(Hoja1!Q126,Hoja2!$A:$B,2,0)))</f>
        <v>10 comprimidos bucodispersables</v>
      </c>
      <c r="Z126" t="str">
        <f>+IF(X126="ud.",IF(W126&lt;&gt;1,W126&amp;" "&amp;VLOOKUP(Q126,Hoja2!A:D,4,0),Hoja1!W126&amp;" "&amp;VLOOKUP(Hoja1!Q126,Hoja2!A:D,3,0)),Hoja1!W126&amp;" "&amp;Hoja1!X126&amp;" "&amp;VLOOKUP(Hoja1!Q126,Hoja2!A:B,2,0))</f>
        <v>10 comprimidos bucodispersables</v>
      </c>
      <c r="AA126" s="1" t="s">
        <v>659</v>
      </c>
      <c r="AB126" s="1" t="s">
        <v>25</v>
      </c>
      <c r="AC126" s="1" t="s">
        <v>26</v>
      </c>
      <c r="AD126" s="1" t="s">
        <v>229</v>
      </c>
      <c r="AE126" s="4">
        <v>5930</v>
      </c>
      <c r="AF126" t="str">
        <f t="shared" si="95"/>
        <v>(CB) OTOC COM BUC 8 MG X 10</v>
      </c>
      <c r="AG126" t="str">
        <f t="shared" si="62"/>
        <v>SEVEN PHARMA</v>
      </c>
      <c r="AH126" t="str">
        <f t="shared" si="63"/>
        <v>ONDANSETRON 8 MG</v>
      </c>
      <c r="AI126" t="str">
        <f t="shared" si="96"/>
        <v/>
      </c>
      <c r="AJ126" t="str">
        <f t="shared" si="97"/>
        <v/>
      </c>
      <c r="AK126" t="str">
        <f t="shared" si="64"/>
        <v>ONDANSETRON 8 MG</v>
      </c>
      <c r="AL126" t="str">
        <f>+VLOOKUP($Q126,Hoja2!$A:$B,2,0)</f>
        <v>comprimido bucodispersable</v>
      </c>
      <c r="AM126" t="str">
        <f t="shared" si="65"/>
        <v>(CB) OTOC COM BUC 8 MG X 10 SEVEN PHARMA ONDANSETRON 8 MG comprimido bucodispersable</v>
      </c>
      <c r="BB126">
        <f t="shared" si="66"/>
        <v>829044</v>
      </c>
      <c r="BC126" t="str">
        <f t="shared" si="67"/>
        <v>Otoc 8 mg x 10 comprimidos bucodispersables</v>
      </c>
      <c r="BD126" s="10">
        <f t="shared" si="68"/>
        <v>5930</v>
      </c>
      <c r="BE126" s="3" t="str">
        <f t="shared" si="69"/>
        <v>Otoc 8</v>
      </c>
      <c r="BF126" t="str">
        <f t="shared" si="70"/>
        <v>Ondansetron</v>
      </c>
      <c r="BG126" t="str">
        <f t="shared" si="71"/>
        <v/>
      </c>
      <c r="BH126" t="str">
        <f t="shared" si="72"/>
        <v/>
      </c>
      <c r="BI126" t="str">
        <f>+IF(AND(X126="ud.",COUNTIF(Hoja2!$I$3:$I$11,Hoja1!Q126)&gt;0),IF(Hoja1!W126=1,VLOOKUP(Hoja1!Q126,Hoja2!$A:$D,3,0),VLOOKUP(Hoja1!Q126,Hoja2!$A:$D,4,0)),IF(AND(X126="ud.",COUNTIF(Hoja2!$I$3:$I$11,Hoja1!Q126)&lt;0),VLOOKUP(Hoja1!Q126,Hoja2!$A:$B,2,0),VLOOKUP(Hoja1!Q126,Hoja2!$A:$B,2,0)))</f>
        <v>comprimidos bucodispersables</v>
      </c>
      <c r="BJ126" t="str">
        <f t="shared" si="73"/>
        <v>8 mg</v>
      </c>
      <c r="BK126">
        <f t="shared" si="74"/>
        <v>10</v>
      </c>
      <c r="BL126" t="str">
        <f t="shared" si="75"/>
        <v>ud.</v>
      </c>
      <c r="BO126">
        <f t="shared" si="76"/>
        <v>829044</v>
      </c>
      <c r="BP126" t="str">
        <f t="shared" si="77"/>
        <v>Otoc 8 mg x 10 comprimidos bucodispersables</v>
      </c>
      <c r="BQ126" s="10">
        <f t="shared" si="78"/>
        <v>5930</v>
      </c>
      <c r="BR126" s="3" t="str">
        <f t="shared" si="79"/>
        <v>Otoc 8</v>
      </c>
      <c r="BS126" t="str">
        <f t="shared" si="80"/>
        <v>Ondansetron</v>
      </c>
      <c r="BT126" t="str">
        <f t="shared" si="81"/>
        <v>comprimidos bucodispersables</v>
      </c>
      <c r="BU126" t="str">
        <f t="shared" si="82"/>
        <v>8 mg</v>
      </c>
      <c r="BV126">
        <f t="shared" si="83"/>
        <v>10</v>
      </c>
      <c r="BW126" t="str">
        <f t="shared" si="84"/>
        <v>ud.</v>
      </c>
      <c r="BZ126" t="str">
        <f t="shared" si="85"/>
        <v>Seven Pharma</v>
      </c>
      <c r="CB126">
        <v>0</v>
      </c>
    </row>
    <row r="127" spans="1:81" x14ac:dyDescent="0.2">
      <c r="A127" s="1" t="s">
        <v>660</v>
      </c>
      <c r="B127" s="2">
        <v>10581</v>
      </c>
      <c r="C127">
        <v>5910</v>
      </c>
      <c r="D127">
        <v>829002</v>
      </c>
      <c r="E127" s="1" t="s">
        <v>661</v>
      </c>
      <c r="F127" s="1" t="str">
        <f t="shared" si="100"/>
        <v>(CB) GABAPENTINA</v>
      </c>
      <c r="G127" s="1">
        <f t="shared" si="108"/>
        <v>300</v>
      </c>
      <c r="H127" s="16" t="str">
        <f t="shared" si="57"/>
        <v>Gabapentina 300</v>
      </c>
      <c r="I127" s="1" t="str">
        <f>+VLOOKUP(Q127,Hoja2!A:B,2,0)</f>
        <v>cápsula</v>
      </c>
      <c r="J127" s="1" t="s">
        <v>176</v>
      </c>
      <c r="K127" s="1" t="str">
        <f t="shared" si="61"/>
        <v>Ascend</v>
      </c>
      <c r="L127" s="1" t="s">
        <v>662</v>
      </c>
      <c r="M127" s="1" t="str">
        <f t="shared" si="109"/>
        <v>GABAPENTINA</v>
      </c>
      <c r="N127" s="1"/>
      <c r="O127" s="1"/>
      <c r="P127" s="1" t="s">
        <v>663</v>
      </c>
      <c r="Q127" s="1" t="s">
        <v>121</v>
      </c>
      <c r="R127" s="1">
        <v>300</v>
      </c>
      <c r="S127" s="1" t="s">
        <v>34</v>
      </c>
      <c r="T127" s="1" t="str">
        <f t="shared" si="110"/>
        <v>300 MG</v>
      </c>
      <c r="U127" s="1"/>
      <c r="V127" s="1"/>
      <c r="W127" s="1">
        <v>30</v>
      </c>
      <c r="X127" s="1" t="s">
        <v>35</v>
      </c>
      <c r="Y127" t="str">
        <f>+IF(AND(X127="ud.",COUNTIF(Hoja2!$I$3:$I$11,Hoja1!Q127)&gt;0),Hoja1!W127&amp;" "&amp;IF(Hoja1!W127=1,VLOOKUP(Hoja1!Q127,Hoja2!$A:$D,3,0),VLOOKUP(Hoja1!Q127,Hoja2!$A:$D,4,0)),IF(AND(X127="ud.",COUNTIF(Hoja2!$I$3:$I$11,Hoja1!Q127)&lt;0),Hoja1!W127&amp;" "&amp;"unidad, "&amp;VLOOKUP(Hoja1!Q127,Hoja2!$A:$B,2,0),Hoja1!W127&amp;" "&amp;Hoja1!X127&amp;" "&amp;VLOOKUP(Hoja1!Q127,Hoja2!$A:$B,2,0)))</f>
        <v>30 cápsulas</v>
      </c>
      <c r="Z127" t="str">
        <f>+IF(X127="ud.",IF(W127&lt;&gt;1,W127&amp;" "&amp;VLOOKUP(Q127,Hoja2!A:D,4,0),Hoja1!W127&amp;" "&amp;VLOOKUP(Hoja1!Q127,Hoja2!A:D,3,0)),Hoja1!W127&amp;" "&amp;Hoja1!X127&amp;" "&amp;VLOOKUP(Hoja1!Q127,Hoja2!A:B,2,0))</f>
        <v>30 cápsulas</v>
      </c>
      <c r="AA127" s="1" t="s">
        <v>664</v>
      </c>
      <c r="AB127" t="s">
        <v>25</v>
      </c>
      <c r="AC127" t="s">
        <v>26</v>
      </c>
      <c r="AD127" t="s">
        <v>51</v>
      </c>
      <c r="AE127" s="4">
        <v>3730</v>
      </c>
      <c r="AF127" t="str">
        <f t="shared" si="95"/>
        <v>(CB) GABAPENTINA CAP 300 MG X 30</v>
      </c>
      <c r="AG127" t="str">
        <f t="shared" si="62"/>
        <v>ASCEND</v>
      </c>
      <c r="AH127" t="str">
        <f t="shared" si="63"/>
        <v>GABAPENTINA 300 MG</v>
      </c>
      <c r="AI127" t="str">
        <f t="shared" si="96"/>
        <v/>
      </c>
      <c r="AJ127" t="str">
        <f t="shared" si="97"/>
        <v/>
      </c>
      <c r="AK127" t="str">
        <f t="shared" si="64"/>
        <v>GABAPENTINA 300 MG</v>
      </c>
      <c r="AL127" t="str">
        <f>+VLOOKUP($Q127,Hoja2!$A:$B,2,0)</f>
        <v>cápsula</v>
      </c>
      <c r="AM127" t="str">
        <f t="shared" si="65"/>
        <v>(CB) GABAPENTINA CAP 300 MG X 30 ASCEND GABAPENTINA 300 MG cápsula</v>
      </c>
      <c r="BB127">
        <f t="shared" si="66"/>
        <v>829002</v>
      </c>
      <c r="BC127" t="str">
        <f t="shared" si="67"/>
        <v>Gabapentina 300 mg x 30 cápsulas</v>
      </c>
      <c r="BD127" s="10">
        <f t="shared" si="68"/>
        <v>3730</v>
      </c>
      <c r="BE127" s="3" t="str">
        <f t="shared" si="69"/>
        <v>Gabapentina 300</v>
      </c>
      <c r="BF127" t="str">
        <f t="shared" si="70"/>
        <v>Gabapentina</v>
      </c>
      <c r="BG127" t="str">
        <f t="shared" si="71"/>
        <v/>
      </c>
      <c r="BH127" t="str">
        <f t="shared" si="72"/>
        <v/>
      </c>
      <c r="BI127" t="str">
        <f>+IF(AND(X127="ud.",COUNTIF(Hoja2!$I$3:$I$11,Hoja1!Q127)&gt;0),IF(Hoja1!W127=1,VLOOKUP(Hoja1!Q127,Hoja2!$A:$D,3,0),VLOOKUP(Hoja1!Q127,Hoja2!$A:$D,4,0)),IF(AND(X127="ud.",COUNTIF(Hoja2!$I$3:$I$11,Hoja1!Q127)&lt;0),VLOOKUP(Hoja1!Q127,Hoja2!$A:$B,2,0),VLOOKUP(Hoja1!Q127,Hoja2!$A:$B,2,0)))</f>
        <v>cápsulas</v>
      </c>
      <c r="BJ127" t="str">
        <f t="shared" si="73"/>
        <v>300 mg</v>
      </c>
      <c r="BK127">
        <f t="shared" si="74"/>
        <v>30</v>
      </c>
      <c r="BL127" t="str">
        <f t="shared" si="75"/>
        <v>ud.</v>
      </c>
      <c r="BO127">
        <f t="shared" si="76"/>
        <v>829002</v>
      </c>
      <c r="BP127" t="str">
        <f t="shared" si="77"/>
        <v>Gabapentina 300 mg x 30 cápsulas</v>
      </c>
      <c r="BQ127" s="10">
        <f t="shared" si="78"/>
        <v>3730</v>
      </c>
      <c r="BR127" s="3" t="str">
        <f t="shared" si="79"/>
        <v>Gabapentina 300</v>
      </c>
      <c r="BS127" t="str">
        <f t="shared" si="80"/>
        <v>Gabapentina</v>
      </c>
      <c r="BT127" t="str">
        <f t="shared" si="81"/>
        <v>cápsulas</v>
      </c>
      <c r="BU127" t="str">
        <f t="shared" si="82"/>
        <v>300 mg</v>
      </c>
      <c r="BV127">
        <f t="shared" si="83"/>
        <v>30</v>
      </c>
      <c r="BW127" t="str">
        <f t="shared" si="84"/>
        <v>ud.</v>
      </c>
      <c r="BZ127" t="str">
        <f t="shared" si="85"/>
        <v>Ascend</v>
      </c>
      <c r="CA127">
        <v>831034</v>
      </c>
      <c r="CB127">
        <v>0</v>
      </c>
    </row>
    <row r="128" spans="1:81" x14ac:dyDescent="0.2">
      <c r="A128" s="1" t="s">
        <v>665</v>
      </c>
      <c r="B128" s="2">
        <v>10582</v>
      </c>
      <c r="C128">
        <v>5911</v>
      </c>
      <c r="D128">
        <v>829034</v>
      </c>
      <c r="E128" s="1" t="s">
        <v>666</v>
      </c>
      <c r="F128" s="1" t="str">
        <f t="shared" si="100"/>
        <v>(CB) NORMIX</v>
      </c>
      <c r="G128" s="1">
        <f t="shared" si="108"/>
        <v>200</v>
      </c>
      <c r="H128" s="16" t="str">
        <f t="shared" si="57"/>
        <v>Normix 200</v>
      </c>
      <c r="I128" s="1" t="str">
        <f>+VLOOKUP(Q128,Hoja2!A:B,2,0)</f>
        <v>comprimido recubierto</v>
      </c>
      <c r="J128" s="1" t="s">
        <v>507</v>
      </c>
      <c r="K128" s="1" t="str">
        <f t="shared" si="61"/>
        <v>Andromaco</v>
      </c>
      <c r="L128" s="1" t="s">
        <v>667</v>
      </c>
      <c r="M128" s="1" t="str">
        <f t="shared" si="109"/>
        <v>RIFAXIMINA</v>
      </c>
      <c r="N128" s="1"/>
      <c r="O128" s="1"/>
      <c r="P128" s="1" t="s">
        <v>159</v>
      </c>
      <c r="Q128" s="1" t="s">
        <v>33</v>
      </c>
      <c r="R128" s="1">
        <v>200</v>
      </c>
      <c r="S128" s="1" t="s">
        <v>34</v>
      </c>
      <c r="T128" s="1" t="str">
        <f t="shared" si="110"/>
        <v>200 MG</v>
      </c>
      <c r="U128" s="1"/>
      <c r="V128" s="1"/>
      <c r="W128" s="1">
        <v>24</v>
      </c>
      <c r="X128" s="1" t="s">
        <v>35</v>
      </c>
      <c r="Y128" t="str">
        <f>+IF(AND(X128="ud.",COUNTIF(Hoja2!$I$3:$I$11,Hoja1!Q128)&gt;0),Hoja1!W128&amp;" "&amp;IF(Hoja1!W128=1,VLOOKUP(Hoja1!Q128,Hoja2!$A:$D,3,0),VLOOKUP(Hoja1!Q128,Hoja2!$A:$D,4,0)),IF(AND(X128="ud.",COUNTIF(Hoja2!$I$3:$I$11,Hoja1!Q128)&lt;0),Hoja1!W128&amp;" "&amp;"unidad, "&amp;VLOOKUP(Hoja1!Q128,Hoja2!$A:$B,2,0),Hoja1!W128&amp;" "&amp;Hoja1!X128&amp;" "&amp;VLOOKUP(Hoja1!Q128,Hoja2!$A:$B,2,0)))</f>
        <v>24 comprimidos recubiertos</v>
      </c>
      <c r="Z128" t="str">
        <f>+IF(X128="ud.",IF(W128&lt;&gt;1,W128&amp;" "&amp;VLOOKUP(Q128,Hoja2!A:D,4,0),Hoja1!W128&amp;" "&amp;VLOOKUP(Hoja1!Q128,Hoja2!A:D,3,0)),Hoja1!W128&amp;" "&amp;Hoja1!X128&amp;" "&amp;VLOOKUP(Hoja1!Q128,Hoja2!A:B,2,0))</f>
        <v>24 comprimidos recubiertos</v>
      </c>
      <c r="AA128" s="1" t="s">
        <v>668</v>
      </c>
      <c r="AB128" s="1" t="s">
        <v>25</v>
      </c>
      <c r="AC128" s="1" t="s">
        <v>26</v>
      </c>
      <c r="AD128" s="1" t="s">
        <v>163</v>
      </c>
      <c r="AE128" s="4">
        <v>26140</v>
      </c>
      <c r="AF128" t="str">
        <f t="shared" si="95"/>
        <v>(CB) NORMIX COM REC 200 MG X 24</v>
      </c>
      <c r="AG128" t="str">
        <f t="shared" si="62"/>
        <v>ANDROMACO</v>
      </c>
      <c r="AH128" t="str">
        <f t="shared" si="63"/>
        <v>RIFAXIMINA 200 MG</v>
      </c>
      <c r="AI128" t="str">
        <f t="shared" si="96"/>
        <v/>
      </c>
      <c r="AJ128" t="str">
        <f t="shared" si="97"/>
        <v/>
      </c>
      <c r="AK128" t="str">
        <f t="shared" si="64"/>
        <v>RIFAXIMINA 200 MG</v>
      </c>
      <c r="AL128" t="str">
        <f>+VLOOKUP($Q128,Hoja2!$A:$B,2,0)</f>
        <v>comprimido recubierto</v>
      </c>
      <c r="AM128" t="str">
        <f t="shared" si="65"/>
        <v>(CB) NORMIX COM REC 200 MG X 24 ANDROMACO RIFAXIMINA 200 MG comprimido recubierto</v>
      </c>
      <c r="BB128">
        <f t="shared" si="66"/>
        <v>829034</v>
      </c>
      <c r="BC128" t="str">
        <f t="shared" si="67"/>
        <v>Normix 200 mg x 24 comprimidos recubiertos</v>
      </c>
      <c r="BD128" s="10">
        <f t="shared" si="68"/>
        <v>26140</v>
      </c>
      <c r="BE128" s="3" t="str">
        <f t="shared" si="69"/>
        <v>Normix 200</v>
      </c>
      <c r="BF128" t="str">
        <f t="shared" si="70"/>
        <v>Rifaximina</v>
      </c>
      <c r="BG128" t="str">
        <f t="shared" si="71"/>
        <v/>
      </c>
      <c r="BH128" t="str">
        <f t="shared" si="72"/>
        <v/>
      </c>
      <c r="BI128" t="str">
        <f>+IF(AND(X128="ud.",COUNTIF(Hoja2!$I$3:$I$11,Hoja1!Q128)&gt;0),IF(Hoja1!W128=1,VLOOKUP(Hoja1!Q128,Hoja2!$A:$D,3,0),VLOOKUP(Hoja1!Q128,Hoja2!$A:$D,4,0)),IF(AND(X128="ud.",COUNTIF(Hoja2!$I$3:$I$11,Hoja1!Q128)&lt;0),VLOOKUP(Hoja1!Q128,Hoja2!$A:$B,2,0),VLOOKUP(Hoja1!Q128,Hoja2!$A:$B,2,0)))</f>
        <v>comprimidos recubiertos</v>
      </c>
      <c r="BJ128" t="str">
        <f t="shared" si="73"/>
        <v>200 mg</v>
      </c>
      <c r="BK128">
        <f t="shared" si="74"/>
        <v>24</v>
      </c>
      <c r="BL128" t="str">
        <f t="shared" si="75"/>
        <v>ud.</v>
      </c>
      <c r="BO128">
        <f t="shared" si="76"/>
        <v>829034</v>
      </c>
      <c r="BP128" t="str">
        <f t="shared" si="77"/>
        <v>Normix 200 mg x 24 comprimidos recubiertos</v>
      </c>
      <c r="BQ128" s="10">
        <f t="shared" si="78"/>
        <v>26140</v>
      </c>
      <c r="BR128" s="3" t="str">
        <f t="shared" si="79"/>
        <v>Normix 200</v>
      </c>
      <c r="BS128" t="str">
        <f t="shared" si="80"/>
        <v>Rifaximina</v>
      </c>
      <c r="BT128" t="str">
        <f t="shared" si="81"/>
        <v>comprimidos recubiertos</v>
      </c>
      <c r="BU128" t="str">
        <f t="shared" si="82"/>
        <v>200 mg</v>
      </c>
      <c r="BV128">
        <f t="shared" si="83"/>
        <v>24</v>
      </c>
      <c r="BW128" t="str">
        <f t="shared" si="84"/>
        <v>ud.</v>
      </c>
      <c r="BZ128" t="str">
        <f t="shared" si="85"/>
        <v>Andromaco</v>
      </c>
      <c r="CA128">
        <v>833002</v>
      </c>
      <c r="CB128">
        <v>0</v>
      </c>
    </row>
    <row r="129" spans="1:81" x14ac:dyDescent="0.2">
      <c r="A129" s="1" t="s">
        <v>669</v>
      </c>
      <c r="B129" s="2">
        <v>10583</v>
      </c>
      <c r="C129">
        <v>5912</v>
      </c>
      <c r="D129">
        <v>828946</v>
      </c>
      <c r="E129" s="1" t="s">
        <v>670</v>
      </c>
      <c r="F129" s="1" t="str">
        <f t="shared" si="100"/>
        <v>(CB) ACUODE</v>
      </c>
      <c r="G129" s="1">
        <f t="shared" si="108"/>
        <v>50000</v>
      </c>
      <c r="H129" s="16" t="str">
        <f t="shared" si="57"/>
        <v>Acuode 50000</v>
      </c>
      <c r="I129" s="1" t="str">
        <f>+VLOOKUP(Q129,Hoja2!A:B,2,0)</f>
        <v>polvo para solución oral</v>
      </c>
      <c r="J129" s="1" t="s">
        <v>40</v>
      </c>
      <c r="K129" s="1" t="str">
        <f t="shared" si="61"/>
        <v>Abbott</v>
      </c>
      <c r="L129" s="1" t="s">
        <v>619</v>
      </c>
      <c r="M129" s="1" t="str">
        <f t="shared" si="109"/>
        <v>VITAMINA D3</v>
      </c>
      <c r="N129" s="1"/>
      <c r="O129" s="1"/>
      <c r="P129" s="1"/>
      <c r="Q129" s="1" t="s">
        <v>620</v>
      </c>
      <c r="R129" s="1">
        <v>50000</v>
      </c>
      <c r="S129" s="1" t="s">
        <v>474</v>
      </c>
      <c r="T129" s="1" t="str">
        <f t="shared" si="110"/>
        <v>50000 UI</v>
      </c>
      <c r="U129" s="1"/>
      <c r="V129" s="1"/>
      <c r="W129" s="1">
        <v>2</v>
      </c>
      <c r="X129" s="1" t="s">
        <v>35</v>
      </c>
      <c r="Y129" t="str">
        <f>+IF(AND(X129="ud.",COUNTIF(Hoja2!$I$3:$I$11,Hoja1!Q129)&gt;0),Hoja1!W129&amp;" "&amp;IF(Hoja1!W129=1,VLOOKUP(Hoja1!Q129,Hoja2!$A:$D,3,0),VLOOKUP(Hoja1!Q129,Hoja2!$A:$D,4,0)),IF(AND(X129="ud.",COUNTIF(Hoja2!$I$3:$I$11,Hoja1!Q129)&lt;0),Hoja1!W129&amp;" "&amp;"unidad, "&amp;VLOOKUP(Hoja1!Q129,Hoja2!$A:$B,2,0),Hoja1!W129&amp;" "&amp;Hoja1!X129&amp;" "&amp;VLOOKUP(Hoja1!Q129,Hoja2!$A:$B,2,0)))</f>
        <v>2 ud. polvo para solución oral</v>
      </c>
      <c r="Z129" t="str">
        <f>+IF(X129="ud.",IF(W129&lt;&gt;1,W129&amp;" "&amp;VLOOKUP(Q129,Hoja2!A:D,4,0),Hoja1!W129&amp;" "&amp;VLOOKUP(Hoja1!Q129,Hoja2!A:D,3,0)),Hoja1!W129&amp;" "&amp;Hoja1!X129&amp;" "&amp;VLOOKUP(Hoja1!Q129,Hoja2!A:B,2,0))</f>
        <v xml:space="preserve">2 </v>
      </c>
      <c r="AA129" s="1" t="s">
        <v>671</v>
      </c>
      <c r="AB129" t="s">
        <v>25</v>
      </c>
      <c r="AC129" t="s">
        <v>26</v>
      </c>
      <c r="AD129" t="s">
        <v>294</v>
      </c>
      <c r="AE129" s="4">
        <v>6980</v>
      </c>
      <c r="AF129" t="str">
        <f t="shared" si="95"/>
        <v>(CB) ACUODE POL SOL ORA 50.000 UI X 2</v>
      </c>
      <c r="AG129" t="str">
        <f t="shared" si="62"/>
        <v>ABBOTT</v>
      </c>
      <c r="AH129" t="str">
        <f t="shared" si="63"/>
        <v>VITAMINA D3 50000 UI</v>
      </c>
      <c r="AI129" t="str">
        <f t="shared" si="96"/>
        <v/>
      </c>
      <c r="AJ129" t="str">
        <f t="shared" si="97"/>
        <v/>
      </c>
      <c r="AK129" t="str">
        <f t="shared" si="64"/>
        <v>VITAMINA D3 50000 UI</v>
      </c>
      <c r="AL129" t="str">
        <f>+VLOOKUP($Q129,Hoja2!$A:$B,2,0)</f>
        <v>polvo para solución oral</v>
      </c>
      <c r="AM129" t="str">
        <f t="shared" si="65"/>
        <v>(CB) ACUODE POL SOL ORA 50.000 UI X 2 ABBOTT VITAMINA D3 50000 UI polvo para solución oral</v>
      </c>
      <c r="BB129">
        <f t="shared" si="66"/>
        <v>828946</v>
      </c>
      <c r="BC129" t="str">
        <f t="shared" si="67"/>
        <v>Acuode 50000 UI x 2 ud. polvo para solución oral</v>
      </c>
      <c r="BD129" s="10">
        <f t="shared" si="68"/>
        <v>6980</v>
      </c>
      <c r="BE129" s="3" t="str">
        <f t="shared" si="69"/>
        <v>Acuode 50000</v>
      </c>
      <c r="BF129" t="str">
        <f t="shared" si="70"/>
        <v>Vitamina D3</v>
      </c>
      <c r="BG129" t="str">
        <f t="shared" si="71"/>
        <v/>
      </c>
      <c r="BH129" t="str">
        <f t="shared" si="72"/>
        <v/>
      </c>
      <c r="BI129" t="str">
        <f>+IF(AND(X129="ud.",COUNTIF(Hoja2!$I$3:$I$11,Hoja1!Q129)&gt;0),IF(Hoja1!W129=1,VLOOKUP(Hoja1!Q129,Hoja2!$A:$D,3,0),VLOOKUP(Hoja1!Q129,Hoja2!$A:$D,4,0)),IF(AND(X129="ud.",COUNTIF(Hoja2!$I$3:$I$11,Hoja1!Q129)&lt;0),VLOOKUP(Hoja1!Q129,Hoja2!$A:$B,2,0),VLOOKUP(Hoja1!Q129,Hoja2!$A:$B,2,0)))</f>
        <v>polvo para solución oral</v>
      </c>
      <c r="BJ129" t="str">
        <f t="shared" si="73"/>
        <v>50000 UI</v>
      </c>
      <c r="BK129">
        <f t="shared" si="74"/>
        <v>2</v>
      </c>
      <c r="BL129" t="str">
        <f t="shared" si="75"/>
        <v>ud.</v>
      </c>
      <c r="BO129">
        <f t="shared" si="76"/>
        <v>828946</v>
      </c>
      <c r="BP129" t="str">
        <f t="shared" si="77"/>
        <v>Acuode 50000 UI x 2 ud. polvo para solución oral</v>
      </c>
      <c r="BQ129" s="10">
        <f t="shared" si="78"/>
        <v>6980</v>
      </c>
      <c r="BR129" s="3" t="str">
        <f t="shared" si="79"/>
        <v>Acuode 50000</v>
      </c>
      <c r="BS129" t="str">
        <f t="shared" si="80"/>
        <v>Vitamina D3</v>
      </c>
      <c r="BT129" t="str">
        <f t="shared" si="81"/>
        <v>polvo para solución oral</v>
      </c>
      <c r="BU129" t="str">
        <f t="shared" si="82"/>
        <v>50000 UI</v>
      </c>
      <c r="BV129">
        <f t="shared" si="83"/>
        <v>2</v>
      </c>
      <c r="BW129" t="str">
        <f t="shared" si="84"/>
        <v>ud.</v>
      </c>
      <c r="BZ129" t="str">
        <f t="shared" si="85"/>
        <v>Abbott</v>
      </c>
      <c r="CA129">
        <v>833869</v>
      </c>
      <c r="CB129">
        <v>0</v>
      </c>
    </row>
    <row r="130" spans="1:81" x14ac:dyDescent="0.2">
      <c r="A130" s="5" t="s">
        <v>672</v>
      </c>
      <c r="B130" s="2">
        <v>10718</v>
      </c>
      <c r="C130">
        <v>6104</v>
      </c>
      <c r="D130">
        <v>828951</v>
      </c>
      <c r="E130" s="1" t="s">
        <v>673</v>
      </c>
      <c r="F130" s="1" t="str">
        <f t="shared" si="100"/>
        <v>(CB) ALERTEX</v>
      </c>
      <c r="G130" s="1">
        <f t="shared" si="108"/>
        <v>200</v>
      </c>
      <c r="H130" s="16" t="str">
        <f t="shared" ref="H130:H187" si="111">+IF(LEFT(F130,4)="(CB)",PROPER(RIGHT(F130,LEN(F130)-5))&amp;" "&amp;G130,PROPER(RIGHT(F130,LEN(F130)))&amp;" "&amp;G130)</f>
        <v>Alertex 200</v>
      </c>
      <c r="I130" s="1" t="str">
        <f>+VLOOKUP(Q130,Hoja2!A:B,2,0)</f>
        <v>comprimido</v>
      </c>
      <c r="J130" s="1" t="s">
        <v>188</v>
      </c>
      <c r="K130" s="1" t="str">
        <f t="shared" si="61"/>
        <v>Saval</v>
      </c>
      <c r="L130" s="1" t="s">
        <v>443</v>
      </c>
      <c r="M130" s="1" t="str">
        <f t="shared" si="109"/>
        <v>MODAFINILO</v>
      </c>
      <c r="N130" s="1"/>
      <c r="O130" s="1"/>
      <c r="P130" s="1" t="s">
        <v>444</v>
      </c>
      <c r="Q130" s="1" t="s">
        <v>65</v>
      </c>
      <c r="R130">
        <v>200</v>
      </c>
      <c r="S130" s="1" t="s">
        <v>34</v>
      </c>
      <c r="T130" s="1" t="str">
        <f t="shared" si="110"/>
        <v>200 MG</v>
      </c>
      <c r="U130" s="1"/>
      <c r="V130" s="1"/>
      <c r="W130">
        <v>30</v>
      </c>
      <c r="X130" s="1" t="s">
        <v>35</v>
      </c>
      <c r="Y130" t="str">
        <f>+IF(AND(X130="ud.",COUNTIF(Hoja2!$I$3:$I$11,Hoja1!Q130)&gt;0),Hoja1!W130&amp;" "&amp;IF(Hoja1!W130=1,VLOOKUP(Hoja1!Q130,Hoja2!$A:$D,3,0),VLOOKUP(Hoja1!Q130,Hoja2!$A:$D,4,0)),IF(AND(X130="ud.",COUNTIF(Hoja2!$I$3:$I$11,Hoja1!Q130)&lt;0),Hoja1!W130&amp;" "&amp;"unidad, "&amp;VLOOKUP(Hoja1!Q130,Hoja2!$A:$B,2,0),Hoja1!W130&amp;" "&amp;Hoja1!X130&amp;" "&amp;VLOOKUP(Hoja1!Q130,Hoja2!$A:$B,2,0)))</f>
        <v>30 comprimidos</v>
      </c>
      <c r="Z130" t="str">
        <f>+IF(X130="ud.",IF(W130&lt;&gt;1,W130&amp;" "&amp;VLOOKUP(Q130,Hoja2!A:D,4,0),Hoja1!W130&amp;" "&amp;VLOOKUP(Hoja1!Q130,Hoja2!A:D,3,0)),Hoja1!W130&amp;" "&amp;Hoja1!X130&amp;" "&amp;VLOOKUP(Hoja1!Q130,Hoja2!A:B,2,0))</f>
        <v>30 comprimidos</v>
      </c>
      <c r="AA130" s="1" t="s">
        <v>674</v>
      </c>
      <c r="AB130" s="1" t="s">
        <v>44</v>
      </c>
      <c r="AC130" s="1" t="s">
        <v>26</v>
      </c>
      <c r="AD130" s="1" t="s">
        <v>51</v>
      </c>
      <c r="AE130" s="4">
        <v>18890</v>
      </c>
      <c r="AF130" t="str">
        <f t="shared" ref="AF130:AF161" si="112">+E130</f>
        <v>(CB) ALERTEX COM 200 MG X 30</v>
      </c>
      <c r="AG130" t="str">
        <f t="shared" si="62"/>
        <v>SAVAL</v>
      </c>
      <c r="AH130" t="str">
        <f t="shared" si="63"/>
        <v>MODAFINILO 200 MG</v>
      </c>
      <c r="AI130" t="str">
        <f t="shared" ref="AI130:AI161" si="113">+IF(N130="","",N130&amp;" "&amp;U130)</f>
        <v/>
      </c>
      <c r="AJ130" t="str">
        <f t="shared" ref="AJ130:AJ161" si="114">+IF(O130="","",O130&amp;" "&amp;V130)</f>
        <v/>
      </c>
      <c r="AK130" t="str">
        <f t="shared" si="64"/>
        <v>MODAFINILO 200 MG</v>
      </c>
      <c r="AL130" t="str">
        <f>+VLOOKUP($Q130,Hoja2!$A:$B,2,0)</f>
        <v>comprimido</v>
      </c>
      <c r="AM130" t="str">
        <f t="shared" si="65"/>
        <v>(CB) ALERTEX COM 200 MG X 30 SAVAL MODAFINILO 200 MG comprimido</v>
      </c>
      <c r="BB130">
        <f t="shared" si="66"/>
        <v>828951</v>
      </c>
      <c r="BC130" t="str">
        <f t="shared" si="67"/>
        <v>Alertex 200 mg x 30 comprimidos</v>
      </c>
      <c r="BD130" s="10">
        <f t="shared" si="68"/>
        <v>18890</v>
      </c>
      <c r="BE130" s="3" t="str">
        <f t="shared" si="69"/>
        <v>Alertex 200</v>
      </c>
      <c r="BF130" t="str">
        <f t="shared" si="70"/>
        <v>Modafinilo</v>
      </c>
      <c r="BG130" t="str">
        <f t="shared" si="71"/>
        <v/>
      </c>
      <c r="BH130" t="str">
        <f t="shared" si="72"/>
        <v/>
      </c>
      <c r="BI130" t="str">
        <f>+IF(AND(X130="ud.",COUNTIF(Hoja2!$I$3:$I$11,Hoja1!Q130)&gt;0),IF(Hoja1!W130=1,VLOOKUP(Hoja1!Q130,Hoja2!$A:$D,3,0),VLOOKUP(Hoja1!Q130,Hoja2!$A:$D,4,0)),IF(AND(X130="ud.",COUNTIF(Hoja2!$I$3:$I$11,Hoja1!Q130)&lt;0),VLOOKUP(Hoja1!Q130,Hoja2!$A:$B,2,0),VLOOKUP(Hoja1!Q130,Hoja2!$A:$B,2,0)))</f>
        <v>comprimidos</v>
      </c>
      <c r="BJ130" t="str">
        <f t="shared" si="73"/>
        <v>200 mg</v>
      </c>
      <c r="BK130">
        <f t="shared" si="74"/>
        <v>30</v>
      </c>
      <c r="BL130" t="str">
        <f t="shared" si="75"/>
        <v>ud.</v>
      </c>
      <c r="BO130">
        <f t="shared" si="76"/>
        <v>828951</v>
      </c>
      <c r="BP130" t="str">
        <f t="shared" si="77"/>
        <v>Alertex 200 mg x 30 comprimidos</v>
      </c>
      <c r="BQ130" s="10">
        <f t="shared" si="78"/>
        <v>18890</v>
      </c>
      <c r="BR130" s="3" t="str">
        <f t="shared" si="79"/>
        <v>Alertex 200</v>
      </c>
      <c r="BS130" t="str">
        <f t="shared" si="80"/>
        <v>Modafinilo</v>
      </c>
      <c r="BT130" t="str">
        <f t="shared" si="81"/>
        <v>comprimidos</v>
      </c>
      <c r="BU130" t="str">
        <f t="shared" si="82"/>
        <v>200 mg</v>
      </c>
      <c r="BV130">
        <f t="shared" si="83"/>
        <v>30</v>
      </c>
      <c r="BW130" t="str">
        <f t="shared" si="84"/>
        <v>ud.</v>
      </c>
      <c r="BZ130" t="str">
        <f t="shared" si="85"/>
        <v>Saval</v>
      </c>
      <c r="CA130">
        <v>832023</v>
      </c>
      <c r="CB130">
        <v>0</v>
      </c>
    </row>
    <row r="131" spans="1:81" x14ac:dyDescent="0.2">
      <c r="A131" s="5" t="s">
        <v>675</v>
      </c>
      <c r="B131" s="2">
        <v>10719</v>
      </c>
      <c r="C131">
        <v>6105</v>
      </c>
      <c r="D131">
        <v>828986</v>
      </c>
      <c r="E131" s="1" t="s">
        <v>547</v>
      </c>
      <c r="F131" s="1" t="str">
        <f t="shared" si="100"/>
        <v>(CB) ESCITALOPRAM</v>
      </c>
      <c r="G131" s="1">
        <f t="shared" si="108"/>
        <v>10</v>
      </c>
      <c r="H131" s="16" t="str">
        <f t="shared" si="111"/>
        <v>Escitalopram 10</v>
      </c>
      <c r="I131" s="1" t="str">
        <f>+VLOOKUP(Q131,Hoja2!A:B,2,0)</f>
        <v>comprimido recubierto</v>
      </c>
      <c r="J131" s="1" t="s">
        <v>219</v>
      </c>
      <c r="K131" s="1" t="str">
        <f t="shared" ref="K131:K186" si="115">PROPER(J131)</f>
        <v>Seven Pharma</v>
      </c>
      <c r="L131" s="1" t="s">
        <v>548</v>
      </c>
      <c r="M131" s="1" t="str">
        <f t="shared" si="109"/>
        <v>ESCITALOPRAM</v>
      </c>
      <c r="N131" s="1"/>
      <c r="O131" s="1"/>
      <c r="P131" s="1" t="s">
        <v>49</v>
      </c>
      <c r="Q131" s="1" t="s">
        <v>33</v>
      </c>
      <c r="R131">
        <v>10</v>
      </c>
      <c r="S131" s="1" t="s">
        <v>34</v>
      </c>
      <c r="T131" s="1" t="str">
        <f t="shared" si="110"/>
        <v>10 MG</v>
      </c>
      <c r="U131" s="1"/>
      <c r="V131" s="1"/>
      <c r="W131">
        <v>30</v>
      </c>
      <c r="X131" s="1" t="s">
        <v>35</v>
      </c>
      <c r="Y131" t="str">
        <f>+IF(AND(X131="ud.",COUNTIF(Hoja2!$I$3:$I$11,Hoja1!Q131)&gt;0),Hoja1!W131&amp;" "&amp;IF(Hoja1!W131=1,VLOOKUP(Hoja1!Q131,Hoja2!$A:$D,3,0),VLOOKUP(Hoja1!Q131,Hoja2!$A:$D,4,0)),IF(AND(X131="ud.",COUNTIF(Hoja2!$I$3:$I$11,Hoja1!Q131)&lt;0),Hoja1!W131&amp;" "&amp;"unidad, "&amp;VLOOKUP(Hoja1!Q131,Hoja2!$A:$B,2,0),Hoja1!W131&amp;" "&amp;Hoja1!X131&amp;" "&amp;VLOOKUP(Hoja1!Q131,Hoja2!$A:$B,2,0)))</f>
        <v>30 comprimidos recubiertos</v>
      </c>
      <c r="Z131" t="str">
        <f>+IF(X131="ud.",IF(W131&lt;&gt;1,W131&amp;" "&amp;VLOOKUP(Q131,Hoja2!A:D,4,0),Hoja1!W131&amp;" "&amp;VLOOKUP(Hoja1!Q131,Hoja2!A:D,3,0)),Hoja1!W131&amp;" "&amp;Hoja1!X131&amp;" "&amp;VLOOKUP(Hoja1!Q131,Hoja2!A:B,2,0))</f>
        <v>30 comprimidos recubiertos</v>
      </c>
      <c r="AA131" s="1" t="s">
        <v>676</v>
      </c>
      <c r="AB131" s="1" t="s">
        <v>25</v>
      </c>
      <c r="AC131" s="1" t="s">
        <v>26</v>
      </c>
      <c r="AD131" s="1" t="s">
        <v>51</v>
      </c>
      <c r="AE131" s="4">
        <v>2170</v>
      </c>
      <c r="AF131" t="str">
        <f t="shared" si="112"/>
        <v>(CB) ESCITALOPRAM COM REC 10 MG X 30</v>
      </c>
      <c r="AG131" t="str">
        <f t="shared" ref="AG131:AG184" si="116">+J131</f>
        <v>SEVEN PHARMA</v>
      </c>
      <c r="AH131" t="str">
        <f t="shared" ref="AH131:AH184" si="117">+M131&amp;" "&amp;T131</f>
        <v>ESCITALOPRAM 10 MG</v>
      </c>
      <c r="AI131" t="str">
        <f t="shared" si="113"/>
        <v/>
      </c>
      <c r="AJ131" t="str">
        <f t="shared" si="114"/>
        <v/>
      </c>
      <c r="AK131" t="str">
        <f t="shared" ref="AK131:AK184" si="118">+IF(AND(AI131="",AJ131=""),AH131,IF(AND(AJ131="",AI131&lt;&gt;""),AH131&amp;" "&amp;AI131,AH131&amp;" "&amp;AI131&amp;" "&amp;AJ131))</f>
        <v>ESCITALOPRAM 10 MG</v>
      </c>
      <c r="AL131" t="str">
        <f>+VLOOKUP($Q131,Hoja2!$A:$B,2,0)</f>
        <v>comprimido recubierto</v>
      </c>
      <c r="AM131" t="str">
        <f t="shared" ref="AM131:AM184" si="119">+AF131&amp;" "&amp;AG131&amp;" "&amp;AK131&amp;" "&amp;AL131</f>
        <v>(CB) ESCITALOPRAM COM REC 10 MG X 30 SEVEN PHARMA ESCITALOPRAM 10 MG comprimido recubierto</v>
      </c>
      <c r="BB131">
        <f t="shared" ref="BB131:BB184" si="120">+D131</f>
        <v>828986</v>
      </c>
      <c r="BC131" t="str">
        <f t="shared" ref="BC131:BC184" si="121">+H131&amp;" "&amp;IF(S131="","x ",S131&amp;" x ")&amp;Y131</f>
        <v>Escitalopram 10 mg x 30 comprimidos recubiertos</v>
      </c>
      <c r="BD131" s="10">
        <f t="shared" ref="BD131:BD184" si="122">+AE131</f>
        <v>2170</v>
      </c>
      <c r="BE131" s="3" t="str">
        <f t="shared" ref="BE131:BE184" si="123">+H131</f>
        <v>Escitalopram 10</v>
      </c>
      <c r="BF131" t="str">
        <f t="shared" ref="BF131:BF184" si="124">+PROPER(M131)</f>
        <v>Escitalopram</v>
      </c>
      <c r="BG131" t="str">
        <f t="shared" ref="BG131:BG184" si="125">+PROPER(N131)</f>
        <v/>
      </c>
      <c r="BH131" t="str">
        <f t="shared" ref="BH131:BH184" si="126">+PROPER(O131)</f>
        <v/>
      </c>
      <c r="BI131" t="str">
        <f>+IF(AND(X131="ud.",COUNTIF(Hoja2!$I$3:$I$11,Hoja1!Q131)&gt;0),IF(Hoja1!W131=1,VLOOKUP(Hoja1!Q131,Hoja2!$A:$D,3,0),VLOOKUP(Hoja1!Q131,Hoja2!$A:$D,4,0)),IF(AND(X131="ud.",COUNTIF(Hoja2!$I$3:$I$11,Hoja1!Q131)&lt;0),VLOOKUP(Hoja1!Q131,Hoja2!$A:$B,2,0),VLOOKUP(Hoja1!Q131,Hoja2!$A:$B,2,0)))</f>
        <v>comprimidos recubiertos</v>
      </c>
      <c r="BJ131" t="str">
        <f t="shared" ref="BJ131:BJ184" si="127">+G131&amp;" "&amp;S131</f>
        <v>10 mg</v>
      </c>
      <c r="BK131">
        <f t="shared" ref="BK131:BK184" si="128">+W131</f>
        <v>30</v>
      </c>
      <c r="BL131" t="str">
        <f t="shared" ref="BL131:BL184" si="129">+X131</f>
        <v>ud.</v>
      </c>
      <c r="BO131">
        <f t="shared" ref="BO131:BO184" si="130">+BB131</f>
        <v>828986</v>
      </c>
      <c r="BP131" t="str">
        <f t="shared" ref="BP131:BP184" si="131">+BC131</f>
        <v>Escitalopram 10 mg x 30 comprimidos recubiertos</v>
      </c>
      <c r="BQ131" s="10">
        <f t="shared" ref="BQ131:BQ184" si="132">+BD131</f>
        <v>2170</v>
      </c>
      <c r="BR131" s="3" t="str">
        <f t="shared" ref="BR131:BR184" si="133">+BE131</f>
        <v>Escitalopram 10</v>
      </c>
      <c r="BS131" t="str">
        <f t="shared" ref="BS131:BS184" si="134">+IF(AND(BG131="",BH131=""),BF131,IF(AND(BG131&lt;&gt;"",BH131=""),BF131&amp;";"&amp;BG131,BF131&amp;";"&amp;BG131&amp;";"&amp;BH131))</f>
        <v>Escitalopram</v>
      </c>
      <c r="BT131" t="str">
        <f t="shared" ref="BT131:BT184" si="135">+BI131</f>
        <v>comprimidos recubiertos</v>
      </c>
      <c r="BU131" t="str">
        <f t="shared" ref="BU131:BU184" si="136">+BJ131</f>
        <v>10 mg</v>
      </c>
      <c r="BV131">
        <f t="shared" ref="BV131:BV184" si="137">+BK131</f>
        <v>30</v>
      </c>
      <c r="BW131" t="str">
        <f t="shared" ref="BW131:BW184" si="138">+BL131</f>
        <v>ud.</v>
      </c>
      <c r="BZ131" t="str">
        <f t="shared" ref="BZ131:BZ186" si="139">+K131</f>
        <v>Seven Pharma</v>
      </c>
      <c r="CB131">
        <v>0</v>
      </c>
    </row>
    <row r="132" spans="1:81" x14ac:dyDescent="0.2">
      <c r="A132" s="5" t="s">
        <v>677</v>
      </c>
      <c r="B132" s="2">
        <v>10720</v>
      </c>
      <c r="C132">
        <v>6103</v>
      </c>
      <c r="D132">
        <v>828948</v>
      </c>
      <c r="E132" s="1" t="s">
        <v>678</v>
      </c>
      <c r="F132" s="1" t="str">
        <f t="shared" si="100"/>
        <v>(CB) ALDROX</v>
      </c>
      <c r="G132" s="1">
        <f t="shared" si="108"/>
        <v>70</v>
      </c>
      <c r="H132" s="16" t="str">
        <f t="shared" si="111"/>
        <v>Aldrox 70</v>
      </c>
      <c r="I132" s="1" t="str">
        <f>+VLOOKUP(Q132,Hoja2!A:B,2,0)</f>
        <v>comprimido recubierto</v>
      </c>
      <c r="J132" s="1" t="s">
        <v>561</v>
      </c>
      <c r="K132" s="1" t="str">
        <f t="shared" si="115"/>
        <v>Pasteur</v>
      </c>
      <c r="L132" s="1" t="s">
        <v>679</v>
      </c>
      <c r="M132" s="1" t="str">
        <f t="shared" si="109"/>
        <v>ACIDO ALENDRONICO</v>
      </c>
      <c r="N132" s="1"/>
      <c r="O132" s="1"/>
      <c r="P132" s="1" t="s">
        <v>98</v>
      </c>
      <c r="Q132" s="1" t="s">
        <v>33</v>
      </c>
      <c r="R132">
        <v>70</v>
      </c>
      <c r="S132" s="1" t="s">
        <v>34</v>
      </c>
      <c r="T132" s="1" t="str">
        <f t="shared" si="110"/>
        <v>70 MG</v>
      </c>
      <c r="U132" s="1"/>
      <c r="V132" s="1"/>
      <c r="W132">
        <v>10</v>
      </c>
      <c r="X132" s="1" t="s">
        <v>35</v>
      </c>
      <c r="Y132" t="str">
        <f>+IF(AND(X132="ud.",COUNTIF(Hoja2!$I$3:$I$11,Hoja1!Q132)&gt;0),Hoja1!W132&amp;" "&amp;IF(Hoja1!W132=1,VLOOKUP(Hoja1!Q132,Hoja2!$A:$D,3,0),VLOOKUP(Hoja1!Q132,Hoja2!$A:$D,4,0)),IF(AND(X132="ud.",COUNTIF(Hoja2!$I$3:$I$11,Hoja1!Q132)&lt;0),Hoja1!W132&amp;" "&amp;"unidad, "&amp;VLOOKUP(Hoja1!Q132,Hoja2!$A:$B,2,0),Hoja1!W132&amp;" "&amp;Hoja1!X132&amp;" "&amp;VLOOKUP(Hoja1!Q132,Hoja2!$A:$B,2,0)))</f>
        <v>10 comprimidos recubiertos</v>
      </c>
      <c r="Z132" t="str">
        <f>+IF(X132="ud.",IF(W132&lt;&gt;1,W132&amp;" "&amp;VLOOKUP(Q132,Hoja2!A:D,4,0),Hoja1!W132&amp;" "&amp;VLOOKUP(Hoja1!Q132,Hoja2!A:D,3,0)),Hoja1!W132&amp;" "&amp;Hoja1!X132&amp;" "&amp;VLOOKUP(Hoja1!Q132,Hoja2!A:B,2,0))</f>
        <v>10 comprimidos recubiertos</v>
      </c>
      <c r="AA132" s="1" t="s">
        <v>680</v>
      </c>
      <c r="AB132" s="1" t="s">
        <v>25</v>
      </c>
      <c r="AC132" s="1" t="s">
        <v>26</v>
      </c>
      <c r="AD132" s="1" t="s">
        <v>82</v>
      </c>
      <c r="AE132" s="4">
        <v>10570</v>
      </c>
      <c r="AF132" t="str">
        <f t="shared" si="112"/>
        <v>(CB) ALDROX COM REC 70 MG X 10</v>
      </c>
      <c r="AG132" t="str">
        <f t="shared" si="116"/>
        <v>PASTEUR</v>
      </c>
      <c r="AH132" t="str">
        <f t="shared" si="117"/>
        <v>ACIDO ALENDRONICO 70 MG</v>
      </c>
      <c r="AI132" t="str">
        <f t="shared" si="113"/>
        <v/>
      </c>
      <c r="AJ132" t="str">
        <f t="shared" si="114"/>
        <v/>
      </c>
      <c r="AK132" t="str">
        <f t="shared" si="118"/>
        <v>ACIDO ALENDRONICO 70 MG</v>
      </c>
      <c r="AL132" t="str">
        <f>+VLOOKUP($Q132,Hoja2!$A:$B,2,0)</f>
        <v>comprimido recubierto</v>
      </c>
      <c r="AM132" t="str">
        <f t="shared" si="119"/>
        <v>(CB) ALDROX COM REC 70 MG X 10 PASTEUR ACIDO ALENDRONICO 70 MG comprimido recubierto</v>
      </c>
      <c r="BB132">
        <f t="shared" si="120"/>
        <v>828948</v>
      </c>
      <c r="BC132" t="str">
        <f t="shared" si="121"/>
        <v>Aldrox 70 mg x 10 comprimidos recubiertos</v>
      </c>
      <c r="BD132" s="10">
        <f t="shared" si="122"/>
        <v>10570</v>
      </c>
      <c r="BE132" s="3" t="str">
        <f t="shared" si="123"/>
        <v>Aldrox 70</v>
      </c>
      <c r="BF132" t="str">
        <f t="shared" si="124"/>
        <v>Acido Alendronico</v>
      </c>
      <c r="BG132" t="str">
        <f t="shared" si="125"/>
        <v/>
      </c>
      <c r="BH132" t="str">
        <f t="shared" si="126"/>
        <v/>
      </c>
      <c r="BI132" t="str">
        <f>+IF(AND(X132="ud.",COUNTIF(Hoja2!$I$3:$I$11,Hoja1!Q132)&gt;0),IF(Hoja1!W132=1,VLOOKUP(Hoja1!Q132,Hoja2!$A:$D,3,0),VLOOKUP(Hoja1!Q132,Hoja2!$A:$D,4,0)),IF(AND(X132="ud.",COUNTIF(Hoja2!$I$3:$I$11,Hoja1!Q132)&lt;0),VLOOKUP(Hoja1!Q132,Hoja2!$A:$B,2,0),VLOOKUP(Hoja1!Q132,Hoja2!$A:$B,2,0)))</f>
        <v>comprimidos recubiertos</v>
      </c>
      <c r="BJ132" t="str">
        <f t="shared" si="127"/>
        <v>70 mg</v>
      </c>
      <c r="BK132">
        <f t="shared" si="128"/>
        <v>10</v>
      </c>
      <c r="BL132" t="str">
        <f t="shared" si="129"/>
        <v>ud.</v>
      </c>
      <c r="BO132">
        <f t="shared" si="130"/>
        <v>828948</v>
      </c>
      <c r="BP132" t="str">
        <f t="shared" si="131"/>
        <v>Aldrox 70 mg x 10 comprimidos recubiertos</v>
      </c>
      <c r="BQ132" s="10">
        <f t="shared" si="132"/>
        <v>10570</v>
      </c>
      <c r="BR132" s="3" t="str">
        <f t="shared" si="133"/>
        <v>Aldrox 70</v>
      </c>
      <c r="BS132" t="str">
        <f t="shared" si="134"/>
        <v>Acido Alendronico</v>
      </c>
      <c r="BT132" t="str">
        <f t="shared" si="135"/>
        <v>comprimidos recubiertos</v>
      </c>
      <c r="BU132" t="str">
        <f t="shared" si="136"/>
        <v>70 mg</v>
      </c>
      <c r="BV132">
        <f t="shared" si="137"/>
        <v>10</v>
      </c>
      <c r="BW132" t="str">
        <f t="shared" si="138"/>
        <v>ud.</v>
      </c>
      <c r="BZ132" t="str">
        <f t="shared" si="139"/>
        <v>Pasteur</v>
      </c>
      <c r="CB132">
        <v>0</v>
      </c>
    </row>
    <row r="133" spans="1:81" x14ac:dyDescent="0.2">
      <c r="A133" s="5" t="s">
        <v>681</v>
      </c>
      <c r="B133" s="2">
        <v>10721</v>
      </c>
      <c r="C133">
        <v>6098</v>
      </c>
      <c r="D133">
        <v>829080</v>
      </c>
      <c r="E133" s="1" t="s">
        <v>682</v>
      </c>
      <c r="F133" s="1" t="str">
        <f t="shared" si="100"/>
        <v>(CB) TRATOBEN</v>
      </c>
      <c r="G133" s="1">
        <f t="shared" si="108"/>
        <v>2.5</v>
      </c>
      <c r="H133" s="16" t="str">
        <f t="shared" si="111"/>
        <v>Tratoben 2,5</v>
      </c>
      <c r="I133" s="1" t="str">
        <f>+VLOOKUP(Q133,Hoja2!A:B,2,0)</f>
        <v>comprimido</v>
      </c>
      <c r="J133" s="1" t="s">
        <v>683</v>
      </c>
      <c r="K133" s="1" t="str">
        <f t="shared" si="115"/>
        <v>Pisa</v>
      </c>
      <c r="L133" s="1" t="s">
        <v>684</v>
      </c>
      <c r="M133" s="1" t="str">
        <f t="shared" si="109"/>
        <v>METOTREXATO</v>
      </c>
      <c r="N133" s="1"/>
      <c r="O133" s="1"/>
      <c r="P133" s="1" t="s">
        <v>685</v>
      </c>
      <c r="Q133" t="s">
        <v>65</v>
      </c>
      <c r="R133">
        <v>2.5</v>
      </c>
      <c r="S133" t="s">
        <v>34</v>
      </c>
      <c r="T133" s="1" t="str">
        <f t="shared" si="110"/>
        <v>2,5 MG</v>
      </c>
      <c r="W133">
        <v>50</v>
      </c>
      <c r="X133" t="s">
        <v>35</v>
      </c>
      <c r="Y133" t="str">
        <f>+IF(AND(X133="ud.",COUNTIF(Hoja2!$I$3:$I$11,Hoja1!Q133)&gt;0),Hoja1!W133&amp;" "&amp;IF(Hoja1!W133=1,VLOOKUP(Hoja1!Q133,Hoja2!$A:$D,3,0),VLOOKUP(Hoja1!Q133,Hoja2!$A:$D,4,0)),IF(AND(X133="ud.",COUNTIF(Hoja2!$I$3:$I$11,Hoja1!Q133)&lt;0),Hoja1!W133&amp;" "&amp;"unidad, "&amp;VLOOKUP(Hoja1!Q133,Hoja2!$A:$B,2,0),Hoja1!W133&amp;" "&amp;Hoja1!X133&amp;" "&amp;VLOOKUP(Hoja1!Q133,Hoja2!$A:$B,2,0)))</f>
        <v>50 comprimidos</v>
      </c>
      <c r="Z133" t="str">
        <f>+IF(X133="ud.",IF(W133&lt;&gt;1,W133&amp;" "&amp;VLOOKUP(Q133,Hoja2!A:D,4,0),Hoja1!W133&amp;" "&amp;VLOOKUP(Hoja1!Q133,Hoja2!A:D,3,0)),Hoja1!W133&amp;" "&amp;Hoja1!X133&amp;" "&amp;VLOOKUP(Hoja1!Q133,Hoja2!A:B,2,0))</f>
        <v>50 comprimidos</v>
      </c>
      <c r="AA133" t="s">
        <v>686</v>
      </c>
      <c r="AB133" t="s">
        <v>25</v>
      </c>
      <c r="AC133" t="s">
        <v>26</v>
      </c>
      <c r="AD133" t="s">
        <v>687</v>
      </c>
      <c r="AE133" s="4">
        <v>9140</v>
      </c>
      <c r="AF133" t="str">
        <f t="shared" si="112"/>
        <v>(CB) TRATOBEN COM 2,5 MG X 50</v>
      </c>
      <c r="AG133" t="str">
        <f t="shared" si="116"/>
        <v>PISA</v>
      </c>
      <c r="AH133" t="str">
        <f t="shared" si="117"/>
        <v>METOTREXATO 2,5 MG</v>
      </c>
      <c r="AI133" t="str">
        <f t="shared" si="113"/>
        <v/>
      </c>
      <c r="AJ133" t="str">
        <f t="shared" si="114"/>
        <v/>
      </c>
      <c r="AK133" t="str">
        <f t="shared" si="118"/>
        <v>METOTREXATO 2,5 MG</v>
      </c>
      <c r="AL133" t="str">
        <f>+VLOOKUP($Q133,Hoja2!$A:$B,2,0)</f>
        <v>comprimido</v>
      </c>
      <c r="AM133" t="str">
        <f t="shared" si="119"/>
        <v>(CB) TRATOBEN COM 2,5 MG X 50 PISA METOTREXATO 2,5 MG comprimido</v>
      </c>
      <c r="BB133">
        <f t="shared" si="120"/>
        <v>829080</v>
      </c>
      <c r="BC133" t="str">
        <f t="shared" si="121"/>
        <v>Tratoben 2,5 mg x 50 comprimidos</v>
      </c>
      <c r="BD133" s="10">
        <f t="shared" si="122"/>
        <v>9140</v>
      </c>
      <c r="BE133" s="3" t="str">
        <f t="shared" si="123"/>
        <v>Tratoben 2,5</v>
      </c>
      <c r="BF133" t="str">
        <f t="shared" si="124"/>
        <v>Metotrexato</v>
      </c>
      <c r="BG133" t="str">
        <f t="shared" si="125"/>
        <v/>
      </c>
      <c r="BH133" t="str">
        <f t="shared" si="126"/>
        <v/>
      </c>
      <c r="BI133" t="str">
        <f>+IF(AND(X133="ud.",COUNTIF(Hoja2!$I$3:$I$11,Hoja1!Q133)&gt;0),IF(Hoja1!W133=1,VLOOKUP(Hoja1!Q133,Hoja2!$A:$D,3,0),VLOOKUP(Hoja1!Q133,Hoja2!$A:$D,4,0)),IF(AND(X133="ud.",COUNTIF(Hoja2!$I$3:$I$11,Hoja1!Q133)&lt;0),VLOOKUP(Hoja1!Q133,Hoja2!$A:$B,2,0),VLOOKUP(Hoja1!Q133,Hoja2!$A:$B,2,0)))</f>
        <v>comprimidos</v>
      </c>
      <c r="BJ133" t="str">
        <f t="shared" si="127"/>
        <v>2,5 mg</v>
      </c>
      <c r="BK133">
        <f t="shared" si="128"/>
        <v>50</v>
      </c>
      <c r="BL133" t="str">
        <f t="shared" si="129"/>
        <v>ud.</v>
      </c>
      <c r="BO133">
        <f t="shared" si="130"/>
        <v>829080</v>
      </c>
      <c r="BP133" t="str">
        <f t="shared" si="131"/>
        <v>Tratoben 2,5 mg x 50 comprimidos</v>
      </c>
      <c r="BQ133" s="10">
        <f t="shared" si="132"/>
        <v>9140</v>
      </c>
      <c r="BR133" s="3" t="str">
        <f t="shared" si="133"/>
        <v>Tratoben 2,5</v>
      </c>
      <c r="BS133" t="str">
        <f t="shared" si="134"/>
        <v>Metotrexato</v>
      </c>
      <c r="BT133" t="str">
        <f t="shared" si="135"/>
        <v>comprimidos</v>
      </c>
      <c r="BU133" t="str">
        <f t="shared" si="136"/>
        <v>2,5 mg</v>
      </c>
      <c r="BV133">
        <f t="shared" si="137"/>
        <v>50</v>
      </c>
      <c r="BW133" t="str">
        <f t="shared" si="138"/>
        <v>ud.</v>
      </c>
      <c r="BZ133" t="str">
        <f t="shared" si="139"/>
        <v>Pisa</v>
      </c>
      <c r="CA133">
        <v>831983</v>
      </c>
      <c r="CB133">
        <v>0</v>
      </c>
    </row>
    <row r="134" spans="1:81" x14ac:dyDescent="0.2">
      <c r="A134" s="5" t="s">
        <v>688</v>
      </c>
      <c r="B134" s="2">
        <v>10722</v>
      </c>
      <c r="C134">
        <v>6107</v>
      </c>
      <c r="D134">
        <v>829079</v>
      </c>
      <c r="E134" s="1" t="s">
        <v>689</v>
      </c>
      <c r="F134" s="1" t="str">
        <f t="shared" si="100"/>
        <v>(CB) TRANSCEPT</v>
      </c>
      <c r="G134" s="1">
        <f t="shared" si="108"/>
        <v>500</v>
      </c>
      <c r="H134" s="16" t="str">
        <f t="shared" si="111"/>
        <v>Transcept 500</v>
      </c>
      <c r="I134" s="1" t="str">
        <f>+VLOOKUP(Q134,Hoja2!A:B,2,0)</f>
        <v>comprimido recubierto</v>
      </c>
      <c r="J134" s="1" t="s">
        <v>607</v>
      </c>
      <c r="K134" s="1" t="str">
        <f t="shared" si="115"/>
        <v>Emcure</v>
      </c>
      <c r="L134" s="1" t="s">
        <v>1116</v>
      </c>
      <c r="M134" s="1" t="str">
        <f t="shared" si="109"/>
        <v>MICOFENOLATO</v>
      </c>
      <c r="N134" s="1"/>
      <c r="O134" s="1"/>
      <c r="P134" s="1" t="s">
        <v>178</v>
      </c>
      <c r="Q134" s="1" t="s">
        <v>33</v>
      </c>
      <c r="R134">
        <v>500</v>
      </c>
      <c r="S134" s="1" t="s">
        <v>34</v>
      </c>
      <c r="T134" s="1" t="str">
        <f t="shared" si="110"/>
        <v>500 MG</v>
      </c>
      <c r="U134" s="1"/>
      <c r="V134" s="1"/>
      <c r="W134">
        <v>50</v>
      </c>
      <c r="X134" s="1" t="s">
        <v>35</v>
      </c>
      <c r="Y134" t="str">
        <f>+IF(AND(X134="ud.",COUNTIF(Hoja2!$I$3:$I$11,Hoja1!Q134)&gt;0),Hoja1!W134&amp;" "&amp;IF(Hoja1!W134=1,VLOOKUP(Hoja1!Q134,Hoja2!$A:$D,3,0),VLOOKUP(Hoja1!Q134,Hoja2!$A:$D,4,0)),IF(AND(X134="ud.",COUNTIF(Hoja2!$I$3:$I$11,Hoja1!Q134)&lt;0),Hoja1!W134&amp;" "&amp;"unidad, "&amp;VLOOKUP(Hoja1!Q134,Hoja2!$A:$B,2,0),Hoja1!W134&amp;" "&amp;Hoja1!X134&amp;" "&amp;VLOOKUP(Hoja1!Q134,Hoja2!$A:$B,2,0)))</f>
        <v>50 comprimidos recubiertos</v>
      </c>
      <c r="Z134" t="str">
        <f>+IF(X134="ud.",IF(W134&lt;&gt;1,W134&amp;" "&amp;VLOOKUP(Q134,Hoja2!A:D,4,0),Hoja1!W134&amp;" "&amp;VLOOKUP(Hoja1!Q134,Hoja2!A:D,3,0)),Hoja1!W134&amp;" "&amp;Hoja1!X134&amp;" "&amp;VLOOKUP(Hoja1!Q134,Hoja2!A:B,2,0))</f>
        <v>50 comprimidos recubiertos</v>
      </c>
      <c r="AA134" s="1" t="s">
        <v>690</v>
      </c>
      <c r="AB134" s="1" t="s">
        <v>25</v>
      </c>
      <c r="AC134" s="1" t="s">
        <v>26</v>
      </c>
      <c r="AD134" t="s">
        <v>180</v>
      </c>
      <c r="AE134" s="4">
        <v>11210</v>
      </c>
      <c r="AF134" t="str">
        <f t="shared" si="112"/>
        <v>(CB) TRANSCEPT COM REC 500 MG X 50</v>
      </c>
      <c r="AG134" t="str">
        <f t="shared" si="116"/>
        <v>EMCURE</v>
      </c>
      <c r="AH134" t="str">
        <f t="shared" si="117"/>
        <v>MICOFENOLATO 500 MG</v>
      </c>
      <c r="AI134" t="str">
        <f t="shared" si="113"/>
        <v/>
      </c>
      <c r="AJ134" t="str">
        <f t="shared" si="114"/>
        <v/>
      </c>
      <c r="AK134" t="str">
        <f t="shared" si="118"/>
        <v>MICOFENOLATO 500 MG</v>
      </c>
      <c r="AL134" t="str">
        <f>+VLOOKUP($Q134,Hoja2!$A:$B,2,0)</f>
        <v>comprimido recubierto</v>
      </c>
      <c r="AM134" t="str">
        <f t="shared" si="119"/>
        <v>(CB) TRANSCEPT COM REC 500 MG X 50 EMCURE MICOFENOLATO 500 MG comprimido recubierto</v>
      </c>
      <c r="BB134">
        <f t="shared" si="120"/>
        <v>829079</v>
      </c>
      <c r="BC134" t="str">
        <f t="shared" si="121"/>
        <v>Transcept 500 mg x 50 comprimidos recubiertos</v>
      </c>
      <c r="BD134" s="10">
        <f t="shared" si="122"/>
        <v>11210</v>
      </c>
      <c r="BE134" s="3" t="str">
        <f t="shared" si="123"/>
        <v>Transcept 500</v>
      </c>
      <c r="BF134" t="str">
        <f t="shared" si="124"/>
        <v>Micofenolato</v>
      </c>
      <c r="BG134" t="str">
        <f t="shared" si="125"/>
        <v/>
      </c>
      <c r="BH134" t="str">
        <f t="shared" si="126"/>
        <v/>
      </c>
      <c r="BI134" t="str">
        <f>+IF(AND(X134="ud.",COUNTIF(Hoja2!$I$3:$I$11,Hoja1!Q134)&gt;0),IF(Hoja1!W134=1,VLOOKUP(Hoja1!Q134,Hoja2!$A:$D,3,0),VLOOKUP(Hoja1!Q134,Hoja2!$A:$D,4,0)),IF(AND(X134="ud.",COUNTIF(Hoja2!$I$3:$I$11,Hoja1!Q134)&lt;0),VLOOKUP(Hoja1!Q134,Hoja2!$A:$B,2,0),VLOOKUP(Hoja1!Q134,Hoja2!$A:$B,2,0)))</f>
        <v>comprimidos recubiertos</v>
      </c>
      <c r="BJ134" t="str">
        <f t="shared" si="127"/>
        <v>500 mg</v>
      </c>
      <c r="BK134">
        <f t="shared" si="128"/>
        <v>50</v>
      </c>
      <c r="BL134" t="str">
        <f t="shared" si="129"/>
        <v>ud.</v>
      </c>
      <c r="BO134">
        <f t="shared" si="130"/>
        <v>829079</v>
      </c>
      <c r="BP134" t="str">
        <f t="shared" si="131"/>
        <v>Transcept 500 mg x 50 comprimidos recubiertos</v>
      </c>
      <c r="BQ134" s="10">
        <f t="shared" si="132"/>
        <v>11210</v>
      </c>
      <c r="BR134" s="3" t="str">
        <f t="shared" si="133"/>
        <v>Transcept 500</v>
      </c>
      <c r="BS134" t="str">
        <f t="shared" si="134"/>
        <v>Micofenolato</v>
      </c>
      <c r="BT134" t="str">
        <f t="shared" si="135"/>
        <v>comprimidos recubiertos</v>
      </c>
      <c r="BU134" t="str">
        <f t="shared" si="136"/>
        <v>500 mg</v>
      </c>
      <c r="BV134">
        <f t="shared" si="137"/>
        <v>50</v>
      </c>
      <c r="BW134" t="str">
        <f t="shared" si="138"/>
        <v>ud.</v>
      </c>
      <c r="BZ134" t="str">
        <f t="shared" si="139"/>
        <v>Emcure</v>
      </c>
      <c r="CB134">
        <v>0</v>
      </c>
    </row>
    <row r="135" spans="1:81" x14ac:dyDescent="0.2">
      <c r="A135" s="5" t="s">
        <v>691</v>
      </c>
      <c r="B135" s="2">
        <v>10757</v>
      </c>
      <c r="C135">
        <v>6164</v>
      </c>
      <c r="D135">
        <v>829052</v>
      </c>
      <c r="E135" s="1" t="s">
        <v>692</v>
      </c>
      <c r="F135" s="1" t="str">
        <f t="shared" si="100"/>
        <v>(CB) QURAX XR</v>
      </c>
      <c r="G135" s="1">
        <f t="shared" si="108"/>
        <v>150</v>
      </c>
      <c r="H135" s="16" t="str">
        <f t="shared" si="111"/>
        <v>Qurax Xr 150</v>
      </c>
      <c r="I135" s="1" t="str">
        <f>+VLOOKUP(Q135,Hoja2!A:B,2,0)</f>
        <v>comprimido de liberación prolongada</v>
      </c>
      <c r="J135" s="1" t="s">
        <v>693</v>
      </c>
      <c r="K135" s="1" t="str">
        <f t="shared" si="115"/>
        <v>Megalabs</v>
      </c>
      <c r="L135" s="1" t="s">
        <v>585</v>
      </c>
      <c r="M135" s="1" t="str">
        <f t="shared" si="109"/>
        <v>QUETIAPINA</v>
      </c>
      <c r="N135" s="1"/>
      <c r="O135" s="1"/>
      <c r="P135" s="1" t="s">
        <v>346</v>
      </c>
      <c r="Q135" s="1" t="s">
        <v>234</v>
      </c>
      <c r="R135">
        <v>150</v>
      </c>
      <c r="S135" s="1" t="s">
        <v>34</v>
      </c>
      <c r="T135" s="1" t="str">
        <f t="shared" si="110"/>
        <v>150 MG</v>
      </c>
      <c r="U135" s="1"/>
      <c r="V135" s="1"/>
      <c r="W135">
        <v>30</v>
      </c>
      <c r="X135" s="1" t="s">
        <v>35</v>
      </c>
      <c r="Y135" t="str">
        <f>+IF(AND(X135="ud.",COUNTIF(Hoja2!$I$3:$I$11,Hoja1!Q135)&gt;0),Hoja1!W135&amp;" "&amp;IF(Hoja1!W135=1,VLOOKUP(Hoja1!Q135,Hoja2!$A:$D,3,0),VLOOKUP(Hoja1!Q135,Hoja2!$A:$D,4,0)),IF(AND(X135="ud.",COUNTIF(Hoja2!$I$3:$I$11,Hoja1!Q135)&lt;0),Hoja1!W135&amp;" "&amp;"unidad, "&amp;VLOOKUP(Hoja1!Q135,Hoja2!$A:$B,2,0),Hoja1!W135&amp;" "&amp;Hoja1!X135&amp;" "&amp;VLOOKUP(Hoja1!Q135,Hoja2!$A:$B,2,0)))</f>
        <v>30 comprimidos de liberación prolongada</v>
      </c>
      <c r="Z135" t="str">
        <f>+IF(X135="ud.",IF(W135&lt;&gt;1,W135&amp;" "&amp;VLOOKUP(Q135,Hoja2!A:D,4,0),Hoja1!W135&amp;" "&amp;VLOOKUP(Hoja1!Q135,Hoja2!A:D,3,0)),Hoja1!W135&amp;" "&amp;Hoja1!X135&amp;" "&amp;VLOOKUP(Hoja1!Q135,Hoja2!A:B,2,0))</f>
        <v>30 comprimidos de liberación prolongada</v>
      </c>
      <c r="AA135" s="1" t="s">
        <v>694</v>
      </c>
      <c r="AB135" s="1" t="s">
        <v>25</v>
      </c>
      <c r="AC135" s="1" t="s">
        <v>26</v>
      </c>
      <c r="AD135" s="1" t="s">
        <v>51</v>
      </c>
      <c r="AE135" s="4">
        <v>20320</v>
      </c>
      <c r="AF135" t="str">
        <f t="shared" si="112"/>
        <v>(CB) QURAX XR COM LP 150 MG X 30</v>
      </c>
      <c r="AG135" t="str">
        <f t="shared" si="116"/>
        <v>MEGALABS</v>
      </c>
      <c r="AH135" t="str">
        <f t="shared" si="117"/>
        <v>QUETIAPINA 150 MG</v>
      </c>
      <c r="AI135" t="str">
        <f t="shared" si="113"/>
        <v/>
      </c>
      <c r="AJ135" t="str">
        <f t="shared" si="114"/>
        <v/>
      </c>
      <c r="AK135" t="str">
        <f t="shared" si="118"/>
        <v>QUETIAPINA 150 MG</v>
      </c>
      <c r="AL135" t="str">
        <f>+VLOOKUP($Q135,Hoja2!$A:$B,2,0)</f>
        <v>comprimido de liberación prolongada</v>
      </c>
      <c r="AM135" t="str">
        <f t="shared" si="119"/>
        <v>(CB) QURAX XR COM LP 150 MG X 30 MEGALABS QUETIAPINA 150 MG comprimido de liberación prolongada</v>
      </c>
      <c r="BB135">
        <f t="shared" si="120"/>
        <v>829052</v>
      </c>
      <c r="BC135" t="str">
        <f t="shared" si="121"/>
        <v>Qurax Xr 150 mg x 30 comprimidos de liberación prolongada</v>
      </c>
      <c r="BD135" s="10">
        <f t="shared" si="122"/>
        <v>20320</v>
      </c>
      <c r="BE135" s="3" t="str">
        <f t="shared" si="123"/>
        <v>Qurax Xr 150</v>
      </c>
      <c r="BF135" t="str">
        <f t="shared" si="124"/>
        <v>Quetiapina</v>
      </c>
      <c r="BG135" t="str">
        <f t="shared" si="125"/>
        <v/>
      </c>
      <c r="BH135" t="str">
        <f t="shared" si="126"/>
        <v/>
      </c>
      <c r="BI135" t="str">
        <f>+IF(AND(X135="ud.",COUNTIF(Hoja2!$I$3:$I$11,Hoja1!Q135)&gt;0),IF(Hoja1!W135=1,VLOOKUP(Hoja1!Q135,Hoja2!$A:$D,3,0),VLOOKUP(Hoja1!Q135,Hoja2!$A:$D,4,0)),IF(AND(X135="ud.",COUNTIF(Hoja2!$I$3:$I$11,Hoja1!Q135)&lt;0),VLOOKUP(Hoja1!Q135,Hoja2!$A:$B,2,0),VLOOKUP(Hoja1!Q135,Hoja2!$A:$B,2,0)))</f>
        <v>comprimidos de liberación prolongada</v>
      </c>
      <c r="BJ135" t="str">
        <f t="shared" si="127"/>
        <v>150 mg</v>
      </c>
      <c r="BK135">
        <f t="shared" si="128"/>
        <v>30</v>
      </c>
      <c r="BL135" t="str">
        <f t="shared" si="129"/>
        <v>ud.</v>
      </c>
      <c r="BO135">
        <f t="shared" si="130"/>
        <v>829052</v>
      </c>
      <c r="BP135" t="str">
        <f t="shared" si="131"/>
        <v>Qurax Xr 150 mg x 30 comprimidos de liberación prolongada</v>
      </c>
      <c r="BQ135" s="10">
        <f t="shared" si="132"/>
        <v>20320</v>
      </c>
      <c r="BR135" s="3" t="str">
        <f t="shared" si="133"/>
        <v>Qurax Xr 150</v>
      </c>
      <c r="BS135" t="str">
        <f t="shared" si="134"/>
        <v>Quetiapina</v>
      </c>
      <c r="BT135" t="str">
        <f t="shared" si="135"/>
        <v>comprimidos de liberación prolongada</v>
      </c>
      <c r="BU135" t="str">
        <f t="shared" si="136"/>
        <v>150 mg</v>
      </c>
      <c r="BV135">
        <f t="shared" si="137"/>
        <v>30</v>
      </c>
      <c r="BW135" t="str">
        <f t="shared" si="138"/>
        <v>ud.</v>
      </c>
      <c r="BZ135" t="str">
        <f t="shared" si="139"/>
        <v>Megalabs</v>
      </c>
      <c r="CB135">
        <v>0</v>
      </c>
    </row>
    <row r="136" spans="1:81" x14ac:dyDescent="0.2">
      <c r="A136" s="1" t="s">
        <v>695</v>
      </c>
      <c r="B136" s="2">
        <v>10761</v>
      </c>
      <c r="C136">
        <v>6173</v>
      </c>
      <c r="D136">
        <v>828979</v>
      </c>
      <c r="E136" s="1" t="s">
        <v>696</v>
      </c>
      <c r="F136" s="1" t="str">
        <f t="shared" si="100"/>
        <v>(CB) DISFLAX</v>
      </c>
      <c r="G136" s="1">
        <f t="shared" si="108"/>
        <v>30</v>
      </c>
      <c r="H136" s="16" t="str">
        <f t="shared" si="111"/>
        <v>Disflax 30</v>
      </c>
      <c r="I136" s="1" t="str">
        <f>+VLOOKUP(Q136,Hoja2!A:B,2,0)</f>
        <v>comprimido</v>
      </c>
      <c r="J136" s="1" t="s">
        <v>697</v>
      </c>
      <c r="K136" s="1" t="str">
        <f t="shared" si="115"/>
        <v>Faes Farma</v>
      </c>
      <c r="L136" s="1" t="s">
        <v>698</v>
      </c>
      <c r="M136" s="1" t="str">
        <f t="shared" si="109"/>
        <v>DEFLAZACORT</v>
      </c>
      <c r="N136" s="1"/>
      <c r="O136" s="1"/>
      <c r="P136" s="1" t="s">
        <v>56</v>
      </c>
      <c r="Q136" s="1" t="s">
        <v>65</v>
      </c>
      <c r="R136">
        <v>30</v>
      </c>
      <c r="S136" s="1" t="s">
        <v>34</v>
      </c>
      <c r="T136" s="1" t="str">
        <f t="shared" si="110"/>
        <v>30 MG</v>
      </c>
      <c r="U136" s="1"/>
      <c r="V136" s="1"/>
      <c r="W136">
        <v>10</v>
      </c>
      <c r="X136" s="1" t="s">
        <v>35</v>
      </c>
      <c r="Y136" t="str">
        <f>+IF(AND(X136="ud.",COUNTIF(Hoja2!$I$3:$I$11,Hoja1!Q136)&gt;0),Hoja1!W136&amp;" "&amp;IF(Hoja1!W136=1,VLOOKUP(Hoja1!Q136,Hoja2!$A:$D,3,0),VLOOKUP(Hoja1!Q136,Hoja2!$A:$D,4,0)),IF(AND(X136="ud.",COUNTIF(Hoja2!$I$3:$I$11,Hoja1!Q136)&lt;0),Hoja1!W136&amp;" "&amp;"unidad, "&amp;VLOOKUP(Hoja1!Q136,Hoja2!$A:$B,2,0),Hoja1!W136&amp;" "&amp;Hoja1!X136&amp;" "&amp;VLOOKUP(Hoja1!Q136,Hoja2!$A:$B,2,0)))</f>
        <v>10 comprimidos</v>
      </c>
      <c r="Z136" t="str">
        <f>+IF(X136="ud.",IF(W136&lt;&gt;1,W136&amp;" "&amp;VLOOKUP(Q136,Hoja2!A:D,4,0),Hoja1!W136&amp;" "&amp;VLOOKUP(Hoja1!Q136,Hoja2!A:D,3,0)),Hoja1!W136&amp;" "&amp;Hoja1!X136&amp;" "&amp;VLOOKUP(Hoja1!Q136,Hoja2!A:B,2,0))</f>
        <v>10 comprimidos</v>
      </c>
      <c r="AA136" s="1" t="s">
        <v>699</v>
      </c>
      <c r="AB136" s="1" t="s">
        <v>44</v>
      </c>
      <c r="AC136" s="1" t="s">
        <v>26</v>
      </c>
      <c r="AD136" s="1" t="s">
        <v>60</v>
      </c>
      <c r="AE136" s="4">
        <v>16780</v>
      </c>
      <c r="AF136" t="str">
        <f t="shared" si="112"/>
        <v>(CB) DISFLAX COM 30 MG X 10</v>
      </c>
      <c r="AG136" t="str">
        <f t="shared" si="116"/>
        <v>FAES FARMA</v>
      </c>
      <c r="AH136" t="str">
        <f t="shared" si="117"/>
        <v>DEFLAZACORT 30 MG</v>
      </c>
      <c r="AI136" t="str">
        <f t="shared" si="113"/>
        <v/>
      </c>
      <c r="AJ136" t="str">
        <f t="shared" si="114"/>
        <v/>
      </c>
      <c r="AK136" t="str">
        <f t="shared" si="118"/>
        <v>DEFLAZACORT 30 MG</v>
      </c>
      <c r="AL136" t="str">
        <f>+VLOOKUP($Q136,Hoja2!$A:$B,2,0)</f>
        <v>comprimido</v>
      </c>
      <c r="AM136" t="str">
        <f t="shared" si="119"/>
        <v>(CB) DISFLAX COM 30 MG X 10 FAES FARMA DEFLAZACORT 30 MG comprimido</v>
      </c>
      <c r="BB136">
        <f t="shared" si="120"/>
        <v>828979</v>
      </c>
      <c r="BC136" t="str">
        <f t="shared" si="121"/>
        <v>Disflax 30 mg x 10 comprimidos</v>
      </c>
      <c r="BD136" s="10">
        <f t="shared" si="122"/>
        <v>16780</v>
      </c>
      <c r="BE136" s="3" t="str">
        <f t="shared" si="123"/>
        <v>Disflax 30</v>
      </c>
      <c r="BF136" t="str">
        <f t="shared" si="124"/>
        <v>Deflazacort</v>
      </c>
      <c r="BG136" t="str">
        <f t="shared" si="125"/>
        <v/>
      </c>
      <c r="BH136" t="str">
        <f t="shared" si="126"/>
        <v/>
      </c>
      <c r="BI136" t="str">
        <f>+IF(AND(X136="ud.",COUNTIF(Hoja2!$I$3:$I$11,Hoja1!Q136)&gt;0),IF(Hoja1!W136=1,VLOOKUP(Hoja1!Q136,Hoja2!$A:$D,3,0),VLOOKUP(Hoja1!Q136,Hoja2!$A:$D,4,0)),IF(AND(X136="ud.",COUNTIF(Hoja2!$I$3:$I$11,Hoja1!Q136)&lt;0),VLOOKUP(Hoja1!Q136,Hoja2!$A:$B,2,0),VLOOKUP(Hoja1!Q136,Hoja2!$A:$B,2,0)))</f>
        <v>comprimidos</v>
      </c>
      <c r="BJ136" t="str">
        <f t="shared" si="127"/>
        <v>30 mg</v>
      </c>
      <c r="BK136">
        <f t="shared" si="128"/>
        <v>10</v>
      </c>
      <c r="BL136" t="str">
        <f t="shared" si="129"/>
        <v>ud.</v>
      </c>
      <c r="BO136">
        <f t="shared" si="130"/>
        <v>828979</v>
      </c>
      <c r="BP136" t="str">
        <f t="shared" si="131"/>
        <v>Disflax 30 mg x 10 comprimidos</v>
      </c>
      <c r="BQ136" s="10">
        <f t="shared" si="132"/>
        <v>16780</v>
      </c>
      <c r="BR136" s="3" t="str">
        <f t="shared" si="133"/>
        <v>Disflax 30</v>
      </c>
      <c r="BS136" t="str">
        <f t="shared" si="134"/>
        <v>Deflazacort</v>
      </c>
      <c r="BT136" t="str">
        <f t="shared" si="135"/>
        <v>comprimidos</v>
      </c>
      <c r="BU136" t="str">
        <f t="shared" si="136"/>
        <v>30 mg</v>
      </c>
      <c r="BV136">
        <f t="shared" si="137"/>
        <v>10</v>
      </c>
      <c r="BW136" t="str">
        <f t="shared" si="138"/>
        <v>ud.</v>
      </c>
      <c r="BZ136" t="str">
        <f t="shared" si="139"/>
        <v>Faes Farma</v>
      </c>
      <c r="CA136">
        <v>830473</v>
      </c>
      <c r="CB136">
        <v>0</v>
      </c>
    </row>
    <row r="137" spans="1:81" x14ac:dyDescent="0.2">
      <c r="A137" s="5" t="s">
        <v>613</v>
      </c>
      <c r="B137" s="2">
        <v>10779</v>
      </c>
      <c r="C137">
        <v>6234</v>
      </c>
      <c r="D137">
        <v>829078</v>
      </c>
      <c r="E137" s="1" t="s">
        <v>700</v>
      </c>
      <c r="F137" s="1" t="str">
        <f t="shared" si="100"/>
        <v>(CB) TINOX</v>
      </c>
      <c r="G137" s="1">
        <f t="shared" si="108"/>
        <v>2.5</v>
      </c>
      <c r="H137" s="16" t="str">
        <f t="shared" si="111"/>
        <v>Tinox 2,5</v>
      </c>
      <c r="I137" s="1" t="str">
        <f>+VLOOKUP(Q137,Hoja2!A:B,2,0)</f>
        <v>comprimido</v>
      </c>
      <c r="J137" s="1" t="s">
        <v>40</v>
      </c>
      <c r="K137" s="1" t="str">
        <f t="shared" si="115"/>
        <v>Abbott</v>
      </c>
      <c r="L137" s="1" t="s">
        <v>253</v>
      </c>
      <c r="M137" s="1" t="str">
        <f t="shared" si="109"/>
        <v>TIBOLONA</v>
      </c>
      <c r="N137" s="1"/>
      <c r="O137" s="1"/>
      <c r="P137" s="1" t="s">
        <v>254</v>
      </c>
      <c r="Q137" s="1" t="s">
        <v>65</v>
      </c>
      <c r="R137" s="1">
        <v>2.5</v>
      </c>
      <c r="S137" s="1" t="s">
        <v>34</v>
      </c>
      <c r="T137" s="1" t="str">
        <f t="shared" si="110"/>
        <v>2,5 MG</v>
      </c>
      <c r="U137" s="1"/>
      <c r="V137" s="1"/>
      <c r="W137" s="1">
        <v>30</v>
      </c>
      <c r="X137" s="1" t="s">
        <v>35</v>
      </c>
      <c r="Y137" t="str">
        <f>+IF(AND(X137="ud.",COUNTIF(Hoja2!$I$3:$I$11,Hoja1!Q137)&gt;0),Hoja1!W137&amp;" "&amp;IF(Hoja1!W137=1,VLOOKUP(Hoja1!Q137,Hoja2!$A:$D,3,0),VLOOKUP(Hoja1!Q137,Hoja2!$A:$D,4,0)),IF(AND(X137="ud.",COUNTIF(Hoja2!$I$3:$I$11,Hoja1!Q137)&lt;0),Hoja1!W137&amp;" "&amp;"unidad, "&amp;VLOOKUP(Hoja1!Q137,Hoja2!$A:$B,2,0),Hoja1!W137&amp;" "&amp;Hoja1!X137&amp;" "&amp;VLOOKUP(Hoja1!Q137,Hoja2!$A:$B,2,0)))</f>
        <v>30 comprimidos</v>
      </c>
      <c r="Z137" t="str">
        <f>+IF(X137="ud.",IF(W137&lt;&gt;1,W137&amp;" "&amp;VLOOKUP(Q137,Hoja2!A:D,4,0),Hoja1!W137&amp;" "&amp;VLOOKUP(Hoja1!Q137,Hoja2!A:D,3,0)),Hoja1!W137&amp;" "&amp;Hoja1!X137&amp;" "&amp;VLOOKUP(Hoja1!Q137,Hoja2!A:B,2,0))</f>
        <v>30 comprimidos</v>
      </c>
      <c r="AA137" s="1" t="s">
        <v>701</v>
      </c>
      <c r="AB137" s="1" t="s">
        <v>25</v>
      </c>
      <c r="AC137" s="1" t="s">
        <v>26</v>
      </c>
      <c r="AD137" s="1" t="s">
        <v>67</v>
      </c>
      <c r="AE137" s="4">
        <v>9500</v>
      </c>
      <c r="AF137" t="str">
        <f t="shared" si="112"/>
        <v>(CB) TINOX COM 2,5 MG X 30</v>
      </c>
      <c r="AG137" t="str">
        <f t="shared" si="116"/>
        <v>ABBOTT</v>
      </c>
      <c r="AH137" t="str">
        <f t="shared" si="117"/>
        <v>TIBOLONA 2,5 MG</v>
      </c>
      <c r="AI137" t="str">
        <f t="shared" si="113"/>
        <v/>
      </c>
      <c r="AJ137" t="str">
        <f t="shared" si="114"/>
        <v/>
      </c>
      <c r="AK137" t="str">
        <f t="shared" si="118"/>
        <v>TIBOLONA 2,5 MG</v>
      </c>
      <c r="AL137" t="str">
        <f>+VLOOKUP($Q137,Hoja2!$A:$B,2,0)</f>
        <v>comprimido</v>
      </c>
      <c r="AM137" t="str">
        <f t="shared" si="119"/>
        <v>(CB) TINOX COM 2,5 MG X 30 ABBOTT TIBOLONA 2,5 MG comprimido</v>
      </c>
      <c r="BB137">
        <f t="shared" si="120"/>
        <v>829078</v>
      </c>
      <c r="BC137" t="str">
        <f t="shared" si="121"/>
        <v>Tinox 2,5 mg x 30 comprimidos</v>
      </c>
      <c r="BD137" s="10">
        <f t="shared" si="122"/>
        <v>9500</v>
      </c>
      <c r="BE137" s="3" t="str">
        <f t="shared" si="123"/>
        <v>Tinox 2,5</v>
      </c>
      <c r="BF137" t="str">
        <f t="shared" si="124"/>
        <v>Tibolona</v>
      </c>
      <c r="BG137" t="str">
        <f t="shared" si="125"/>
        <v/>
      </c>
      <c r="BH137" t="str">
        <f t="shared" si="126"/>
        <v/>
      </c>
      <c r="BI137" t="str">
        <f>+IF(AND(X137="ud.",COUNTIF(Hoja2!$I$3:$I$11,Hoja1!Q137)&gt;0),IF(Hoja1!W137=1,VLOOKUP(Hoja1!Q137,Hoja2!$A:$D,3,0),VLOOKUP(Hoja1!Q137,Hoja2!$A:$D,4,0)),IF(AND(X137="ud.",COUNTIF(Hoja2!$I$3:$I$11,Hoja1!Q137)&lt;0),VLOOKUP(Hoja1!Q137,Hoja2!$A:$B,2,0),VLOOKUP(Hoja1!Q137,Hoja2!$A:$B,2,0)))</f>
        <v>comprimidos</v>
      </c>
      <c r="BJ137" t="str">
        <f t="shared" si="127"/>
        <v>2,5 mg</v>
      </c>
      <c r="BK137">
        <f t="shared" si="128"/>
        <v>30</v>
      </c>
      <c r="BL137" t="str">
        <f t="shared" si="129"/>
        <v>ud.</v>
      </c>
      <c r="BO137">
        <f t="shared" si="130"/>
        <v>829078</v>
      </c>
      <c r="BP137" t="str">
        <f t="shared" si="131"/>
        <v>Tinox 2,5 mg x 30 comprimidos</v>
      </c>
      <c r="BQ137" s="10">
        <f t="shared" si="132"/>
        <v>9500</v>
      </c>
      <c r="BR137" s="3" t="str">
        <f t="shared" si="133"/>
        <v>Tinox 2,5</v>
      </c>
      <c r="BS137" t="str">
        <f t="shared" si="134"/>
        <v>Tibolona</v>
      </c>
      <c r="BT137" t="str">
        <f t="shared" si="135"/>
        <v>comprimidos</v>
      </c>
      <c r="BU137" t="str">
        <f t="shared" si="136"/>
        <v>2,5 mg</v>
      </c>
      <c r="BV137">
        <f t="shared" si="137"/>
        <v>30</v>
      </c>
      <c r="BW137" t="str">
        <f t="shared" si="138"/>
        <v>ud.</v>
      </c>
      <c r="BZ137" t="str">
        <f t="shared" si="139"/>
        <v>Abbott</v>
      </c>
      <c r="CA137">
        <v>833625</v>
      </c>
      <c r="CB137">
        <v>0</v>
      </c>
    </row>
    <row r="138" spans="1:81" x14ac:dyDescent="0.2">
      <c r="A138" s="5" t="s">
        <v>702</v>
      </c>
      <c r="B138" s="2">
        <v>10799</v>
      </c>
      <c r="C138">
        <v>6250</v>
      </c>
      <c r="D138">
        <v>829008</v>
      </c>
      <c r="E138" s="1" t="s">
        <v>703</v>
      </c>
      <c r="F138" s="1" t="str">
        <f t="shared" si="100"/>
        <v>(CB) GLUAMET</v>
      </c>
      <c r="G138" s="1" t="str">
        <f t="shared" si="108"/>
        <v>50/850</v>
      </c>
      <c r="H138" s="16" t="str">
        <f t="shared" si="111"/>
        <v>Gluamet 50/850</v>
      </c>
      <c r="I138" s="1" t="str">
        <f>+VLOOKUP(Q138,Hoja2!A:B,2,0)</f>
        <v>comprimido recubierto</v>
      </c>
      <c r="J138" s="1" t="s">
        <v>199</v>
      </c>
      <c r="K138" s="1" t="str">
        <f t="shared" si="115"/>
        <v>Merck</v>
      </c>
      <c r="L138" s="1" t="s">
        <v>85</v>
      </c>
      <c r="M138" s="1" t="s">
        <v>79</v>
      </c>
      <c r="N138" s="1" t="s">
        <v>884</v>
      </c>
      <c r="O138" s="1"/>
      <c r="P138" s="1" t="s">
        <v>80</v>
      </c>
      <c r="Q138" s="1" t="s">
        <v>33</v>
      </c>
      <c r="R138" s="1" t="s">
        <v>86</v>
      </c>
      <c r="S138" s="1" t="s">
        <v>34</v>
      </c>
      <c r="T138" s="1" t="s">
        <v>910</v>
      </c>
      <c r="U138" s="1" t="s">
        <v>911</v>
      </c>
      <c r="V138" s="1"/>
      <c r="W138" s="1">
        <v>60</v>
      </c>
      <c r="X138" s="1" t="s">
        <v>35</v>
      </c>
      <c r="Y138" t="str">
        <f>+IF(AND(X138="ud.",COUNTIF(Hoja2!$I$3:$I$11,Hoja1!Q138)&gt;0),Hoja1!W138&amp;" "&amp;IF(Hoja1!W138=1,VLOOKUP(Hoja1!Q138,Hoja2!$A:$D,3,0),VLOOKUP(Hoja1!Q138,Hoja2!$A:$D,4,0)),IF(AND(X138="ud.",COUNTIF(Hoja2!$I$3:$I$11,Hoja1!Q138)&lt;0),Hoja1!W138&amp;" "&amp;"unidad, "&amp;VLOOKUP(Hoja1!Q138,Hoja2!$A:$B,2,0),Hoja1!W138&amp;" "&amp;Hoja1!X138&amp;" "&amp;VLOOKUP(Hoja1!Q138,Hoja2!$A:$B,2,0)))</f>
        <v>60 comprimidos recubiertos</v>
      </c>
      <c r="Z138" t="str">
        <f>+IF(X138="ud.",IF(W138&lt;&gt;1,W138&amp;" "&amp;VLOOKUP(Q138,Hoja2!A:D,4,0),Hoja1!W138&amp;" "&amp;VLOOKUP(Hoja1!Q138,Hoja2!A:D,3,0)),Hoja1!W138&amp;" "&amp;Hoja1!X138&amp;" "&amp;VLOOKUP(Hoja1!Q138,Hoja2!A:B,2,0))</f>
        <v>60 comprimidos recubiertos</v>
      </c>
      <c r="AA138" s="1" t="s">
        <v>704</v>
      </c>
      <c r="AB138" s="1" t="s">
        <v>25</v>
      </c>
      <c r="AC138" s="1" t="s">
        <v>26</v>
      </c>
      <c r="AD138" s="1" t="s">
        <v>82</v>
      </c>
      <c r="AE138" s="4">
        <v>30570</v>
      </c>
      <c r="AF138" t="str">
        <f t="shared" si="112"/>
        <v>(CB) GLUAMET COM REC 50/850 MG X 60</v>
      </c>
      <c r="AG138" t="str">
        <f t="shared" si="116"/>
        <v>MERCK</v>
      </c>
      <c r="AH138" t="str">
        <f t="shared" si="117"/>
        <v>VILDAGLIPTINA 50 MG</v>
      </c>
      <c r="AI138" t="str">
        <f t="shared" si="113"/>
        <v>METFORMINA 850 MG</v>
      </c>
      <c r="AJ138" t="str">
        <f t="shared" si="114"/>
        <v/>
      </c>
      <c r="AK138" t="str">
        <f t="shared" si="118"/>
        <v>VILDAGLIPTINA 50 MG METFORMINA 850 MG</v>
      </c>
      <c r="AL138" t="str">
        <f>+VLOOKUP($Q138,Hoja2!$A:$B,2,0)</f>
        <v>comprimido recubierto</v>
      </c>
      <c r="AM138" t="str">
        <f t="shared" si="119"/>
        <v>(CB) GLUAMET COM REC 50/850 MG X 60 MERCK VILDAGLIPTINA 50 MG METFORMINA 850 MG comprimido recubierto</v>
      </c>
      <c r="BB138">
        <f t="shared" si="120"/>
        <v>829008</v>
      </c>
      <c r="BC138" t="str">
        <f t="shared" si="121"/>
        <v>Gluamet 50/850 mg x 60 comprimidos recubiertos</v>
      </c>
      <c r="BD138" s="10">
        <f t="shared" si="122"/>
        <v>30570</v>
      </c>
      <c r="BE138" s="3" t="str">
        <f t="shared" si="123"/>
        <v>Gluamet 50/850</v>
      </c>
      <c r="BF138" t="str">
        <f t="shared" si="124"/>
        <v>Vildagliptina</v>
      </c>
      <c r="BG138" t="str">
        <f t="shared" si="125"/>
        <v>Metformina</v>
      </c>
      <c r="BH138" t="str">
        <f t="shared" si="126"/>
        <v/>
      </c>
      <c r="BI138" t="str">
        <f>+IF(AND(X138="ud.",COUNTIF(Hoja2!$I$3:$I$11,Hoja1!Q138)&gt;0),IF(Hoja1!W138=1,VLOOKUP(Hoja1!Q138,Hoja2!$A:$D,3,0),VLOOKUP(Hoja1!Q138,Hoja2!$A:$D,4,0)),IF(AND(X138="ud.",COUNTIF(Hoja2!$I$3:$I$11,Hoja1!Q138)&lt;0),VLOOKUP(Hoja1!Q138,Hoja2!$A:$B,2,0),VLOOKUP(Hoja1!Q138,Hoja2!$A:$B,2,0)))</f>
        <v>comprimidos recubiertos</v>
      </c>
      <c r="BJ138" t="str">
        <f t="shared" si="127"/>
        <v>50/850 mg</v>
      </c>
      <c r="BK138">
        <f t="shared" si="128"/>
        <v>60</v>
      </c>
      <c r="BL138" t="str">
        <f t="shared" si="129"/>
        <v>ud.</v>
      </c>
      <c r="BO138">
        <f t="shared" si="130"/>
        <v>829008</v>
      </c>
      <c r="BP138" t="str">
        <f t="shared" si="131"/>
        <v>Gluamet 50/850 mg x 60 comprimidos recubiertos</v>
      </c>
      <c r="BQ138" s="10">
        <f t="shared" si="132"/>
        <v>30570</v>
      </c>
      <c r="BR138" s="3" t="str">
        <f t="shared" si="133"/>
        <v>Gluamet 50/850</v>
      </c>
      <c r="BS138" t="str">
        <f t="shared" si="134"/>
        <v>Vildagliptina;Metformina</v>
      </c>
      <c r="BT138" t="str">
        <f t="shared" si="135"/>
        <v>comprimidos recubiertos</v>
      </c>
      <c r="BU138" t="str">
        <f t="shared" si="136"/>
        <v>50/850 mg</v>
      </c>
      <c r="BV138">
        <f t="shared" si="137"/>
        <v>60</v>
      </c>
      <c r="BW138" t="str">
        <f t="shared" si="138"/>
        <v>ud.</v>
      </c>
      <c r="BX138" t="s">
        <v>1037</v>
      </c>
      <c r="BZ138" t="str">
        <f t="shared" si="139"/>
        <v>Merck</v>
      </c>
      <c r="CB138">
        <v>0</v>
      </c>
      <c r="CC138" t="s">
        <v>1055</v>
      </c>
    </row>
    <row r="139" spans="1:81" x14ac:dyDescent="0.2">
      <c r="A139" s="5" t="s">
        <v>705</v>
      </c>
      <c r="B139" s="2">
        <v>10830</v>
      </c>
      <c r="C139">
        <v>6296</v>
      </c>
      <c r="D139">
        <v>829037</v>
      </c>
      <c r="E139" s="1" t="s">
        <v>706</v>
      </c>
      <c r="F139" s="1" t="str">
        <f t="shared" si="100"/>
        <v>(CB) ONDANSETRON</v>
      </c>
      <c r="G139" s="1">
        <f t="shared" si="108"/>
        <v>4</v>
      </c>
      <c r="H139" s="16" t="str">
        <f t="shared" si="111"/>
        <v>Ondansetron 4</v>
      </c>
      <c r="I139" s="1" t="str">
        <f>+VLOOKUP(Q139,Hoja2!A:B,2,0)</f>
        <v>comprimido bucodispersable</v>
      </c>
      <c r="J139" s="1" t="s">
        <v>707</v>
      </c>
      <c r="K139" s="1" t="str">
        <f t="shared" si="115"/>
        <v>Vitafarma</v>
      </c>
      <c r="L139" s="1" t="s">
        <v>225</v>
      </c>
      <c r="M139" s="1" t="str">
        <f t="shared" ref="M139:M142" si="140">+L139</f>
        <v>ONDANSETRON</v>
      </c>
      <c r="N139" s="1"/>
      <c r="O139" s="1"/>
      <c r="P139" s="1" t="s">
        <v>226</v>
      </c>
      <c r="Q139" s="1" t="s">
        <v>227</v>
      </c>
      <c r="R139">
        <v>4</v>
      </c>
      <c r="S139" s="1" t="s">
        <v>34</v>
      </c>
      <c r="T139" s="1" t="str">
        <f t="shared" ref="T139:T142" si="141">+UPPER(R139&amp;" "&amp;S139)</f>
        <v>4 MG</v>
      </c>
      <c r="U139" s="1"/>
      <c r="V139" s="1"/>
      <c r="W139" s="1">
        <v>8</v>
      </c>
      <c r="X139" s="1" t="s">
        <v>35</v>
      </c>
      <c r="Y139" t="str">
        <f>+IF(AND(X139="ud.",COUNTIF(Hoja2!$I$3:$I$11,Hoja1!Q139)&gt;0),Hoja1!W139&amp;" "&amp;IF(Hoja1!W139=1,VLOOKUP(Hoja1!Q139,Hoja2!$A:$D,3,0),VLOOKUP(Hoja1!Q139,Hoja2!$A:$D,4,0)),IF(AND(X139="ud.",COUNTIF(Hoja2!$I$3:$I$11,Hoja1!Q139)&lt;0),Hoja1!W139&amp;" "&amp;"unidad, "&amp;VLOOKUP(Hoja1!Q139,Hoja2!$A:$B,2,0),Hoja1!W139&amp;" "&amp;Hoja1!X139&amp;" "&amp;VLOOKUP(Hoja1!Q139,Hoja2!$A:$B,2,0)))</f>
        <v>8 comprimidos bucodispersables</v>
      </c>
      <c r="Z139" t="str">
        <f>+IF(X139="ud.",IF(W139&lt;&gt;1,W139&amp;" "&amp;VLOOKUP(Q139,Hoja2!A:D,4,0),Hoja1!W139&amp;" "&amp;VLOOKUP(Hoja1!Q139,Hoja2!A:D,3,0)),Hoja1!W139&amp;" "&amp;Hoja1!X139&amp;" "&amp;VLOOKUP(Hoja1!Q139,Hoja2!A:B,2,0))</f>
        <v>8 comprimidos bucodispersables</v>
      </c>
      <c r="AA139" s="1" t="s">
        <v>708</v>
      </c>
      <c r="AB139" s="1" t="s">
        <v>25</v>
      </c>
      <c r="AC139" s="1" t="s">
        <v>26</v>
      </c>
      <c r="AD139" s="1" t="s">
        <v>229</v>
      </c>
      <c r="AE139" s="4">
        <v>6730</v>
      </c>
      <c r="AF139" t="str">
        <f t="shared" si="112"/>
        <v>(CB) ONDANSETRON COM BUC 4 MG X 8</v>
      </c>
      <c r="AG139" t="str">
        <f t="shared" si="116"/>
        <v>VITAFARMA</v>
      </c>
      <c r="AH139" t="str">
        <f t="shared" si="117"/>
        <v>ONDANSETRON 4 MG</v>
      </c>
      <c r="AI139" t="str">
        <f t="shared" si="113"/>
        <v/>
      </c>
      <c r="AJ139" t="str">
        <f t="shared" si="114"/>
        <v/>
      </c>
      <c r="AK139" t="str">
        <f t="shared" si="118"/>
        <v>ONDANSETRON 4 MG</v>
      </c>
      <c r="AL139" t="str">
        <f>+VLOOKUP($Q139,Hoja2!$A:$B,2,0)</f>
        <v>comprimido bucodispersable</v>
      </c>
      <c r="AM139" t="str">
        <f t="shared" si="119"/>
        <v>(CB) ONDANSETRON COM BUC 4 MG X 8 VITAFARMA ONDANSETRON 4 MG comprimido bucodispersable</v>
      </c>
      <c r="BB139">
        <f t="shared" si="120"/>
        <v>829037</v>
      </c>
      <c r="BC139" t="str">
        <f t="shared" si="121"/>
        <v>Ondansetron 4 mg x 8 comprimidos bucodispersables</v>
      </c>
      <c r="BD139" s="10">
        <f t="shared" si="122"/>
        <v>6730</v>
      </c>
      <c r="BE139" s="3" t="str">
        <f t="shared" si="123"/>
        <v>Ondansetron 4</v>
      </c>
      <c r="BF139" t="str">
        <f t="shared" si="124"/>
        <v>Ondansetron</v>
      </c>
      <c r="BG139" t="str">
        <f t="shared" si="125"/>
        <v/>
      </c>
      <c r="BH139" t="str">
        <f t="shared" si="126"/>
        <v/>
      </c>
      <c r="BI139" t="str">
        <f>+IF(AND(X139="ud.",COUNTIF(Hoja2!$I$3:$I$11,Hoja1!Q139)&gt;0),IF(Hoja1!W139=1,VLOOKUP(Hoja1!Q139,Hoja2!$A:$D,3,0),VLOOKUP(Hoja1!Q139,Hoja2!$A:$D,4,0)),IF(AND(X139="ud.",COUNTIF(Hoja2!$I$3:$I$11,Hoja1!Q139)&lt;0),VLOOKUP(Hoja1!Q139,Hoja2!$A:$B,2,0),VLOOKUP(Hoja1!Q139,Hoja2!$A:$B,2,0)))</f>
        <v>comprimidos bucodispersables</v>
      </c>
      <c r="BJ139" t="str">
        <f t="shared" si="127"/>
        <v>4 mg</v>
      </c>
      <c r="BK139">
        <f t="shared" si="128"/>
        <v>8</v>
      </c>
      <c r="BL139" t="str">
        <f t="shared" si="129"/>
        <v>ud.</v>
      </c>
      <c r="BO139">
        <f t="shared" si="130"/>
        <v>829037</v>
      </c>
      <c r="BP139" t="str">
        <f t="shared" si="131"/>
        <v>Ondansetron 4 mg x 8 comprimidos bucodispersables</v>
      </c>
      <c r="BQ139" s="10">
        <f t="shared" si="132"/>
        <v>6730</v>
      </c>
      <c r="BR139" s="3" t="str">
        <f t="shared" si="133"/>
        <v>Ondansetron 4</v>
      </c>
      <c r="BS139" t="str">
        <f t="shared" si="134"/>
        <v>Ondansetron</v>
      </c>
      <c r="BT139" t="str">
        <f t="shared" si="135"/>
        <v>comprimidos bucodispersables</v>
      </c>
      <c r="BU139" t="str">
        <f t="shared" si="136"/>
        <v>4 mg</v>
      </c>
      <c r="BV139">
        <f t="shared" si="137"/>
        <v>8</v>
      </c>
      <c r="BW139" t="str">
        <f t="shared" si="138"/>
        <v>ud.</v>
      </c>
      <c r="BZ139" t="str">
        <f t="shared" si="139"/>
        <v>Vitafarma</v>
      </c>
      <c r="CA139">
        <v>832505</v>
      </c>
      <c r="CB139">
        <v>0</v>
      </c>
    </row>
    <row r="140" spans="1:81" x14ac:dyDescent="0.2">
      <c r="A140" s="5" t="s">
        <v>709</v>
      </c>
      <c r="B140" s="2">
        <v>10843</v>
      </c>
      <c r="C140">
        <v>6338</v>
      </c>
      <c r="D140">
        <v>829040</v>
      </c>
      <c r="E140" s="1" t="s">
        <v>1110</v>
      </c>
      <c r="F140" s="1" t="str">
        <f t="shared" si="100"/>
        <v>(CB) ORALNE</v>
      </c>
      <c r="G140" s="1">
        <f t="shared" si="108"/>
        <v>10</v>
      </c>
      <c r="H140" s="16" t="str">
        <f t="shared" si="111"/>
        <v>Oralne 10</v>
      </c>
      <c r="I140" s="1" t="str">
        <f>+VLOOKUP(Q140,Hoja2!A:B,2,0)</f>
        <v>cápsula blanda</v>
      </c>
      <c r="J140" s="1" t="s">
        <v>252</v>
      </c>
      <c r="K140" s="1" t="str">
        <f t="shared" si="115"/>
        <v>Deutsche Pharma</v>
      </c>
      <c r="L140" s="1" t="s">
        <v>398</v>
      </c>
      <c r="M140" s="1" t="str">
        <f t="shared" si="140"/>
        <v>ISOTRETINOINA</v>
      </c>
      <c r="N140" s="1"/>
      <c r="O140" s="1"/>
      <c r="P140" s="1" t="s">
        <v>368</v>
      </c>
      <c r="Q140" s="1" t="s">
        <v>92</v>
      </c>
      <c r="R140" s="1">
        <v>10</v>
      </c>
      <c r="S140" s="1" t="s">
        <v>34</v>
      </c>
      <c r="T140" s="1" t="str">
        <f t="shared" si="141"/>
        <v>10 MG</v>
      </c>
      <c r="U140" s="1"/>
      <c r="V140" s="1"/>
      <c r="W140" s="1">
        <v>30</v>
      </c>
      <c r="X140" s="1" t="s">
        <v>35</v>
      </c>
      <c r="Y140" t="str">
        <f>+IF(AND(X140="ud.",COUNTIF(Hoja2!$I$3:$I$11,Hoja1!Q140)&gt;0),Hoja1!W140&amp;" "&amp;IF(Hoja1!W140=1,VLOOKUP(Hoja1!Q140,Hoja2!$A:$D,3,0),VLOOKUP(Hoja1!Q140,Hoja2!$A:$D,4,0)),IF(AND(X140="ud.",COUNTIF(Hoja2!$I$3:$I$11,Hoja1!Q140)&lt;0),Hoja1!W140&amp;" "&amp;"unidad, "&amp;VLOOKUP(Hoja1!Q140,Hoja2!$A:$B,2,0),Hoja1!W140&amp;" "&amp;Hoja1!X140&amp;" "&amp;VLOOKUP(Hoja1!Q140,Hoja2!$A:$B,2,0)))</f>
        <v>30 ud. cápsula blanda</v>
      </c>
      <c r="Z140" t="str">
        <f>+IF(X140="ud.",IF(W140&lt;&gt;1,W140&amp;" "&amp;VLOOKUP(Q140,Hoja2!A:D,4,0),Hoja1!W140&amp;" "&amp;VLOOKUP(Hoja1!Q140,Hoja2!A:D,3,0)),Hoja1!W140&amp;" "&amp;Hoja1!X140&amp;" "&amp;VLOOKUP(Hoja1!Q140,Hoja2!A:B,2,0))</f>
        <v>30 cápsulas blandas</v>
      </c>
      <c r="AA140" s="1" t="s">
        <v>710</v>
      </c>
      <c r="AB140" s="1" t="s">
        <v>44</v>
      </c>
      <c r="AC140" s="1" t="s">
        <v>26</v>
      </c>
      <c r="AD140" s="1" t="s">
        <v>372</v>
      </c>
      <c r="AE140" s="4">
        <v>18880</v>
      </c>
      <c r="AF140" t="str">
        <f t="shared" si="112"/>
        <v>(CB) ORALNE CAP BLA 10 MG X 30</v>
      </c>
      <c r="AG140" t="str">
        <f t="shared" si="116"/>
        <v>DEUTSCHE PHARMA</v>
      </c>
      <c r="AH140" t="str">
        <f t="shared" si="117"/>
        <v>ISOTRETINOINA 10 MG</v>
      </c>
      <c r="AI140" t="str">
        <f t="shared" si="113"/>
        <v/>
      </c>
      <c r="AJ140" t="str">
        <f t="shared" si="114"/>
        <v/>
      </c>
      <c r="AK140" t="str">
        <f t="shared" si="118"/>
        <v>ISOTRETINOINA 10 MG</v>
      </c>
      <c r="AL140" t="str">
        <f>+VLOOKUP($Q140,Hoja2!$A:$B,2,0)</f>
        <v>cápsula blanda</v>
      </c>
      <c r="AM140" t="str">
        <f t="shared" si="119"/>
        <v>(CB) ORALNE CAP BLA 10 MG X 30 DEUTSCHE PHARMA ISOTRETINOINA 10 MG cápsula blanda</v>
      </c>
      <c r="BB140">
        <f t="shared" si="120"/>
        <v>829040</v>
      </c>
      <c r="BC140" t="str">
        <f t="shared" si="121"/>
        <v>Oralne 10 mg x 30 ud. cápsula blanda</v>
      </c>
      <c r="BD140" s="10">
        <f t="shared" si="122"/>
        <v>18880</v>
      </c>
      <c r="BE140" s="3" t="str">
        <f t="shared" si="123"/>
        <v>Oralne 10</v>
      </c>
      <c r="BF140" t="str">
        <f t="shared" si="124"/>
        <v>Isotretinoina</v>
      </c>
      <c r="BG140" t="str">
        <f t="shared" si="125"/>
        <v/>
      </c>
      <c r="BH140" t="str">
        <f t="shared" si="126"/>
        <v/>
      </c>
      <c r="BI140" t="str">
        <f>+IF(AND(X140="ud.",COUNTIF(Hoja2!$I$3:$I$11,Hoja1!Q140)&gt;0),IF(Hoja1!W140=1,VLOOKUP(Hoja1!Q140,Hoja2!$A:$D,3,0),VLOOKUP(Hoja1!Q140,Hoja2!$A:$D,4,0)),IF(AND(X140="ud.",COUNTIF(Hoja2!$I$3:$I$11,Hoja1!Q140)&lt;0),VLOOKUP(Hoja1!Q140,Hoja2!$A:$B,2,0),VLOOKUP(Hoja1!Q140,Hoja2!$A:$B,2,0)))</f>
        <v>cápsula blanda</v>
      </c>
      <c r="BJ140" t="str">
        <f t="shared" si="127"/>
        <v>10 mg</v>
      </c>
      <c r="BK140">
        <f t="shared" si="128"/>
        <v>30</v>
      </c>
      <c r="BL140" t="str">
        <f t="shared" si="129"/>
        <v>ud.</v>
      </c>
      <c r="BO140">
        <f t="shared" si="130"/>
        <v>829040</v>
      </c>
      <c r="BP140" t="str">
        <f t="shared" si="131"/>
        <v>Oralne 10 mg x 30 ud. cápsula blanda</v>
      </c>
      <c r="BQ140" s="10">
        <f t="shared" si="132"/>
        <v>18880</v>
      </c>
      <c r="BR140" s="3" t="str">
        <f t="shared" si="133"/>
        <v>Oralne 10</v>
      </c>
      <c r="BS140" t="str">
        <f t="shared" si="134"/>
        <v>Isotretinoina</v>
      </c>
      <c r="BT140" t="str">
        <f t="shared" si="135"/>
        <v>cápsula blanda</v>
      </c>
      <c r="BU140" t="str">
        <f t="shared" si="136"/>
        <v>10 mg</v>
      </c>
      <c r="BV140">
        <f t="shared" si="137"/>
        <v>30</v>
      </c>
      <c r="BW140" t="str">
        <f t="shared" si="138"/>
        <v>ud.</v>
      </c>
      <c r="BZ140" t="str">
        <f t="shared" si="139"/>
        <v>Deutsche Pharma</v>
      </c>
      <c r="CA140">
        <v>1470839</v>
      </c>
      <c r="CB140">
        <v>0</v>
      </c>
    </row>
    <row r="141" spans="1:81" x14ac:dyDescent="0.2">
      <c r="A141" s="5" t="s">
        <v>711</v>
      </c>
      <c r="B141" s="2">
        <v>10880</v>
      </c>
      <c r="C141">
        <v>6322</v>
      </c>
      <c r="D141">
        <v>828971</v>
      </c>
      <c r="E141" s="1" t="s">
        <v>712</v>
      </c>
      <c r="F141" s="1" t="str">
        <f t="shared" si="100"/>
        <v>(CB) CIPROFIBRATO</v>
      </c>
      <c r="G141" s="1">
        <f t="shared" si="108"/>
        <v>100</v>
      </c>
      <c r="H141" s="16" t="str">
        <f t="shared" si="111"/>
        <v>Ciprofibrato 100</v>
      </c>
      <c r="I141" s="1" t="str">
        <f>+VLOOKUP(Q141,Hoja2!A:B,2,0)</f>
        <v>cápsula</v>
      </c>
      <c r="J141" s="1" t="s">
        <v>713</v>
      </c>
      <c r="K141" s="1" t="str">
        <f t="shared" si="115"/>
        <v>Alpes Chemie</v>
      </c>
      <c r="L141" s="1" t="s">
        <v>714</v>
      </c>
      <c r="M141" s="1" t="str">
        <f t="shared" si="140"/>
        <v>CIPROFIBRATO</v>
      </c>
      <c r="N141" s="1"/>
      <c r="O141" s="1"/>
      <c r="P141" s="1" t="s">
        <v>512</v>
      </c>
      <c r="Q141" s="1" t="s">
        <v>121</v>
      </c>
      <c r="R141">
        <v>100</v>
      </c>
      <c r="S141" s="1" t="s">
        <v>34</v>
      </c>
      <c r="T141" s="1" t="str">
        <f t="shared" si="141"/>
        <v>100 MG</v>
      </c>
      <c r="U141" s="1"/>
      <c r="V141" s="1"/>
      <c r="W141">
        <v>30</v>
      </c>
      <c r="X141" s="1" t="s">
        <v>35</v>
      </c>
      <c r="Y141" t="str">
        <f>+IF(AND(X141="ud.",COUNTIF(Hoja2!$I$3:$I$11,Hoja1!Q141)&gt;0),Hoja1!W141&amp;" "&amp;IF(Hoja1!W141=1,VLOOKUP(Hoja1!Q141,Hoja2!$A:$D,3,0),VLOOKUP(Hoja1!Q141,Hoja2!$A:$D,4,0)),IF(AND(X141="ud.",COUNTIF(Hoja2!$I$3:$I$11,Hoja1!Q141)&lt;0),Hoja1!W141&amp;" "&amp;"unidad, "&amp;VLOOKUP(Hoja1!Q141,Hoja2!$A:$B,2,0),Hoja1!W141&amp;" "&amp;Hoja1!X141&amp;" "&amp;VLOOKUP(Hoja1!Q141,Hoja2!$A:$B,2,0)))</f>
        <v>30 cápsulas</v>
      </c>
      <c r="Z141" t="str">
        <f>+IF(X141="ud.",IF(W141&lt;&gt;1,W141&amp;" "&amp;VLOOKUP(Q141,Hoja2!A:D,4,0),Hoja1!W141&amp;" "&amp;VLOOKUP(Hoja1!Q141,Hoja2!A:D,3,0)),Hoja1!W141&amp;" "&amp;Hoja1!X141&amp;" "&amp;VLOOKUP(Hoja1!Q141,Hoja2!A:B,2,0))</f>
        <v>30 cápsulas</v>
      </c>
      <c r="AA141" s="1" t="s">
        <v>715</v>
      </c>
      <c r="AB141" s="1" t="s">
        <v>25</v>
      </c>
      <c r="AC141" s="1" t="s">
        <v>26</v>
      </c>
      <c r="AD141" s="1" t="s">
        <v>142</v>
      </c>
      <c r="AE141" s="4">
        <v>9330</v>
      </c>
      <c r="AF141" t="str">
        <f t="shared" si="112"/>
        <v>(CB) CIPROFIBRATO CAP 100 MG X 30</v>
      </c>
      <c r="AG141" t="str">
        <f t="shared" si="116"/>
        <v>ALPES CHEMIE</v>
      </c>
      <c r="AH141" t="str">
        <f t="shared" si="117"/>
        <v>CIPROFIBRATO 100 MG</v>
      </c>
      <c r="AI141" t="str">
        <f t="shared" si="113"/>
        <v/>
      </c>
      <c r="AJ141" t="str">
        <f t="shared" si="114"/>
        <v/>
      </c>
      <c r="AK141" t="str">
        <f t="shared" si="118"/>
        <v>CIPROFIBRATO 100 MG</v>
      </c>
      <c r="AL141" t="str">
        <f>+VLOOKUP($Q141,Hoja2!$A:$B,2,0)</f>
        <v>cápsula</v>
      </c>
      <c r="AM141" t="str">
        <f t="shared" si="119"/>
        <v>(CB) CIPROFIBRATO CAP 100 MG X 30 ALPES CHEMIE CIPROFIBRATO 100 MG cápsula</v>
      </c>
      <c r="BB141">
        <f t="shared" si="120"/>
        <v>828971</v>
      </c>
      <c r="BC141" t="str">
        <f t="shared" si="121"/>
        <v>Ciprofibrato 100 mg x 30 cápsulas</v>
      </c>
      <c r="BD141" s="10">
        <f t="shared" si="122"/>
        <v>9330</v>
      </c>
      <c r="BE141" s="3" t="str">
        <f t="shared" si="123"/>
        <v>Ciprofibrato 100</v>
      </c>
      <c r="BF141" t="str">
        <f t="shared" si="124"/>
        <v>Ciprofibrato</v>
      </c>
      <c r="BG141" t="str">
        <f t="shared" si="125"/>
        <v/>
      </c>
      <c r="BH141" t="str">
        <f t="shared" si="126"/>
        <v/>
      </c>
      <c r="BI141" t="str">
        <f>+IF(AND(X141="ud.",COUNTIF(Hoja2!$I$3:$I$11,Hoja1!Q141)&gt;0),IF(Hoja1!W141=1,VLOOKUP(Hoja1!Q141,Hoja2!$A:$D,3,0),VLOOKUP(Hoja1!Q141,Hoja2!$A:$D,4,0)),IF(AND(X141="ud.",COUNTIF(Hoja2!$I$3:$I$11,Hoja1!Q141)&lt;0),VLOOKUP(Hoja1!Q141,Hoja2!$A:$B,2,0),VLOOKUP(Hoja1!Q141,Hoja2!$A:$B,2,0)))</f>
        <v>cápsulas</v>
      </c>
      <c r="BJ141" t="str">
        <f t="shared" si="127"/>
        <v>100 mg</v>
      </c>
      <c r="BK141">
        <f t="shared" si="128"/>
        <v>30</v>
      </c>
      <c r="BL141" t="str">
        <f t="shared" si="129"/>
        <v>ud.</v>
      </c>
      <c r="BO141">
        <f t="shared" si="130"/>
        <v>828971</v>
      </c>
      <c r="BP141" t="str">
        <f t="shared" si="131"/>
        <v>Ciprofibrato 100 mg x 30 cápsulas</v>
      </c>
      <c r="BQ141" s="10">
        <f t="shared" si="132"/>
        <v>9330</v>
      </c>
      <c r="BR141" s="3" t="str">
        <f t="shared" si="133"/>
        <v>Ciprofibrato 100</v>
      </c>
      <c r="BS141" t="str">
        <f t="shared" si="134"/>
        <v>Ciprofibrato</v>
      </c>
      <c r="BT141" t="str">
        <f t="shared" si="135"/>
        <v>cápsulas</v>
      </c>
      <c r="BU141" t="str">
        <f t="shared" si="136"/>
        <v>100 mg</v>
      </c>
      <c r="BV141">
        <f t="shared" si="137"/>
        <v>30</v>
      </c>
      <c r="BW141" t="str">
        <f t="shared" si="138"/>
        <v>ud.</v>
      </c>
      <c r="BZ141" t="str">
        <f t="shared" si="139"/>
        <v>Alpes Chemie</v>
      </c>
      <c r="CA141">
        <v>829937</v>
      </c>
      <c r="CB141">
        <v>0</v>
      </c>
    </row>
    <row r="142" spans="1:81" x14ac:dyDescent="0.2">
      <c r="A142" s="5" t="s">
        <v>716</v>
      </c>
      <c r="B142" s="2">
        <v>10881</v>
      </c>
      <c r="C142">
        <v>6339</v>
      </c>
      <c r="D142">
        <v>829045</v>
      </c>
      <c r="E142" s="1" t="s">
        <v>717</v>
      </c>
      <c r="F142" s="1" t="str">
        <f t="shared" ref="F142:F173" si="142">+MID(E142,1,FIND(Q142,E142,1)-2)</f>
        <v>(CB) PARACETAMOL</v>
      </c>
      <c r="G142" s="1">
        <f t="shared" si="108"/>
        <v>500</v>
      </c>
      <c r="H142" s="16" t="str">
        <f t="shared" si="111"/>
        <v>Paracetamol 500</v>
      </c>
      <c r="I142" s="1" t="str">
        <f>+VLOOKUP(Q142,Hoja2!A:B,2,0)</f>
        <v>comprimido</v>
      </c>
      <c r="J142" s="1" t="s">
        <v>297</v>
      </c>
      <c r="K142" s="1" t="str">
        <f t="shared" si="115"/>
        <v>Opko</v>
      </c>
      <c r="L142" s="1" t="s">
        <v>718</v>
      </c>
      <c r="M142" s="1" t="str">
        <f t="shared" si="140"/>
        <v>PARACETAMOL</v>
      </c>
      <c r="N142" s="1"/>
      <c r="O142" s="1"/>
      <c r="P142" s="1" t="s">
        <v>719</v>
      </c>
      <c r="Q142" s="1" t="s">
        <v>65</v>
      </c>
      <c r="R142">
        <v>500</v>
      </c>
      <c r="S142" t="s">
        <v>34</v>
      </c>
      <c r="T142" s="1" t="str">
        <f t="shared" si="141"/>
        <v>500 MG</v>
      </c>
      <c r="U142" s="1"/>
      <c r="V142" s="1"/>
      <c r="W142">
        <v>16</v>
      </c>
      <c r="X142" s="1" t="s">
        <v>35</v>
      </c>
      <c r="Y142" t="str">
        <f>+IF(AND(X142="ud.",COUNTIF(Hoja2!$I$3:$I$11,Hoja1!Q142)&gt;0),Hoja1!W142&amp;" "&amp;IF(Hoja1!W142=1,VLOOKUP(Hoja1!Q142,Hoja2!$A:$D,3,0),VLOOKUP(Hoja1!Q142,Hoja2!$A:$D,4,0)),IF(AND(X142="ud.",COUNTIF(Hoja2!$I$3:$I$11,Hoja1!Q142)&lt;0),Hoja1!W142&amp;" "&amp;"unidad, "&amp;VLOOKUP(Hoja1!Q142,Hoja2!$A:$B,2,0),Hoja1!W142&amp;" "&amp;Hoja1!X142&amp;" "&amp;VLOOKUP(Hoja1!Q142,Hoja2!$A:$B,2,0)))</f>
        <v>16 comprimidos</v>
      </c>
      <c r="Z142" t="str">
        <f>+IF(X142="ud.",IF(W142&lt;&gt;1,W142&amp;" "&amp;VLOOKUP(Q142,Hoja2!A:D,4,0),Hoja1!W142&amp;" "&amp;VLOOKUP(Hoja1!Q142,Hoja2!A:D,3,0)),Hoja1!W142&amp;" "&amp;Hoja1!X142&amp;" "&amp;VLOOKUP(Hoja1!Q142,Hoja2!A:B,2,0))</f>
        <v>16 comprimidos</v>
      </c>
      <c r="AA142" s="1" t="s">
        <v>720</v>
      </c>
      <c r="AB142" s="1" t="s">
        <v>152</v>
      </c>
      <c r="AC142" s="1" t="s">
        <v>26</v>
      </c>
      <c r="AD142" s="1" t="s">
        <v>37</v>
      </c>
      <c r="AE142" s="4">
        <v>500</v>
      </c>
      <c r="AF142" t="str">
        <f t="shared" si="112"/>
        <v>(CB) PARACETAMOL COM 500 MG X 16</v>
      </c>
      <c r="AG142" t="str">
        <f t="shared" si="116"/>
        <v>OPKO</v>
      </c>
      <c r="AH142" t="str">
        <f t="shared" si="117"/>
        <v>PARACETAMOL 500 MG</v>
      </c>
      <c r="AI142" t="str">
        <f t="shared" si="113"/>
        <v/>
      </c>
      <c r="AJ142" t="str">
        <f t="shared" si="114"/>
        <v/>
      </c>
      <c r="AK142" t="str">
        <f t="shared" si="118"/>
        <v>PARACETAMOL 500 MG</v>
      </c>
      <c r="AL142" t="str">
        <f>+VLOOKUP($Q142,Hoja2!$A:$B,2,0)</f>
        <v>comprimido</v>
      </c>
      <c r="AM142" t="str">
        <f t="shared" si="119"/>
        <v>(CB) PARACETAMOL COM 500 MG X 16 OPKO PARACETAMOL 500 MG comprimido</v>
      </c>
      <c r="BB142">
        <f t="shared" si="120"/>
        <v>829045</v>
      </c>
      <c r="BC142" t="str">
        <f t="shared" si="121"/>
        <v>Paracetamol 500 mg x 16 comprimidos</v>
      </c>
      <c r="BD142" s="10">
        <f t="shared" si="122"/>
        <v>500</v>
      </c>
      <c r="BE142" s="3" t="str">
        <f t="shared" si="123"/>
        <v>Paracetamol 500</v>
      </c>
      <c r="BF142" t="str">
        <f t="shared" si="124"/>
        <v>Paracetamol</v>
      </c>
      <c r="BG142" t="str">
        <f t="shared" si="125"/>
        <v/>
      </c>
      <c r="BH142" t="str">
        <f t="shared" si="126"/>
        <v/>
      </c>
      <c r="BI142" t="str">
        <f>+IF(AND(X142="ud.",COUNTIF(Hoja2!$I$3:$I$11,Hoja1!Q142)&gt;0),IF(Hoja1!W142=1,VLOOKUP(Hoja1!Q142,Hoja2!$A:$D,3,0),VLOOKUP(Hoja1!Q142,Hoja2!$A:$D,4,0)),IF(AND(X142="ud.",COUNTIF(Hoja2!$I$3:$I$11,Hoja1!Q142)&lt;0),VLOOKUP(Hoja1!Q142,Hoja2!$A:$B,2,0),VLOOKUP(Hoja1!Q142,Hoja2!$A:$B,2,0)))</f>
        <v>comprimidos</v>
      </c>
      <c r="BJ142" t="str">
        <f t="shared" si="127"/>
        <v>500 mg</v>
      </c>
      <c r="BK142">
        <f t="shared" si="128"/>
        <v>16</v>
      </c>
      <c r="BL142" t="str">
        <f t="shared" si="129"/>
        <v>ud.</v>
      </c>
      <c r="BO142">
        <f t="shared" si="130"/>
        <v>829045</v>
      </c>
      <c r="BP142" t="str">
        <f t="shared" si="131"/>
        <v>Paracetamol 500 mg x 16 comprimidos</v>
      </c>
      <c r="BQ142" s="10">
        <f t="shared" si="132"/>
        <v>500</v>
      </c>
      <c r="BR142" s="3" t="str">
        <f t="shared" si="133"/>
        <v>Paracetamol 500</v>
      </c>
      <c r="BS142" t="str">
        <f t="shared" si="134"/>
        <v>Paracetamol</v>
      </c>
      <c r="BT142" t="str">
        <f t="shared" si="135"/>
        <v>comprimidos</v>
      </c>
      <c r="BU142" t="str">
        <f t="shared" si="136"/>
        <v>500 mg</v>
      </c>
      <c r="BV142">
        <f t="shared" si="137"/>
        <v>16</v>
      </c>
      <c r="BW142" t="str">
        <f t="shared" si="138"/>
        <v>ud.</v>
      </c>
      <c r="BZ142" t="str">
        <f t="shared" si="139"/>
        <v>Opko</v>
      </c>
      <c r="CA142">
        <v>832553</v>
      </c>
      <c r="CB142">
        <v>0</v>
      </c>
    </row>
    <row r="143" spans="1:81" x14ac:dyDescent="0.2">
      <c r="A143" s="5" t="s">
        <v>721</v>
      </c>
      <c r="B143" s="2">
        <v>10887</v>
      </c>
      <c r="C143">
        <v>6343</v>
      </c>
      <c r="D143">
        <v>828954</v>
      </c>
      <c r="E143" s="1" t="s">
        <v>722</v>
      </c>
      <c r="F143" s="1" t="str">
        <f t="shared" si="142"/>
        <v>(CB) ANORO ELLIPTA</v>
      </c>
      <c r="G143" s="1" t="str">
        <f t="shared" si="108"/>
        <v>55/22</v>
      </c>
      <c r="H143" s="16" t="str">
        <f t="shared" si="111"/>
        <v>Anoro Ellipta 55/22</v>
      </c>
      <c r="I143" s="1" t="str">
        <f>+VLOOKUP(Q143,Hoja2!A:B,2,0)</f>
        <v>polvo para inhalación oral</v>
      </c>
      <c r="J143" s="1" t="s">
        <v>70</v>
      </c>
      <c r="K143" s="1" t="str">
        <f t="shared" si="115"/>
        <v>Gsk</v>
      </c>
      <c r="L143" s="1" t="s">
        <v>723</v>
      </c>
      <c r="M143" s="1" t="s">
        <v>906</v>
      </c>
      <c r="N143" s="1" t="s">
        <v>907</v>
      </c>
      <c r="O143" s="1"/>
      <c r="P143" s="1" t="s">
        <v>221</v>
      </c>
      <c r="Q143" s="1" t="s">
        <v>643</v>
      </c>
      <c r="R143" s="1" t="s">
        <v>724</v>
      </c>
      <c r="S143" s="1" t="s">
        <v>72</v>
      </c>
      <c r="T143" s="1" t="s">
        <v>937</v>
      </c>
      <c r="U143" s="1" t="s">
        <v>938</v>
      </c>
      <c r="V143" s="1"/>
      <c r="W143">
        <v>30</v>
      </c>
      <c r="X143" s="1" t="s">
        <v>35</v>
      </c>
      <c r="Y143" t="str">
        <f>+IF(AND(X143="ud.",COUNTIF(Hoja2!$I$3:$I$11,Hoja1!Q143)&gt;0),Hoja1!W143&amp;" "&amp;IF(Hoja1!W143=1,VLOOKUP(Hoja1!Q143,Hoja2!$A:$D,3,0),VLOOKUP(Hoja1!Q143,Hoja2!$A:$D,4,0)),IF(AND(X143="ud.",COUNTIF(Hoja2!$I$3:$I$11,Hoja1!Q143)&lt;0),Hoja1!W143&amp;" "&amp;"unidad, "&amp;VLOOKUP(Hoja1!Q143,Hoja2!$A:$B,2,0),Hoja1!W143&amp;" "&amp;Hoja1!X143&amp;" "&amp;VLOOKUP(Hoja1!Q143,Hoja2!$A:$B,2,0)))</f>
        <v>30 ud. polvo para inhalación oral</v>
      </c>
      <c r="Z143" t="str">
        <f>+IF(X143="ud.",IF(W143&lt;&gt;1,W143&amp;" "&amp;VLOOKUP(Q143,Hoja2!A:D,4,0),Hoja1!W143&amp;" "&amp;VLOOKUP(Hoja1!Q143,Hoja2!A:D,3,0)),Hoja1!W143&amp;" "&amp;Hoja1!X143&amp;" "&amp;VLOOKUP(Hoja1!Q143,Hoja2!A:B,2,0))</f>
        <v xml:space="preserve">30 </v>
      </c>
      <c r="AA143" s="1" t="s">
        <v>725</v>
      </c>
      <c r="AB143" s="1" t="s">
        <v>25</v>
      </c>
      <c r="AC143" s="1" t="s">
        <v>26</v>
      </c>
      <c r="AD143" s="1" t="s">
        <v>75</v>
      </c>
      <c r="AE143" s="4">
        <v>39810</v>
      </c>
      <c r="AF143" t="str">
        <f t="shared" si="112"/>
        <v>(CB) ANORO ELLIPTA POL INH ORA 55/22 MCG X 30</v>
      </c>
      <c r="AG143" t="str">
        <f t="shared" si="116"/>
        <v>GSK</v>
      </c>
      <c r="AH143" t="str">
        <f t="shared" si="117"/>
        <v>UMECLIDINIO 55 MCG</v>
      </c>
      <c r="AI143" t="str">
        <f t="shared" si="113"/>
        <v>VILANTEROL 22 MCG</v>
      </c>
      <c r="AJ143" t="str">
        <f t="shared" si="114"/>
        <v/>
      </c>
      <c r="AK143" t="str">
        <f t="shared" si="118"/>
        <v>UMECLIDINIO 55 MCG VILANTEROL 22 MCG</v>
      </c>
      <c r="AL143" t="str">
        <f>+VLOOKUP($Q143,Hoja2!$A:$B,2,0)</f>
        <v>polvo para inhalación oral</v>
      </c>
      <c r="AM143" t="str">
        <f t="shared" si="119"/>
        <v>(CB) ANORO ELLIPTA POL INH ORA 55/22 MCG X 30 GSK UMECLIDINIO 55 MCG VILANTEROL 22 MCG polvo para inhalación oral</v>
      </c>
      <c r="BB143">
        <f t="shared" si="120"/>
        <v>828954</v>
      </c>
      <c r="BC143" t="str">
        <f t="shared" si="121"/>
        <v>Anoro Ellipta 55/22 mcg x 30 ud. polvo para inhalación oral</v>
      </c>
      <c r="BD143" s="10">
        <f t="shared" si="122"/>
        <v>39810</v>
      </c>
      <c r="BE143" s="3" t="str">
        <f t="shared" si="123"/>
        <v>Anoro Ellipta 55/22</v>
      </c>
      <c r="BF143" t="str">
        <f t="shared" si="124"/>
        <v>Umeclidinio</v>
      </c>
      <c r="BG143" t="str">
        <f t="shared" si="125"/>
        <v>Vilanterol</v>
      </c>
      <c r="BH143" t="str">
        <f t="shared" si="126"/>
        <v/>
      </c>
      <c r="BI143" t="str">
        <f>+IF(AND(X143="ud.",COUNTIF(Hoja2!$I$3:$I$11,Hoja1!Q143)&gt;0),IF(Hoja1!W143=1,VLOOKUP(Hoja1!Q143,Hoja2!$A:$D,3,0),VLOOKUP(Hoja1!Q143,Hoja2!$A:$D,4,0)),IF(AND(X143="ud.",COUNTIF(Hoja2!$I$3:$I$11,Hoja1!Q143)&lt;0),VLOOKUP(Hoja1!Q143,Hoja2!$A:$B,2,0),VLOOKUP(Hoja1!Q143,Hoja2!$A:$B,2,0)))</f>
        <v>polvo para inhalación oral</v>
      </c>
      <c r="BJ143" t="str">
        <f t="shared" si="127"/>
        <v>55/22 mcg</v>
      </c>
      <c r="BK143">
        <f t="shared" si="128"/>
        <v>30</v>
      </c>
      <c r="BL143" t="str">
        <f t="shared" si="129"/>
        <v>ud.</v>
      </c>
      <c r="BO143">
        <f t="shared" si="130"/>
        <v>828954</v>
      </c>
      <c r="BP143" t="str">
        <f t="shared" si="131"/>
        <v>Anoro Ellipta 55/22 mcg x 30 ud. polvo para inhalación oral</v>
      </c>
      <c r="BQ143" s="10">
        <f t="shared" si="132"/>
        <v>39810</v>
      </c>
      <c r="BR143" s="3" t="str">
        <f t="shared" si="133"/>
        <v>Anoro Ellipta 55/22</v>
      </c>
      <c r="BS143" t="str">
        <f t="shared" si="134"/>
        <v>Umeclidinio;Vilanterol</v>
      </c>
      <c r="BT143" t="str">
        <f t="shared" si="135"/>
        <v>polvo para inhalación oral</v>
      </c>
      <c r="BU143" t="str">
        <f t="shared" si="136"/>
        <v>55/22 mcg</v>
      </c>
      <c r="BV143">
        <f t="shared" si="137"/>
        <v>30</v>
      </c>
      <c r="BW143" t="str">
        <f t="shared" si="138"/>
        <v>ud.</v>
      </c>
      <c r="BZ143" t="str">
        <f t="shared" si="139"/>
        <v>Gsk</v>
      </c>
      <c r="CB143">
        <v>0</v>
      </c>
    </row>
    <row r="144" spans="1:81" x14ac:dyDescent="0.2">
      <c r="A144" s="5" t="s">
        <v>726</v>
      </c>
      <c r="B144" s="2">
        <v>10913</v>
      </c>
      <c r="C144">
        <v>6390</v>
      </c>
      <c r="D144">
        <v>829018</v>
      </c>
      <c r="E144" s="1" t="s">
        <v>302</v>
      </c>
      <c r="F144" s="1" t="str">
        <f t="shared" si="142"/>
        <v>(CB) LAMOTRIGINA</v>
      </c>
      <c r="G144" s="1">
        <f t="shared" si="108"/>
        <v>100</v>
      </c>
      <c r="H144" s="16" t="str">
        <f t="shared" si="111"/>
        <v>Lamotrigina 100</v>
      </c>
      <c r="I144" s="1" t="str">
        <f>+VLOOKUP(Q144,Hoja2!A:B,2,0)</f>
        <v>comprimido</v>
      </c>
      <c r="J144" s="1" t="s">
        <v>607</v>
      </c>
      <c r="K144" s="1" t="str">
        <f t="shared" si="115"/>
        <v>Emcure</v>
      </c>
      <c r="L144" s="1" t="s">
        <v>304</v>
      </c>
      <c r="M144" s="1" t="str">
        <f t="shared" ref="M144:M147" si="143">+L144</f>
        <v>LAMOTRIGINA</v>
      </c>
      <c r="N144" s="1"/>
      <c r="O144" s="1"/>
      <c r="P144" s="1" t="s">
        <v>305</v>
      </c>
      <c r="Q144" s="1" t="s">
        <v>65</v>
      </c>
      <c r="R144">
        <v>100</v>
      </c>
      <c r="S144" s="1" t="s">
        <v>34</v>
      </c>
      <c r="T144" s="1" t="str">
        <f t="shared" ref="T144:T146" si="144">+UPPER(R144&amp;" "&amp;S144)</f>
        <v>100 MG</v>
      </c>
      <c r="U144" s="1"/>
      <c r="V144" s="1"/>
      <c r="W144">
        <v>60</v>
      </c>
      <c r="X144" s="1" t="s">
        <v>35</v>
      </c>
      <c r="Y144" t="str">
        <f>+IF(AND(X144="ud.",COUNTIF(Hoja2!$I$3:$I$11,Hoja1!Q144)&gt;0),Hoja1!W144&amp;" "&amp;IF(Hoja1!W144=1,VLOOKUP(Hoja1!Q144,Hoja2!$A:$D,3,0),VLOOKUP(Hoja1!Q144,Hoja2!$A:$D,4,0)),IF(AND(X144="ud.",COUNTIF(Hoja2!$I$3:$I$11,Hoja1!Q144)&lt;0),Hoja1!W144&amp;" "&amp;"unidad, "&amp;VLOOKUP(Hoja1!Q144,Hoja2!$A:$B,2,0),Hoja1!W144&amp;" "&amp;Hoja1!X144&amp;" "&amp;VLOOKUP(Hoja1!Q144,Hoja2!$A:$B,2,0)))</f>
        <v>60 comprimidos</v>
      </c>
      <c r="Z144" t="str">
        <f>+IF(X144="ud.",IF(W144&lt;&gt;1,W144&amp;" "&amp;VLOOKUP(Q144,Hoja2!A:D,4,0),Hoja1!W144&amp;" "&amp;VLOOKUP(Hoja1!Q144,Hoja2!A:D,3,0)),Hoja1!W144&amp;" "&amp;Hoja1!X144&amp;" "&amp;VLOOKUP(Hoja1!Q144,Hoja2!A:B,2,0))</f>
        <v>60 comprimidos</v>
      </c>
      <c r="AA144" s="1" t="s">
        <v>727</v>
      </c>
      <c r="AB144" s="1" t="s">
        <v>25</v>
      </c>
      <c r="AC144" s="1" t="s">
        <v>26</v>
      </c>
      <c r="AD144" s="1" t="s">
        <v>51</v>
      </c>
      <c r="AE144" s="4">
        <v>7880</v>
      </c>
      <c r="AF144" t="str">
        <f t="shared" si="112"/>
        <v>(CB) LAMOTRIGINA COM 100 MG X 60</v>
      </c>
      <c r="AG144" t="str">
        <f t="shared" si="116"/>
        <v>EMCURE</v>
      </c>
      <c r="AH144" t="str">
        <f t="shared" si="117"/>
        <v>LAMOTRIGINA 100 MG</v>
      </c>
      <c r="AI144" t="str">
        <f t="shared" si="113"/>
        <v/>
      </c>
      <c r="AJ144" t="str">
        <f t="shared" si="114"/>
        <v/>
      </c>
      <c r="AK144" t="str">
        <f t="shared" si="118"/>
        <v>LAMOTRIGINA 100 MG</v>
      </c>
      <c r="AL144" t="str">
        <f>+VLOOKUP($Q144,Hoja2!$A:$B,2,0)</f>
        <v>comprimido</v>
      </c>
      <c r="AM144" t="str">
        <f t="shared" si="119"/>
        <v>(CB) LAMOTRIGINA COM 100 MG X 60 EMCURE LAMOTRIGINA 100 MG comprimido</v>
      </c>
      <c r="BB144">
        <f t="shared" si="120"/>
        <v>829018</v>
      </c>
      <c r="BC144" t="str">
        <f t="shared" si="121"/>
        <v>Lamotrigina 100 mg x 60 comprimidos</v>
      </c>
      <c r="BD144" s="10">
        <f t="shared" si="122"/>
        <v>7880</v>
      </c>
      <c r="BE144" s="3" t="str">
        <f t="shared" si="123"/>
        <v>Lamotrigina 100</v>
      </c>
      <c r="BF144" t="str">
        <f t="shared" si="124"/>
        <v>Lamotrigina</v>
      </c>
      <c r="BG144" t="str">
        <f t="shared" si="125"/>
        <v/>
      </c>
      <c r="BH144" t="str">
        <f t="shared" si="126"/>
        <v/>
      </c>
      <c r="BI144" t="str">
        <f>+IF(AND(X144="ud.",COUNTIF(Hoja2!$I$3:$I$11,Hoja1!Q144)&gt;0),IF(Hoja1!W144=1,VLOOKUP(Hoja1!Q144,Hoja2!$A:$D,3,0),VLOOKUP(Hoja1!Q144,Hoja2!$A:$D,4,0)),IF(AND(X144="ud.",COUNTIF(Hoja2!$I$3:$I$11,Hoja1!Q144)&lt;0),VLOOKUP(Hoja1!Q144,Hoja2!$A:$B,2,0),VLOOKUP(Hoja1!Q144,Hoja2!$A:$B,2,0)))</f>
        <v>comprimidos</v>
      </c>
      <c r="BJ144" t="str">
        <f t="shared" si="127"/>
        <v>100 mg</v>
      </c>
      <c r="BK144">
        <f t="shared" si="128"/>
        <v>60</v>
      </c>
      <c r="BL144" t="str">
        <f t="shared" si="129"/>
        <v>ud.</v>
      </c>
      <c r="BO144">
        <f t="shared" si="130"/>
        <v>829018</v>
      </c>
      <c r="BP144" t="str">
        <f t="shared" si="131"/>
        <v>Lamotrigina 100 mg x 60 comprimidos</v>
      </c>
      <c r="BQ144" s="10">
        <f t="shared" si="132"/>
        <v>7880</v>
      </c>
      <c r="BR144" s="3" t="str">
        <f t="shared" si="133"/>
        <v>Lamotrigina 100</v>
      </c>
      <c r="BS144" t="str">
        <f t="shared" si="134"/>
        <v>Lamotrigina</v>
      </c>
      <c r="BT144" t="str">
        <f t="shared" si="135"/>
        <v>comprimidos</v>
      </c>
      <c r="BU144" t="str">
        <f t="shared" si="136"/>
        <v>100 mg</v>
      </c>
      <c r="BV144">
        <f t="shared" si="137"/>
        <v>60</v>
      </c>
      <c r="BW144" t="str">
        <f t="shared" si="138"/>
        <v>ud.</v>
      </c>
      <c r="BZ144" t="str">
        <f t="shared" si="139"/>
        <v>Emcure</v>
      </c>
      <c r="CA144">
        <v>831633</v>
      </c>
      <c r="CB144">
        <v>0</v>
      </c>
    </row>
    <row r="145" spans="1:81" x14ac:dyDescent="0.2">
      <c r="A145" s="5" t="s">
        <v>728</v>
      </c>
      <c r="B145" s="2">
        <v>10914</v>
      </c>
      <c r="C145">
        <v>6422</v>
      </c>
      <c r="D145">
        <v>829016</v>
      </c>
      <c r="E145" s="1" t="s">
        <v>729</v>
      </c>
      <c r="F145" s="1" t="str">
        <f t="shared" si="142"/>
        <v>(CB) KALITIUM</v>
      </c>
      <c r="G145" s="1">
        <f t="shared" si="108"/>
        <v>450</v>
      </c>
      <c r="H145" s="16" t="str">
        <f t="shared" si="111"/>
        <v>Kalitium 450</v>
      </c>
      <c r="I145" s="1" t="str">
        <f>+VLOOKUP(Q145,Hoja2!A:B,2,0)</f>
        <v>comprimido de liberación prolongada</v>
      </c>
      <c r="J145" s="1" t="s">
        <v>611</v>
      </c>
      <c r="K145" s="1" t="str">
        <f t="shared" si="115"/>
        <v>Eurofarma</v>
      </c>
      <c r="L145" s="1" t="s">
        <v>730</v>
      </c>
      <c r="M145" s="1" t="str">
        <f t="shared" si="143"/>
        <v>CARBONATO DE LITIO</v>
      </c>
      <c r="N145" s="1"/>
      <c r="O145" s="1"/>
      <c r="P145" s="1" t="s">
        <v>731</v>
      </c>
      <c r="Q145" s="1" t="s">
        <v>234</v>
      </c>
      <c r="R145" s="1">
        <v>450</v>
      </c>
      <c r="S145" s="1" t="s">
        <v>34</v>
      </c>
      <c r="T145" s="1" t="str">
        <f t="shared" si="144"/>
        <v>450 MG</v>
      </c>
      <c r="U145" s="1"/>
      <c r="V145" s="1"/>
      <c r="W145" s="1">
        <v>30</v>
      </c>
      <c r="X145" s="1" t="s">
        <v>35</v>
      </c>
      <c r="Y145" t="str">
        <f>+IF(AND(X145="ud.",COUNTIF(Hoja2!$I$3:$I$11,Hoja1!Q145)&gt;0),Hoja1!W145&amp;" "&amp;IF(Hoja1!W145=1,VLOOKUP(Hoja1!Q145,Hoja2!$A:$D,3,0),VLOOKUP(Hoja1!Q145,Hoja2!$A:$D,4,0)),IF(AND(X145="ud.",COUNTIF(Hoja2!$I$3:$I$11,Hoja1!Q145)&lt;0),Hoja1!W145&amp;" "&amp;"unidad, "&amp;VLOOKUP(Hoja1!Q145,Hoja2!$A:$B,2,0),Hoja1!W145&amp;" "&amp;Hoja1!X145&amp;" "&amp;VLOOKUP(Hoja1!Q145,Hoja2!$A:$B,2,0)))</f>
        <v>30 comprimidos de liberación prolongada</v>
      </c>
      <c r="Z145" t="str">
        <f>+IF(X145="ud.",IF(W145&lt;&gt;1,W145&amp;" "&amp;VLOOKUP(Q145,Hoja2!A:D,4,0),Hoja1!W145&amp;" "&amp;VLOOKUP(Hoja1!Q145,Hoja2!A:D,3,0)),Hoja1!W145&amp;" "&amp;Hoja1!X145&amp;" "&amp;VLOOKUP(Hoja1!Q145,Hoja2!A:B,2,0))</f>
        <v>30 comprimidos de liberación prolongada</v>
      </c>
      <c r="AA145" s="1" t="s">
        <v>732</v>
      </c>
      <c r="AB145" t="s">
        <v>25</v>
      </c>
      <c r="AC145" t="s">
        <v>26</v>
      </c>
      <c r="AD145" t="s">
        <v>51</v>
      </c>
      <c r="AE145" s="4">
        <v>11790</v>
      </c>
      <c r="AF145" t="str">
        <f t="shared" si="112"/>
        <v>(CB) KALITIUM COM LP 450 MG X 30</v>
      </c>
      <c r="AG145" t="str">
        <f t="shared" si="116"/>
        <v>EUROFARMA</v>
      </c>
      <c r="AH145" t="str">
        <f t="shared" si="117"/>
        <v>CARBONATO DE LITIO 450 MG</v>
      </c>
      <c r="AI145" t="str">
        <f t="shared" si="113"/>
        <v/>
      </c>
      <c r="AJ145" t="str">
        <f t="shared" si="114"/>
        <v/>
      </c>
      <c r="AK145" t="str">
        <f t="shared" si="118"/>
        <v>CARBONATO DE LITIO 450 MG</v>
      </c>
      <c r="AL145" t="str">
        <f>+VLOOKUP($Q145,Hoja2!$A:$B,2,0)</f>
        <v>comprimido de liberación prolongada</v>
      </c>
      <c r="AM145" t="str">
        <f t="shared" si="119"/>
        <v>(CB) KALITIUM COM LP 450 MG X 30 EUROFARMA CARBONATO DE LITIO 450 MG comprimido de liberación prolongada</v>
      </c>
      <c r="BB145">
        <f t="shared" si="120"/>
        <v>829016</v>
      </c>
      <c r="BC145" t="str">
        <f t="shared" si="121"/>
        <v>Kalitium 450 mg x 30 comprimidos de liberación prolongada</v>
      </c>
      <c r="BD145" s="10">
        <f t="shared" si="122"/>
        <v>11790</v>
      </c>
      <c r="BE145" s="3" t="str">
        <f t="shared" si="123"/>
        <v>Kalitium 450</v>
      </c>
      <c r="BF145" t="str">
        <f t="shared" si="124"/>
        <v>Carbonato De Litio</v>
      </c>
      <c r="BG145" t="str">
        <f t="shared" si="125"/>
        <v/>
      </c>
      <c r="BH145" t="str">
        <f t="shared" si="126"/>
        <v/>
      </c>
      <c r="BI145" t="str">
        <f>+IF(AND(X145="ud.",COUNTIF(Hoja2!$I$3:$I$11,Hoja1!Q145)&gt;0),IF(Hoja1!W145=1,VLOOKUP(Hoja1!Q145,Hoja2!$A:$D,3,0),VLOOKUP(Hoja1!Q145,Hoja2!$A:$D,4,0)),IF(AND(X145="ud.",COUNTIF(Hoja2!$I$3:$I$11,Hoja1!Q145)&lt;0),VLOOKUP(Hoja1!Q145,Hoja2!$A:$B,2,0),VLOOKUP(Hoja1!Q145,Hoja2!$A:$B,2,0)))</f>
        <v>comprimidos de liberación prolongada</v>
      </c>
      <c r="BJ145" t="str">
        <f t="shared" si="127"/>
        <v>450 mg</v>
      </c>
      <c r="BK145">
        <f t="shared" si="128"/>
        <v>30</v>
      </c>
      <c r="BL145" t="str">
        <f t="shared" si="129"/>
        <v>ud.</v>
      </c>
      <c r="BO145">
        <f t="shared" si="130"/>
        <v>829016</v>
      </c>
      <c r="BP145" t="str">
        <f t="shared" si="131"/>
        <v>Kalitium 450 mg x 30 comprimidos de liberación prolongada</v>
      </c>
      <c r="BQ145" s="10">
        <f t="shared" si="132"/>
        <v>11790</v>
      </c>
      <c r="BR145" s="3" t="str">
        <f t="shared" si="133"/>
        <v>Kalitium 450</v>
      </c>
      <c r="BS145" t="str">
        <f t="shared" si="134"/>
        <v>Carbonato De Litio</v>
      </c>
      <c r="BT145" t="str">
        <f t="shared" si="135"/>
        <v>comprimidos de liberación prolongada</v>
      </c>
      <c r="BU145" t="str">
        <f t="shared" si="136"/>
        <v>450 mg</v>
      </c>
      <c r="BV145">
        <f t="shared" si="137"/>
        <v>30</v>
      </c>
      <c r="BW145" t="str">
        <f t="shared" si="138"/>
        <v>ud.</v>
      </c>
      <c r="BZ145" t="str">
        <f t="shared" si="139"/>
        <v>Eurofarma</v>
      </c>
      <c r="CA145">
        <v>831503</v>
      </c>
      <c r="CB145">
        <v>0</v>
      </c>
    </row>
    <row r="146" spans="1:81" x14ac:dyDescent="0.2">
      <c r="A146" s="5" t="s">
        <v>733</v>
      </c>
      <c r="B146" s="2">
        <v>10915</v>
      </c>
      <c r="C146">
        <v>6428</v>
      </c>
      <c r="D146">
        <v>828949</v>
      </c>
      <c r="E146" s="1" t="s">
        <v>734</v>
      </c>
      <c r="F146" s="1" t="str">
        <f t="shared" si="142"/>
        <v>(CB) ALENYS</v>
      </c>
      <c r="G146" s="1">
        <f t="shared" si="108"/>
        <v>27.5</v>
      </c>
      <c r="H146" s="16" t="str">
        <f t="shared" si="111"/>
        <v>Alenys 27,5</v>
      </c>
      <c r="I146" s="1" t="str">
        <f>+VLOOKUP(Q146,Hoja2!A:B,2,0)</f>
        <v>suspensión nasal</v>
      </c>
      <c r="J146" s="1" t="s">
        <v>381</v>
      </c>
      <c r="K146" s="1" t="str">
        <f t="shared" si="115"/>
        <v>Etex</v>
      </c>
      <c r="L146" s="1" t="s">
        <v>382</v>
      </c>
      <c r="M146" s="1" t="str">
        <f t="shared" si="143"/>
        <v>FLUTICASONA</v>
      </c>
      <c r="N146" s="1"/>
      <c r="O146" s="1"/>
      <c r="P146" s="1" t="s">
        <v>735</v>
      </c>
      <c r="Q146" s="1" t="s">
        <v>736</v>
      </c>
      <c r="R146" s="1">
        <v>27.5</v>
      </c>
      <c r="S146" s="1" t="s">
        <v>72</v>
      </c>
      <c r="T146" s="1" t="str">
        <f t="shared" si="144"/>
        <v>27,5 MCG</v>
      </c>
      <c r="U146" s="1"/>
      <c r="V146" s="1"/>
      <c r="W146" s="1">
        <v>120</v>
      </c>
      <c r="X146" s="1" t="s">
        <v>73</v>
      </c>
      <c r="Y146" t="str">
        <f>+IF(AND(X146="ud.",COUNTIF(Hoja2!$I$3:$I$11,Hoja1!Q146)&gt;0),Hoja1!W146&amp;" "&amp;IF(Hoja1!W146=1,VLOOKUP(Hoja1!Q146,Hoja2!$A:$D,3,0),VLOOKUP(Hoja1!Q146,Hoja2!$A:$D,4,0)),IF(AND(X146="ud.",COUNTIF(Hoja2!$I$3:$I$11,Hoja1!Q146)&lt;0),Hoja1!W146&amp;" "&amp;"unidad, "&amp;VLOOKUP(Hoja1!Q146,Hoja2!$A:$B,2,0),Hoja1!W146&amp;" "&amp;Hoja1!X146&amp;" "&amp;VLOOKUP(Hoja1!Q146,Hoja2!$A:$B,2,0)))</f>
        <v>120 dss. suspensión nasal</v>
      </c>
      <c r="Z146" t="str">
        <f>+IF(X146="ud.",IF(W146&lt;&gt;1,W146&amp;" "&amp;VLOOKUP(Q146,Hoja2!A:D,4,0),Hoja1!W146&amp;" "&amp;VLOOKUP(Hoja1!Q146,Hoja2!A:D,3,0)),Hoja1!W146&amp;" "&amp;Hoja1!X146&amp;" "&amp;VLOOKUP(Hoja1!Q146,Hoja2!A:B,2,0))</f>
        <v>120 dss. suspensión nasal</v>
      </c>
      <c r="AA146" s="1" t="s">
        <v>737</v>
      </c>
      <c r="AB146" t="s">
        <v>44</v>
      </c>
      <c r="AC146" t="s">
        <v>26</v>
      </c>
      <c r="AD146" t="s">
        <v>60</v>
      </c>
      <c r="AE146" s="4">
        <v>11040</v>
      </c>
      <c r="AF146" t="str">
        <f t="shared" si="112"/>
        <v>(CB) ALENYS SUS NAS 27,5 MCG X 120 DSS</v>
      </c>
      <c r="AG146" t="str">
        <f t="shared" si="116"/>
        <v>ETEX</v>
      </c>
      <c r="AH146" t="str">
        <f t="shared" si="117"/>
        <v>FLUTICASONA 27,5 MCG</v>
      </c>
      <c r="AI146" t="str">
        <f t="shared" si="113"/>
        <v/>
      </c>
      <c r="AJ146" t="str">
        <f t="shared" si="114"/>
        <v/>
      </c>
      <c r="AK146" t="str">
        <f t="shared" si="118"/>
        <v>FLUTICASONA 27,5 MCG</v>
      </c>
      <c r="AL146" t="str">
        <f>+VLOOKUP($Q146,Hoja2!$A:$B,2,0)</f>
        <v>suspensión nasal</v>
      </c>
      <c r="AM146" t="str">
        <f t="shared" si="119"/>
        <v>(CB) ALENYS SUS NAS 27,5 MCG X 120 DSS ETEX FLUTICASONA 27,5 MCG suspensión nasal</v>
      </c>
      <c r="BB146">
        <f t="shared" si="120"/>
        <v>828949</v>
      </c>
      <c r="BC146" t="str">
        <f t="shared" si="121"/>
        <v>Alenys 27,5 mcg x 120 dss. suspensión nasal</v>
      </c>
      <c r="BD146" s="10">
        <f t="shared" si="122"/>
        <v>11040</v>
      </c>
      <c r="BE146" s="3" t="str">
        <f t="shared" si="123"/>
        <v>Alenys 27,5</v>
      </c>
      <c r="BF146" t="str">
        <f t="shared" si="124"/>
        <v>Fluticasona</v>
      </c>
      <c r="BG146" t="str">
        <f t="shared" si="125"/>
        <v/>
      </c>
      <c r="BH146" t="str">
        <f t="shared" si="126"/>
        <v/>
      </c>
      <c r="BI146" t="str">
        <f>+IF(AND(X146="ud.",COUNTIF(Hoja2!$I$3:$I$11,Hoja1!Q146)&gt;0),IF(Hoja1!W146=1,VLOOKUP(Hoja1!Q146,Hoja2!$A:$D,3,0),VLOOKUP(Hoja1!Q146,Hoja2!$A:$D,4,0)),IF(AND(X146="ud.",COUNTIF(Hoja2!$I$3:$I$11,Hoja1!Q146)&lt;0),VLOOKUP(Hoja1!Q146,Hoja2!$A:$B,2,0),VLOOKUP(Hoja1!Q146,Hoja2!$A:$B,2,0)))</f>
        <v>suspensión nasal</v>
      </c>
      <c r="BJ146" t="str">
        <f t="shared" si="127"/>
        <v>27,5 mcg</v>
      </c>
      <c r="BK146">
        <f t="shared" si="128"/>
        <v>120</v>
      </c>
      <c r="BL146" t="str">
        <f t="shared" si="129"/>
        <v>dss.</v>
      </c>
      <c r="BO146">
        <f t="shared" si="130"/>
        <v>828949</v>
      </c>
      <c r="BP146" t="str">
        <f t="shared" si="131"/>
        <v>Alenys 27,5 mcg x 120 dss. suspensión nasal</v>
      </c>
      <c r="BQ146" s="10">
        <f t="shared" si="132"/>
        <v>11040</v>
      </c>
      <c r="BR146" s="3" t="str">
        <f t="shared" si="133"/>
        <v>Alenys 27,5</v>
      </c>
      <c r="BS146" t="str">
        <f t="shared" si="134"/>
        <v>Fluticasona</v>
      </c>
      <c r="BT146" t="str">
        <f t="shared" si="135"/>
        <v>suspensión nasal</v>
      </c>
      <c r="BU146" t="str">
        <f t="shared" si="136"/>
        <v>27,5 mcg</v>
      </c>
      <c r="BV146">
        <f t="shared" si="137"/>
        <v>120</v>
      </c>
      <c r="BW146" t="str">
        <f t="shared" si="138"/>
        <v>dss.</v>
      </c>
      <c r="BZ146" t="str">
        <f t="shared" si="139"/>
        <v>Etex</v>
      </c>
      <c r="CA146">
        <v>830998</v>
      </c>
      <c r="CB146">
        <v>0</v>
      </c>
    </row>
    <row r="147" spans="1:81" x14ac:dyDescent="0.2">
      <c r="A147" s="5" t="s">
        <v>738</v>
      </c>
      <c r="B147" s="2">
        <v>10916</v>
      </c>
      <c r="C147">
        <v>6429</v>
      </c>
      <c r="D147">
        <v>828988</v>
      </c>
      <c r="E147" s="1" t="s">
        <v>739</v>
      </c>
      <c r="F147" s="1" t="str">
        <f t="shared" si="142"/>
        <v>(CB) EURODERM</v>
      </c>
      <c r="G147" s="18" t="str">
        <f>+T147</f>
        <v>0,1%</v>
      </c>
      <c r="H147" s="16" t="str">
        <f t="shared" si="111"/>
        <v>Euroderm 0,1%</v>
      </c>
      <c r="I147" s="1" t="str">
        <f>+VLOOKUP(Q147,Hoja2!A:B,2,0)</f>
        <v>crema tópica</v>
      </c>
      <c r="J147" s="1" t="s">
        <v>611</v>
      </c>
      <c r="K147" s="1" t="str">
        <f t="shared" si="115"/>
        <v>Eurofarma</v>
      </c>
      <c r="L147" s="1" t="s">
        <v>740</v>
      </c>
      <c r="M147" s="1" t="str">
        <f t="shared" si="143"/>
        <v>MOMETASONA</v>
      </c>
      <c r="N147" s="1"/>
      <c r="O147" s="1"/>
      <c r="P147" s="1" t="s">
        <v>56</v>
      </c>
      <c r="Q147" s="1" t="s">
        <v>741</v>
      </c>
      <c r="R147" s="7">
        <v>1E-3</v>
      </c>
      <c r="S147" s="1"/>
      <c r="T147" s="5" t="s">
        <v>987</v>
      </c>
      <c r="U147" s="1"/>
      <c r="V147" s="1"/>
      <c r="W147" s="1">
        <v>15</v>
      </c>
      <c r="X147" s="1" t="s">
        <v>370</v>
      </c>
      <c r="Y147" t="str">
        <f>+IF(AND(X147="ud.",COUNTIF(Hoja2!$I$3:$I$11,Hoja1!Q147)&gt;0),Hoja1!W147&amp;" "&amp;IF(Hoja1!W147=1,VLOOKUP(Hoja1!Q147,Hoja2!$A:$D,3,0),VLOOKUP(Hoja1!Q147,Hoja2!$A:$D,4,0)),IF(AND(X147="ud.",COUNTIF(Hoja2!$I$3:$I$11,Hoja1!Q147)&lt;0),Hoja1!W147&amp;" "&amp;"unidad, "&amp;VLOOKUP(Hoja1!Q147,Hoja2!$A:$B,2,0),Hoja1!W147&amp;" "&amp;Hoja1!X147&amp;" "&amp;VLOOKUP(Hoja1!Q147,Hoja2!$A:$B,2,0)))</f>
        <v>15 g. crema tópica</v>
      </c>
      <c r="Z147" t="str">
        <f>+IF(X147="ud.",IF(W147&lt;&gt;1,W147&amp;" "&amp;VLOOKUP(Q147,Hoja2!A:D,4,0),Hoja1!W147&amp;" "&amp;VLOOKUP(Hoja1!Q147,Hoja2!A:D,3,0)),Hoja1!W147&amp;" "&amp;Hoja1!X147&amp;" "&amp;VLOOKUP(Hoja1!Q147,Hoja2!A:B,2,0))</f>
        <v>15 g. crema tópica</v>
      </c>
      <c r="AA147" s="1" t="s">
        <v>742</v>
      </c>
      <c r="AB147" s="1" t="s">
        <v>25</v>
      </c>
      <c r="AC147" s="1" t="s">
        <v>26</v>
      </c>
      <c r="AD147" s="1" t="s">
        <v>60</v>
      </c>
      <c r="AE147" s="4">
        <v>3650</v>
      </c>
      <c r="AF147" t="str">
        <f t="shared" si="112"/>
        <v>(CB) EURODERM CRE TOP 0,1% X 15 GR</v>
      </c>
      <c r="AG147" t="str">
        <f t="shared" si="116"/>
        <v>EUROFARMA</v>
      </c>
      <c r="AH147" t="str">
        <f t="shared" si="117"/>
        <v>MOMETASONA 0,1%</v>
      </c>
      <c r="AI147" t="str">
        <f t="shared" si="113"/>
        <v/>
      </c>
      <c r="AJ147" t="str">
        <f t="shared" si="114"/>
        <v/>
      </c>
      <c r="AK147" t="str">
        <f t="shared" si="118"/>
        <v>MOMETASONA 0,1%</v>
      </c>
      <c r="AL147" t="str">
        <f>+VLOOKUP($Q147,Hoja2!$A:$B,2,0)</f>
        <v>crema tópica</v>
      </c>
      <c r="AM147" t="str">
        <f t="shared" si="119"/>
        <v>(CB) EURODERM CRE TOP 0,1% X 15 GR EUROFARMA MOMETASONA 0,1% crema tópica</v>
      </c>
      <c r="BB147">
        <f t="shared" si="120"/>
        <v>828988</v>
      </c>
      <c r="BC147" t="str">
        <f t="shared" si="121"/>
        <v>Euroderm 0,1% x 15 g. crema tópica</v>
      </c>
      <c r="BD147" s="10">
        <f t="shared" si="122"/>
        <v>3650</v>
      </c>
      <c r="BE147" s="3" t="str">
        <f t="shared" si="123"/>
        <v>Euroderm 0,1%</v>
      </c>
      <c r="BF147" t="str">
        <f t="shared" si="124"/>
        <v>Mometasona</v>
      </c>
      <c r="BG147" t="str">
        <f t="shared" si="125"/>
        <v/>
      </c>
      <c r="BH147" t="str">
        <f t="shared" si="126"/>
        <v/>
      </c>
      <c r="BI147" t="str">
        <f>+IF(AND(X147="ud.",COUNTIF(Hoja2!$I$3:$I$11,Hoja1!Q147)&gt;0),IF(Hoja1!W147=1,VLOOKUP(Hoja1!Q147,Hoja2!$A:$D,3,0),VLOOKUP(Hoja1!Q147,Hoja2!$A:$D,4,0)),IF(AND(X147="ud.",COUNTIF(Hoja2!$I$3:$I$11,Hoja1!Q147)&lt;0),VLOOKUP(Hoja1!Q147,Hoja2!$A:$B,2,0),VLOOKUP(Hoja1!Q147,Hoja2!$A:$B,2,0)))</f>
        <v>crema tópica</v>
      </c>
      <c r="BJ147" t="str">
        <f t="shared" si="127"/>
        <v xml:space="preserve">0,1% </v>
      </c>
      <c r="BK147">
        <f t="shared" si="128"/>
        <v>15</v>
      </c>
      <c r="BL147" t="str">
        <f t="shared" si="129"/>
        <v>g.</v>
      </c>
      <c r="BO147">
        <f t="shared" si="130"/>
        <v>828988</v>
      </c>
      <c r="BP147" t="str">
        <f t="shared" si="131"/>
        <v>Euroderm 0,1% x 15 g. crema tópica</v>
      </c>
      <c r="BQ147" s="10">
        <f t="shared" si="132"/>
        <v>3650</v>
      </c>
      <c r="BR147" s="3" t="str">
        <f t="shared" si="133"/>
        <v>Euroderm 0,1%</v>
      </c>
      <c r="BS147" t="str">
        <f t="shared" si="134"/>
        <v>Mometasona</v>
      </c>
      <c r="BT147" t="str">
        <f t="shared" si="135"/>
        <v>crema tópica</v>
      </c>
      <c r="BU147" t="str">
        <f t="shared" si="136"/>
        <v xml:space="preserve">0,1% </v>
      </c>
      <c r="BV147">
        <f t="shared" si="137"/>
        <v>15</v>
      </c>
      <c r="BW147" t="str">
        <f t="shared" si="138"/>
        <v>g.</v>
      </c>
      <c r="BZ147" t="str">
        <f t="shared" si="139"/>
        <v>Eurofarma</v>
      </c>
      <c r="CA147">
        <v>832027</v>
      </c>
      <c r="CB147">
        <v>0</v>
      </c>
    </row>
    <row r="148" spans="1:81" x14ac:dyDescent="0.2">
      <c r="A148" s="5" t="s">
        <v>743</v>
      </c>
      <c r="B148" s="2">
        <v>10917</v>
      </c>
      <c r="C148">
        <v>6430</v>
      </c>
      <c r="D148">
        <v>829070</v>
      </c>
      <c r="E148" s="1" t="s">
        <v>744</v>
      </c>
      <c r="F148" s="1" t="str">
        <f t="shared" si="142"/>
        <v>(CB) TENSUREN AM</v>
      </c>
      <c r="G148" s="1" t="str">
        <f>+R148</f>
        <v>80/5</v>
      </c>
      <c r="H148" s="16" t="str">
        <f t="shared" si="111"/>
        <v>Tensuren Am 80/5</v>
      </c>
      <c r="I148" s="1" t="str">
        <f>+VLOOKUP(Q148,Hoja2!A:B,2,0)</f>
        <v>comprimido</v>
      </c>
      <c r="J148" s="1" t="s">
        <v>157</v>
      </c>
      <c r="K148" s="1" t="str">
        <f t="shared" si="115"/>
        <v>Lab Chile</v>
      </c>
      <c r="L148" s="1" t="s">
        <v>745</v>
      </c>
      <c r="M148" s="1" t="s">
        <v>452</v>
      </c>
      <c r="N148" s="1" t="s">
        <v>758</v>
      </c>
      <c r="O148" s="1"/>
      <c r="P148" s="1" t="s">
        <v>453</v>
      </c>
      <c r="Q148" s="1" t="s">
        <v>65</v>
      </c>
      <c r="R148" s="1" t="s">
        <v>746</v>
      </c>
      <c r="S148" s="1" t="s">
        <v>34</v>
      </c>
      <c r="T148" s="1" t="s">
        <v>915</v>
      </c>
      <c r="U148" s="1" t="s">
        <v>935</v>
      </c>
      <c r="V148" s="1"/>
      <c r="W148" s="1">
        <v>30</v>
      </c>
      <c r="X148" s="1" t="s">
        <v>35</v>
      </c>
      <c r="Y148" t="str">
        <f>+IF(AND(X148="ud.",COUNTIF(Hoja2!$I$3:$I$11,Hoja1!Q148)&gt;0),Hoja1!W148&amp;" "&amp;IF(Hoja1!W148=1,VLOOKUP(Hoja1!Q148,Hoja2!$A:$D,3,0),VLOOKUP(Hoja1!Q148,Hoja2!$A:$D,4,0)),IF(AND(X148="ud.",COUNTIF(Hoja2!$I$3:$I$11,Hoja1!Q148)&lt;0),Hoja1!W148&amp;" "&amp;"unidad, "&amp;VLOOKUP(Hoja1!Q148,Hoja2!$A:$B,2,0),Hoja1!W148&amp;" "&amp;Hoja1!X148&amp;" "&amp;VLOOKUP(Hoja1!Q148,Hoja2!$A:$B,2,0)))</f>
        <v>30 comprimidos</v>
      </c>
      <c r="Z148" t="str">
        <f>+IF(X148="ud.",IF(W148&lt;&gt;1,W148&amp;" "&amp;VLOOKUP(Q148,Hoja2!A:D,4,0),Hoja1!W148&amp;" "&amp;VLOOKUP(Hoja1!Q148,Hoja2!A:D,3,0)),Hoja1!W148&amp;" "&amp;Hoja1!X148&amp;" "&amp;VLOOKUP(Hoja1!Q148,Hoja2!A:B,2,0))</f>
        <v>30 comprimidos</v>
      </c>
      <c r="AA148" s="1" t="s">
        <v>747</v>
      </c>
      <c r="AB148" s="1" t="s">
        <v>25</v>
      </c>
      <c r="AC148" s="1" t="s">
        <v>26</v>
      </c>
      <c r="AD148" s="1" t="s">
        <v>142</v>
      </c>
      <c r="AE148" s="4">
        <v>29100</v>
      </c>
      <c r="AF148" t="str">
        <f t="shared" si="112"/>
        <v>(CB) TENSUREN AM COM 80/5 MG X 30</v>
      </c>
      <c r="AG148" t="str">
        <f t="shared" si="116"/>
        <v>LAB CHILE</v>
      </c>
      <c r="AH148" t="str">
        <f t="shared" si="117"/>
        <v>TELMISARTAN 80 MG</v>
      </c>
      <c r="AI148" t="str">
        <f t="shared" si="113"/>
        <v>AMLODIPINO 5 MG</v>
      </c>
      <c r="AJ148" t="str">
        <f t="shared" si="114"/>
        <v/>
      </c>
      <c r="AK148" t="str">
        <f t="shared" si="118"/>
        <v>TELMISARTAN 80 MG AMLODIPINO 5 MG</v>
      </c>
      <c r="AL148" t="str">
        <f>+VLOOKUP($Q148,Hoja2!$A:$B,2,0)</f>
        <v>comprimido</v>
      </c>
      <c r="AM148" t="str">
        <f t="shared" si="119"/>
        <v>(CB) TENSUREN AM COM 80/5 MG X 30 LAB CHILE TELMISARTAN 80 MG AMLODIPINO 5 MG comprimido</v>
      </c>
      <c r="BB148">
        <f t="shared" si="120"/>
        <v>829070</v>
      </c>
      <c r="BC148" t="str">
        <f t="shared" si="121"/>
        <v>Tensuren Am 80/5 mg x 30 comprimidos</v>
      </c>
      <c r="BD148" s="10">
        <f t="shared" si="122"/>
        <v>29100</v>
      </c>
      <c r="BE148" s="3" t="str">
        <f t="shared" si="123"/>
        <v>Tensuren Am 80/5</v>
      </c>
      <c r="BF148" t="str">
        <f t="shared" si="124"/>
        <v>Telmisartan</v>
      </c>
      <c r="BG148" t="str">
        <f t="shared" si="125"/>
        <v>Amlodipino</v>
      </c>
      <c r="BH148" t="str">
        <f t="shared" si="126"/>
        <v/>
      </c>
      <c r="BI148" t="str">
        <f>+IF(AND(X148="ud.",COUNTIF(Hoja2!$I$3:$I$11,Hoja1!Q148)&gt;0),IF(Hoja1!W148=1,VLOOKUP(Hoja1!Q148,Hoja2!$A:$D,3,0),VLOOKUP(Hoja1!Q148,Hoja2!$A:$D,4,0)),IF(AND(X148="ud.",COUNTIF(Hoja2!$I$3:$I$11,Hoja1!Q148)&lt;0),VLOOKUP(Hoja1!Q148,Hoja2!$A:$B,2,0),VLOOKUP(Hoja1!Q148,Hoja2!$A:$B,2,0)))</f>
        <v>comprimidos</v>
      </c>
      <c r="BJ148" t="str">
        <f t="shared" si="127"/>
        <v>80/5 mg</v>
      </c>
      <c r="BK148">
        <f t="shared" si="128"/>
        <v>30</v>
      </c>
      <c r="BL148" t="str">
        <f t="shared" si="129"/>
        <v>ud.</v>
      </c>
      <c r="BO148">
        <f t="shared" si="130"/>
        <v>829070</v>
      </c>
      <c r="BP148" t="str">
        <f t="shared" si="131"/>
        <v>Tensuren Am 80/5 mg x 30 comprimidos</v>
      </c>
      <c r="BQ148" s="10">
        <f t="shared" si="132"/>
        <v>29100</v>
      </c>
      <c r="BR148" s="3" t="str">
        <f t="shared" si="133"/>
        <v>Tensuren Am 80/5</v>
      </c>
      <c r="BS148" t="str">
        <f t="shared" si="134"/>
        <v>Telmisartan;Amlodipino</v>
      </c>
      <c r="BT148" t="str">
        <f t="shared" si="135"/>
        <v>comprimidos</v>
      </c>
      <c r="BU148" t="str">
        <f t="shared" si="136"/>
        <v>80/5 mg</v>
      </c>
      <c r="BV148">
        <f t="shared" si="137"/>
        <v>30</v>
      </c>
      <c r="BW148" t="str">
        <f t="shared" si="138"/>
        <v>ud.</v>
      </c>
      <c r="BZ148" t="str">
        <f t="shared" si="139"/>
        <v>Lab Chile</v>
      </c>
      <c r="CA148">
        <v>928951</v>
      </c>
      <c r="CB148">
        <v>0</v>
      </c>
    </row>
    <row r="149" spans="1:81" x14ac:dyDescent="0.2">
      <c r="A149" s="5" t="s">
        <v>748</v>
      </c>
      <c r="B149" s="2">
        <v>10918</v>
      </c>
      <c r="C149">
        <v>6431</v>
      </c>
      <c r="D149">
        <v>829064</v>
      </c>
      <c r="E149" s="1" t="s">
        <v>749</v>
      </c>
      <c r="F149" s="1" t="str">
        <f t="shared" si="142"/>
        <v>(CB) SULIX</v>
      </c>
      <c r="G149" s="1">
        <f>+R149</f>
        <v>0.4</v>
      </c>
      <c r="H149" s="16" t="str">
        <f t="shared" si="111"/>
        <v>Sulix 0,4</v>
      </c>
      <c r="I149" s="1" t="str">
        <f>+VLOOKUP(Q149,Hoja2!A:B,2,0)</f>
        <v>cápsula de liberación prolongada</v>
      </c>
      <c r="J149" s="1" t="s">
        <v>535</v>
      </c>
      <c r="K149" s="1" t="str">
        <f t="shared" si="115"/>
        <v>Synthon</v>
      </c>
      <c r="L149" s="1" t="s">
        <v>750</v>
      </c>
      <c r="M149" s="1" t="str">
        <f t="shared" ref="M149:M156" si="145">+L149</f>
        <v>TAMSULOSINA</v>
      </c>
      <c r="N149" s="1"/>
      <c r="O149" s="1"/>
      <c r="P149" s="1" t="s">
        <v>212</v>
      </c>
      <c r="Q149" s="1" t="s">
        <v>213</v>
      </c>
      <c r="R149">
        <v>0.4</v>
      </c>
      <c r="S149" s="1" t="s">
        <v>34</v>
      </c>
      <c r="T149" s="1" t="str">
        <f t="shared" ref="T149:T156" si="146">+UPPER(R149&amp;" "&amp;S149)</f>
        <v>0,4 MG</v>
      </c>
      <c r="U149" s="1"/>
      <c r="V149" s="1"/>
      <c r="W149">
        <v>60</v>
      </c>
      <c r="X149" s="1" t="s">
        <v>35</v>
      </c>
      <c r="Y149" t="str">
        <f>+IF(AND(X149="ud.",COUNTIF(Hoja2!$I$3:$I$11,Hoja1!Q149)&gt;0),Hoja1!W149&amp;" "&amp;IF(Hoja1!W149=1,VLOOKUP(Hoja1!Q149,Hoja2!$A:$D,3,0),VLOOKUP(Hoja1!Q149,Hoja2!$A:$D,4,0)),IF(AND(X149="ud.",COUNTIF(Hoja2!$I$3:$I$11,Hoja1!Q149)&lt;0),Hoja1!W149&amp;" "&amp;"unidad, "&amp;VLOOKUP(Hoja1!Q149,Hoja2!$A:$B,2,0),Hoja1!W149&amp;" "&amp;Hoja1!X149&amp;" "&amp;VLOOKUP(Hoja1!Q149,Hoja2!$A:$B,2,0)))</f>
        <v>60 cápsulas de liberación prolongada</v>
      </c>
      <c r="Z149" t="str">
        <f>+IF(X149="ud.",IF(W149&lt;&gt;1,W149&amp;" "&amp;VLOOKUP(Q149,Hoja2!A:D,4,0),Hoja1!W149&amp;" "&amp;VLOOKUP(Hoja1!Q149,Hoja2!A:D,3,0)),Hoja1!W149&amp;" "&amp;Hoja1!X149&amp;" "&amp;VLOOKUP(Hoja1!Q149,Hoja2!A:B,2,0))</f>
        <v>60 cápsulas de liberación prolongada</v>
      </c>
      <c r="AA149" s="1" t="s">
        <v>751</v>
      </c>
      <c r="AB149" s="1" t="s">
        <v>25</v>
      </c>
      <c r="AC149" s="1" t="s">
        <v>26</v>
      </c>
      <c r="AD149" t="s">
        <v>216</v>
      </c>
      <c r="AE149" s="4">
        <v>6990</v>
      </c>
      <c r="AF149" t="str">
        <f t="shared" si="112"/>
        <v>(CB) SULIX CAP LP 0,4 MG X 60</v>
      </c>
      <c r="AG149" t="str">
        <f t="shared" si="116"/>
        <v>SYNTHON</v>
      </c>
      <c r="AH149" t="str">
        <f t="shared" si="117"/>
        <v>TAMSULOSINA 0,4 MG</v>
      </c>
      <c r="AI149" t="str">
        <f t="shared" si="113"/>
        <v/>
      </c>
      <c r="AJ149" t="str">
        <f t="shared" si="114"/>
        <v/>
      </c>
      <c r="AK149" t="str">
        <f t="shared" si="118"/>
        <v>TAMSULOSINA 0,4 MG</v>
      </c>
      <c r="AL149" t="str">
        <f>+VLOOKUP($Q149,Hoja2!$A:$B,2,0)</f>
        <v>cápsula de liberación prolongada</v>
      </c>
      <c r="AM149" t="str">
        <f t="shared" si="119"/>
        <v>(CB) SULIX CAP LP 0,4 MG X 60 SYNTHON TAMSULOSINA 0,4 MG cápsula de liberación prolongada</v>
      </c>
      <c r="BB149">
        <f t="shared" si="120"/>
        <v>829064</v>
      </c>
      <c r="BC149" t="str">
        <f t="shared" si="121"/>
        <v>Sulix 0,4 mg x 60 cápsulas de liberación prolongada</v>
      </c>
      <c r="BD149" s="10">
        <f t="shared" si="122"/>
        <v>6990</v>
      </c>
      <c r="BE149" s="3" t="str">
        <f t="shared" si="123"/>
        <v>Sulix 0,4</v>
      </c>
      <c r="BF149" t="str">
        <f t="shared" si="124"/>
        <v>Tamsulosina</v>
      </c>
      <c r="BG149" t="str">
        <f t="shared" si="125"/>
        <v/>
      </c>
      <c r="BH149" t="str">
        <f t="shared" si="126"/>
        <v/>
      </c>
      <c r="BI149" t="str">
        <f>+IF(AND(X149="ud.",COUNTIF(Hoja2!$I$3:$I$11,Hoja1!Q149)&gt;0),IF(Hoja1!W149=1,VLOOKUP(Hoja1!Q149,Hoja2!$A:$D,3,0),VLOOKUP(Hoja1!Q149,Hoja2!$A:$D,4,0)),IF(AND(X149="ud.",COUNTIF(Hoja2!$I$3:$I$11,Hoja1!Q149)&lt;0),VLOOKUP(Hoja1!Q149,Hoja2!$A:$B,2,0),VLOOKUP(Hoja1!Q149,Hoja2!$A:$B,2,0)))</f>
        <v>cápsulas de liberación prolongada</v>
      </c>
      <c r="BJ149" t="str">
        <f t="shared" si="127"/>
        <v>0,4 mg</v>
      </c>
      <c r="BK149">
        <f t="shared" si="128"/>
        <v>60</v>
      </c>
      <c r="BL149" t="str">
        <f t="shared" si="129"/>
        <v>ud.</v>
      </c>
      <c r="BO149">
        <f t="shared" si="130"/>
        <v>829064</v>
      </c>
      <c r="BP149" t="str">
        <f t="shared" si="131"/>
        <v>Sulix 0,4 mg x 60 cápsulas de liberación prolongada</v>
      </c>
      <c r="BQ149" s="10">
        <f t="shared" si="132"/>
        <v>6990</v>
      </c>
      <c r="BR149" s="3" t="str">
        <f t="shared" si="133"/>
        <v>Sulix 0,4</v>
      </c>
      <c r="BS149" t="str">
        <f t="shared" si="134"/>
        <v>Tamsulosina</v>
      </c>
      <c r="BT149" t="str">
        <f t="shared" si="135"/>
        <v>cápsulas de liberación prolongada</v>
      </c>
      <c r="BU149" t="str">
        <f t="shared" si="136"/>
        <v>0,4 mg</v>
      </c>
      <c r="BV149">
        <f t="shared" si="137"/>
        <v>60</v>
      </c>
      <c r="BW149" t="str">
        <f t="shared" si="138"/>
        <v>ud.</v>
      </c>
      <c r="BZ149" t="str">
        <f t="shared" si="139"/>
        <v>Synthon</v>
      </c>
      <c r="CA149" t="s">
        <v>1148</v>
      </c>
      <c r="CB149">
        <v>0</v>
      </c>
    </row>
    <row r="150" spans="1:81" x14ac:dyDescent="0.2">
      <c r="A150" s="5" t="s">
        <v>752</v>
      </c>
      <c r="B150" s="2">
        <v>10940</v>
      </c>
      <c r="C150">
        <v>6479</v>
      </c>
      <c r="D150">
        <v>829077</v>
      </c>
      <c r="E150" s="1" t="s">
        <v>753</v>
      </c>
      <c r="F150" s="1" t="str">
        <f t="shared" si="142"/>
        <v>(CB) TIMOLOL</v>
      </c>
      <c r="G150" s="18" t="str">
        <f>+T150</f>
        <v>0,5%</v>
      </c>
      <c r="H150" s="16" t="str">
        <f t="shared" si="111"/>
        <v>Timolol 0,5%</v>
      </c>
      <c r="I150" s="1" t="str">
        <f>+VLOOKUP(Q150,Hoja2!A:B,2,0)</f>
        <v>solución oftálmica</v>
      </c>
      <c r="J150" s="1" t="s">
        <v>176</v>
      </c>
      <c r="K150" s="1" t="str">
        <f t="shared" si="115"/>
        <v>Ascend</v>
      </c>
      <c r="L150" s="1" t="s">
        <v>754</v>
      </c>
      <c r="M150" s="1" t="str">
        <f t="shared" si="145"/>
        <v>TIMOLOL</v>
      </c>
      <c r="N150" s="1"/>
      <c r="O150" s="1"/>
      <c r="P150" s="1" t="s">
        <v>299</v>
      </c>
      <c r="Q150" s="1" t="s">
        <v>22</v>
      </c>
      <c r="R150" s="12">
        <v>5.0000000000000001E-3</v>
      </c>
      <c r="S150" s="1"/>
      <c r="T150" s="5" t="s">
        <v>985</v>
      </c>
      <c r="U150" s="1"/>
      <c r="V150" s="1"/>
      <c r="W150" s="1">
        <v>10</v>
      </c>
      <c r="X150" s="1" t="s">
        <v>23</v>
      </c>
      <c r="Y150" t="str">
        <f>+IF(AND(X150="ud.",COUNTIF(Hoja2!$I$3:$I$11,Hoja1!Q150)&gt;0),Hoja1!W150&amp;" "&amp;IF(Hoja1!W150=1,VLOOKUP(Hoja1!Q150,Hoja2!$A:$D,3,0),VLOOKUP(Hoja1!Q150,Hoja2!$A:$D,4,0)),IF(AND(X150="ud.",COUNTIF(Hoja2!$I$3:$I$11,Hoja1!Q150)&lt;0),Hoja1!W150&amp;" "&amp;"unidad, "&amp;VLOOKUP(Hoja1!Q150,Hoja2!$A:$B,2,0),Hoja1!W150&amp;" "&amp;Hoja1!X150&amp;" "&amp;VLOOKUP(Hoja1!Q150,Hoja2!$A:$B,2,0)))</f>
        <v>10 ml. solución oftálmica</v>
      </c>
      <c r="Z150" t="str">
        <f>+IF(X150="ud.",IF(W150&lt;&gt;1,W150&amp;" "&amp;VLOOKUP(Q150,Hoja2!A:D,4,0),Hoja1!W150&amp;" "&amp;VLOOKUP(Hoja1!Q150,Hoja2!A:D,3,0)),Hoja1!W150&amp;" "&amp;Hoja1!X150&amp;" "&amp;VLOOKUP(Hoja1!Q150,Hoja2!A:B,2,0))</f>
        <v>10 ml. solución oftálmica</v>
      </c>
      <c r="AA150" s="1" t="s">
        <v>755</v>
      </c>
      <c r="AB150" t="s">
        <v>25</v>
      </c>
      <c r="AC150" t="s">
        <v>26</v>
      </c>
      <c r="AD150" t="s">
        <v>27</v>
      </c>
      <c r="AE150" s="4">
        <v>1570</v>
      </c>
      <c r="AF150" t="str">
        <f t="shared" si="112"/>
        <v>(CB) TIMOLOL SOL OFT 0,5% X 10 ML</v>
      </c>
      <c r="AG150" t="str">
        <f t="shared" si="116"/>
        <v>ASCEND</v>
      </c>
      <c r="AH150" t="str">
        <f t="shared" si="117"/>
        <v>TIMOLOL 0,5%</v>
      </c>
      <c r="AI150" t="str">
        <f t="shared" si="113"/>
        <v/>
      </c>
      <c r="AJ150" t="str">
        <f t="shared" si="114"/>
        <v/>
      </c>
      <c r="AK150" t="str">
        <f t="shared" si="118"/>
        <v>TIMOLOL 0,5%</v>
      </c>
      <c r="AL150" t="str">
        <f>+VLOOKUP($Q150,Hoja2!$A:$B,2,0)</f>
        <v>solución oftálmica</v>
      </c>
      <c r="AM150" t="str">
        <f t="shared" si="119"/>
        <v>(CB) TIMOLOL SOL OFT 0,5% X 10 ML ASCEND TIMOLOL 0,5% solución oftálmica</v>
      </c>
      <c r="BB150">
        <f t="shared" si="120"/>
        <v>829077</v>
      </c>
      <c r="BC150" t="str">
        <f t="shared" si="121"/>
        <v>Timolol 0,5% x 10 ml. solución oftálmica</v>
      </c>
      <c r="BD150" s="10">
        <f t="shared" si="122"/>
        <v>1570</v>
      </c>
      <c r="BE150" s="3" t="str">
        <f t="shared" si="123"/>
        <v>Timolol 0,5%</v>
      </c>
      <c r="BF150" t="str">
        <f t="shared" si="124"/>
        <v>Timolol</v>
      </c>
      <c r="BG150" t="str">
        <f t="shared" si="125"/>
        <v/>
      </c>
      <c r="BH150" t="str">
        <f t="shared" si="126"/>
        <v/>
      </c>
      <c r="BI150" t="str">
        <f>+IF(AND(X150="ud.",COUNTIF(Hoja2!$I$3:$I$11,Hoja1!Q150)&gt;0),IF(Hoja1!W150=1,VLOOKUP(Hoja1!Q150,Hoja2!$A:$D,3,0),VLOOKUP(Hoja1!Q150,Hoja2!$A:$D,4,0)),IF(AND(X150="ud.",COUNTIF(Hoja2!$I$3:$I$11,Hoja1!Q150)&lt;0),VLOOKUP(Hoja1!Q150,Hoja2!$A:$B,2,0),VLOOKUP(Hoja1!Q150,Hoja2!$A:$B,2,0)))</f>
        <v>solución oftálmica</v>
      </c>
      <c r="BJ150" t="str">
        <f t="shared" si="127"/>
        <v xml:space="preserve">0,5% </v>
      </c>
      <c r="BK150">
        <f t="shared" si="128"/>
        <v>10</v>
      </c>
      <c r="BL150" t="str">
        <f t="shared" si="129"/>
        <v>ml.</v>
      </c>
      <c r="BO150">
        <f t="shared" si="130"/>
        <v>829077</v>
      </c>
      <c r="BP150" t="str">
        <f t="shared" si="131"/>
        <v>Timolol 0,5% x 10 ml. solución oftálmica</v>
      </c>
      <c r="BQ150" s="10">
        <f t="shared" si="132"/>
        <v>1570</v>
      </c>
      <c r="BR150" s="3" t="str">
        <f t="shared" si="133"/>
        <v>Timolol 0,5%</v>
      </c>
      <c r="BS150" t="str">
        <f t="shared" si="134"/>
        <v>Timolol</v>
      </c>
      <c r="BT150" t="str">
        <f t="shared" si="135"/>
        <v>solución oftálmica</v>
      </c>
      <c r="BU150" t="str">
        <f t="shared" si="136"/>
        <v xml:space="preserve">0,5% </v>
      </c>
      <c r="BV150">
        <f t="shared" si="137"/>
        <v>10</v>
      </c>
      <c r="BW150" t="str">
        <f t="shared" si="138"/>
        <v>ml.</v>
      </c>
      <c r="BZ150" t="str">
        <f t="shared" si="139"/>
        <v>Ascend</v>
      </c>
      <c r="CA150">
        <v>833611</v>
      </c>
      <c r="CB150">
        <v>0</v>
      </c>
    </row>
    <row r="151" spans="1:81" x14ac:dyDescent="0.2">
      <c r="A151" s="5" t="s">
        <v>756</v>
      </c>
      <c r="B151" s="2">
        <v>10954</v>
      </c>
      <c r="C151">
        <v>6501</v>
      </c>
      <c r="D151">
        <v>828952</v>
      </c>
      <c r="E151" s="1" t="s">
        <v>757</v>
      </c>
      <c r="F151" s="1" t="str">
        <f t="shared" si="142"/>
        <v>(CB) AMLODIPINO</v>
      </c>
      <c r="G151" s="1">
        <f t="shared" ref="G151:G157" si="147">+R151</f>
        <v>5</v>
      </c>
      <c r="H151" s="16" t="str">
        <f t="shared" si="111"/>
        <v>Amlodipino 5</v>
      </c>
      <c r="I151" s="1" t="str">
        <f>+VLOOKUP(Q151,Hoja2!A:B,2,0)</f>
        <v>comprimido</v>
      </c>
      <c r="J151" s="1" t="s">
        <v>297</v>
      </c>
      <c r="K151" s="1" t="str">
        <f t="shared" si="115"/>
        <v>Opko</v>
      </c>
      <c r="L151" s="1" t="s">
        <v>758</v>
      </c>
      <c r="M151" s="1" t="str">
        <f t="shared" si="145"/>
        <v>AMLODIPINO</v>
      </c>
      <c r="N151" s="1"/>
      <c r="O151" s="1"/>
      <c r="P151" s="1" t="s">
        <v>759</v>
      </c>
      <c r="Q151" s="1" t="s">
        <v>65</v>
      </c>
      <c r="R151" s="1">
        <v>5</v>
      </c>
      <c r="S151" s="1" t="s">
        <v>34</v>
      </c>
      <c r="T151" s="1" t="str">
        <f t="shared" si="146"/>
        <v>5 MG</v>
      </c>
      <c r="U151" s="1"/>
      <c r="V151" s="1"/>
      <c r="W151" s="1">
        <v>30</v>
      </c>
      <c r="X151" s="1" t="s">
        <v>35</v>
      </c>
      <c r="Y151" t="str">
        <f>+IF(AND(X151="ud.",COUNTIF(Hoja2!$I$3:$I$11,Hoja1!Q151)&gt;0),Hoja1!W151&amp;" "&amp;IF(Hoja1!W151=1,VLOOKUP(Hoja1!Q151,Hoja2!$A:$D,3,0),VLOOKUP(Hoja1!Q151,Hoja2!$A:$D,4,0)),IF(AND(X151="ud.",COUNTIF(Hoja2!$I$3:$I$11,Hoja1!Q151)&lt;0),Hoja1!W151&amp;" "&amp;"unidad, "&amp;VLOOKUP(Hoja1!Q151,Hoja2!$A:$B,2,0),Hoja1!W151&amp;" "&amp;Hoja1!X151&amp;" "&amp;VLOOKUP(Hoja1!Q151,Hoja2!$A:$B,2,0)))</f>
        <v>30 comprimidos</v>
      </c>
      <c r="Z151" t="str">
        <f>+IF(X151="ud.",IF(W151&lt;&gt;1,W151&amp;" "&amp;VLOOKUP(Q151,Hoja2!A:D,4,0),Hoja1!W151&amp;" "&amp;VLOOKUP(Hoja1!Q151,Hoja2!A:D,3,0)),Hoja1!W151&amp;" "&amp;Hoja1!X151&amp;" "&amp;VLOOKUP(Hoja1!Q151,Hoja2!A:B,2,0))</f>
        <v>30 comprimidos</v>
      </c>
      <c r="AA151" s="1" t="s">
        <v>760</v>
      </c>
      <c r="AB151" s="1" t="s">
        <v>25</v>
      </c>
      <c r="AC151" s="1" t="s">
        <v>26</v>
      </c>
      <c r="AD151" s="1" t="s">
        <v>142</v>
      </c>
      <c r="AE151" s="4">
        <v>1300</v>
      </c>
      <c r="AF151" t="str">
        <f t="shared" si="112"/>
        <v>(CB) AMLODIPINO COM REC 5 MG X 30</v>
      </c>
      <c r="AG151" t="str">
        <f t="shared" si="116"/>
        <v>OPKO</v>
      </c>
      <c r="AH151" t="str">
        <f t="shared" si="117"/>
        <v>AMLODIPINO 5 MG</v>
      </c>
      <c r="AI151" t="str">
        <f t="shared" si="113"/>
        <v/>
      </c>
      <c r="AJ151" t="str">
        <f t="shared" si="114"/>
        <v/>
      </c>
      <c r="AK151" t="str">
        <f t="shared" si="118"/>
        <v>AMLODIPINO 5 MG</v>
      </c>
      <c r="AL151" t="str">
        <f>+VLOOKUP($Q151,Hoja2!$A:$B,2,0)</f>
        <v>comprimido</v>
      </c>
      <c r="AM151" t="str">
        <f t="shared" si="119"/>
        <v>(CB) AMLODIPINO COM REC 5 MG X 30 OPKO AMLODIPINO 5 MG comprimido</v>
      </c>
      <c r="BB151">
        <f t="shared" si="120"/>
        <v>828952</v>
      </c>
      <c r="BC151" t="str">
        <f t="shared" si="121"/>
        <v>Amlodipino 5 mg x 30 comprimidos</v>
      </c>
      <c r="BD151" s="10">
        <f t="shared" si="122"/>
        <v>1300</v>
      </c>
      <c r="BE151" s="3" t="str">
        <f t="shared" si="123"/>
        <v>Amlodipino 5</v>
      </c>
      <c r="BF151" t="str">
        <f t="shared" si="124"/>
        <v>Amlodipino</v>
      </c>
      <c r="BG151" t="str">
        <f t="shared" si="125"/>
        <v/>
      </c>
      <c r="BH151" t="str">
        <f t="shared" si="126"/>
        <v/>
      </c>
      <c r="BI151" t="str">
        <f>+IF(AND(X151="ud.",COUNTIF(Hoja2!$I$3:$I$11,Hoja1!Q151)&gt;0),IF(Hoja1!W151=1,VLOOKUP(Hoja1!Q151,Hoja2!$A:$D,3,0),VLOOKUP(Hoja1!Q151,Hoja2!$A:$D,4,0)),IF(AND(X151="ud.",COUNTIF(Hoja2!$I$3:$I$11,Hoja1!Q151)&lt;0),VLOOKUP(Hoja1!Q151,Hoja2!$A:$B,2,0),VLOOKUP(Hoja1!Q151,Hoja2!$A:$B,2,0)))</f>
        <v>comprimidos</v>
      </c>
      <c r="BJ151" t="str">
        <f t="shared" si="127"/>
        <v>5 mg</v>
      </c>
      <c r="BK151">
        <f t="shared" si="128"/>
        <v>30</v>
      </c>
      <c r="BL151" t="str">
        <f t="shared" si="129"/>
        <v>ud.</v>
      </c>
      <c r="BO151">
        <f t="shared" si="130"/>
        <v>828952</v>
      </c>
      <c r="BP151" t="str">
        <f t="shared" si="131"/>
        <v>Amlodipino 5 mg x 30 comprimidos</v>
      </c>
      <c r="BQ151" s="10">
        <f t="shared" si="132"/>
        <v>1300</v>
      </c>
      <c r="BR151" s="3" t="str">
        <f t="shared" si="133"/>
        <v>Amlodipino 5</v>
      </c>
      <c r="BS151" t="str">
        <f t="shared" si="134"/>
        <v>Amlodipino</v>
      </c>
      <c r="BT151" t="str">
        <f t="shared" si="135"/>
        <v>comprimidos</v>
      </c>
      <c r="BU151" t="str">
        <f t="shared" si="136"/>
        <v>5 mg</v>
      </c>
      <c r="BV151">
        <f t="shared" si="137"/>
        <v>30</v>
      </c>
      <c r="BW151" t="str">
        <f t="shared" si="138"/>
        <v>ud.</v>
      </c>
      <c r="BZ151" t="str">
        <f t="shared" si="139"/>
        <v>Opko</v>
      </c>
      <c r="CA151" t="s">
        <v>1151</v>
      </c>
      <c r="CB151">
        <v>0</v>
      </c>
    </row>
    <row r="152" spans="1:81" x14ac:dyDescent="0.2">
      <c r="A152" s="5" t="s">
        <v>761</v>
      </c>
      <c r="B152" s="2">
        <v>10955</v>
      </c>
      <c r="C152">
        <v>6504</v>
      </c>
      <c r="D152">
        <v>829039</v>
      </c>
      <c r="E152" s="1" t="s">
        <v>762</v>
      </c>
      <c r="F152" s="1" t="str">
        <f t="shared" si="142"/>
        <v>(CB) ONDANVITAE</v>
      </c>
      <c r="G152" s="1">
        <f t="shared" si="147"/>
        <v>8</v>
      </c>
      <c r="H152" s="16" t="str">
        <f t="shared" si="111"/>
        <v>Ondanvitae 8</v>
      </c>
      <c r="I152" s="1" t="str">
        <f>+VLOOKUP(Q152,Hoja2!A:B,2,0)</f>
        <v>comprimido recubierto</v>
      </c>
      <c r="J152" s="1" t="s">
        <v>387</v>
      </c>
      <c r="K152" s="1" t="str">
        <f t="shared" si="115"/>
        <v>Galenicum</v>
      </c>
      <c r="L152" s="1" t="s">
        <v>225</v>
      </c>
      <c r="M152" s="1" t="str">
        <f t="shared" si="145"/>
        <v>ONDANSETRON</v>
      </c>
      <c r="N152" s="1"/>
      <c r="O152" s="1"/>
      <c r="P152" s="1" t="s">
        <v>226</v>
      </c>
      <c r="Q152" s="1" t="s">
        <v>33</v>
      </c>
      <c r="R152">
        <v>8</v>
      </c>
      <c r="S152" s="1" t="s">
        <v>34</v>
      </c>
      <c r="T152" s="1" t="str">
        <f t="shared" si="146"/>
        <v>8 MG</v>
      </c>
      <c r="U152" s="1"/>
      <c r="V152" s="1"/>
      <c r="W152" s="1">
        <v>10</v>
      </c>
      <c r="X152" s="1" t="s">
        <v>35</v>
      </c>
      <c r="Y152" t="str">
        <f>+IF(AND(X152="ud.",COUNTIF(Hoja2!$I$3:$I$11,Hoja1!Q152)&gt;0),Hoja1!W152&amp;" "&amp;IF(Hoja1!W152=1,VLOOKUP(Hoja1!Q152,Hoja2!$A:$D,3,0),VLOOKUP(Hoja1!Q152,Hoja2!$A:$D,4,0)),IF(AND(X152="ud.",COUNTIF(Hoja2!$I$3:$I$11,Hoja1!Q152)&lt;0),Hoja1!W152&amp;" "&amp;"unidad, "&amp;VLOOKUP(Hoja1!Q152,Hoja2!$A:$B,2,0),Hoja1!W152&amp;" "&amp;Hoja1!X152&amp;" "&amp;VLOOKUP(Hoja1!Q152,Hoja2!$A:$B,2,0)))</f>
        <v>10 comprimidos recubiertos</v>
      </c>
      <c r="Z152" t="str">
        <f>+IF(X152="ud.",IF(W152&lt;&gt;1,W152&amp;" "&amp;VLOOKUP(Q152,Hoja2!A:D,4,0),Hoja1!W152&amp;" "&amp;VLOOKUP(Hoja1!Q152,Hoja2!A:D,3,0)),Hoja1!W152&amp;" "&amp;Hoja1!X152&amp;" "&amp;VLOOKUP(Hoja1!Q152,Hoja2!A:B,2,0))</f>
        <v>10 comprimidos recubiertos</v>
      </c>
      <c r="AA152" s="1" t="s">
        <v>763</v>
      </c>
      <c r="AB152" s="1" t="s">
        <v>25</v>
      </c>
      <c r="AC152" s="1" t="s">
        <v>26</v>
      </c>
      <c r="AD152" s="1" t="s">
        <v>229</v>
      </c>
      <c r="AE152" s="4">
        <v>6540</v>
      </c>
      <c r="AF152" t="str">
        <f t="shared" si="112"/>
        <v>(CB) ONDANVITAE COM REC 8 MG X 10</v>
      </c>
      <c r="AG152" t="str">
        <f t="shared" si="116"/>
        <v>GALENICUM</v>
      </c>
      <c r="AH152" t="str">
        <f t="shared" si="117"/>
        <v>ONDANSETRON 8 MG</v>
      </c>
      <c r="AI152" t="str">
        <f t="shared" si="113"/>
        <v/>
      </c>
      <c r="AJ152" t="str">
        <f t="shared" si="114"/>
        <v/>
      </c>
      <c r="AK152" t="str">
        <f t="shared" si="118"/>
        <v>ONDANSETRON 8 MG</v>
      </c>
      <c r="AL152" t="str">
        <f>+VLOOKUP($Q152,Hoja2!$A:$B,2,0)</f>
        <v>comprimido recubierto</v>
      </c>
      <c r="AM152" t="str">
        <f t="shared" si="119"/>
        <v>(CB) ONDANVITAE COM REC 8 MG X 10 GALENICUM ONDANSETRON 8 MG comprimido recubierto</v>
      </c>
      <c r="BB152">
        <f t="shared" si="120"/>
        <v>829039</v>
      </c>
      <c r="BC152" t="str">
        <f t="shared" si="121"/>
        <v>Ondanvitae 8 mg x 10 comprimidos recubiertos</v>
      </c>
      <c r="BD152" s="10">
        <f t="shared" si="122"/>
        <v>6540</v>
      </c>
      <c r="BE152" s="3" t="str">
        <f t="shared" si="123"/>
        <v>Ondanvitae 8</v>
      </c>
      <c r="BF152" t="str">
        <f t="shared" si="124"/>
        <v>Ondansetron</v>
      </c>
      <c r="BG152" t="str">
        <f t="shared" si="125"/>
        <v/>
      </c>
      <c r="BH152" t="str">
        <f t="shared" si="126"/>
        <v/>
      </c>
      <c r="BI152" t="str">
        <f>+IF(AND(X152="ud.",COUNTIF(Hoja2!$I$3:$I$11,Hoja1!Q152)&gt;0),IF(Hoja1!W152=1,VLOOKUP(Hoja1!Q152,Hoja2!$A:$D,3,0),VLOOKUP(Hoja1!Q152,Hoja2!$A:$D,4,0)),IF(AND(X152="ud.",COUNTIF(Hoja2!$I$3:$I$11,Hoja1!Q152)&lt;0),VLOOKUP(Hoja1!Q152,Hoja2!$A:$B,2,0),VLOOKUP(Hoja1!Q152,Hoja2!$A:$B,2,0)))</f>
        <v>comprimidos recubiertos</v>
      </c>
      <c r="BJ152" t="str">
        <f t="shared" si="127"/>
        <v>8 mg</v>
      </c>
      <c r="BK152">
        <f t="shared" si="128"/>
        <v>10</v>
      </c>
      <c r="BL152" t="str">
        <f t="shared" si="129"/>
        <v>ud.</v>
      </c>
      <c r="BO152">
        <f t="shared" si="130"/>
        <v>829039</v>
      </c>
      <c r="BP152" t="str">
        <f t="shared" si="131"/>
        <v>Ondanvitae 8 mg x 10 comprimidos recubiertos</v>
      </c>
      <c r="BQ152" s="10">
        <f t="shared" si="132"/>
        <v>6540</v>
      </c>
      <c r="BR152" s="3" t="str">
        <f t="shared" si="133"/>
        <v>Ondanvitae 8</v>
      </c>
      <c r="BS152" t="str">
        <f t="shared" si="134"/>
        <v>Ondansetron</v>
      </c>
      <c r="BT152" t="str">
        <f t="shared" si="135"/>
        <v>comprimidos recubiertos</v>
      </c>
      <c r="BU152" t="str">
        <f t="shared" si="136"/>
        <v>8 mg</v>
      </c>
      <c r="BV152">
        <f t="shared" si="137"/>
        <v>10</v>
      </c>
      <c r="BW152" t="str">
        <f t="shared" si="138"/>
        <v>ud.</v>
      </c>
      <c r="BZ152" t="str">
        <f t="shared" si="139"/>
        <v>Galenicum</v>
      </c>
      <c r="CB152">
        <v>0</v>
      </c>
      <c r="CC152">
        <v>829044</v>
      </c>
    </row>
    <row r="153" spans="1:81" x14ac:dyDescent="0.2">
      <c r="A153" s="5" t="s">
        <v>764</v>
      </c>
      <c r="B153" s="2">
        <v>10956</v>
      </c>
      <c r="C153">
        <v>6505</v>
      </c>
      <c r="D153">
        <v>828996</v>
      </c>
      <c r="E153" s="1" t="s">
        <v>765</v>
      </c>
      <c r="F153" s="1" t="str">
        <f t="shared" si="142"/>
        <v>(CB) FLIXOTIDE LF</v>
      </c>
      <c r="G153" s="1">
        <f t="shared" si="147"/>
        <v>250</v>
      </c>
      <c r="H153" s="16" t="str">
        <f t="shared" si="111"/>
        <v>Flixotide Lf 250</v>
      </c>
      <c r="I153" s="1" t="str">
        <f>+VLOOKUP(Q153,Hoja2!A:B,2,0)</f>
        <v>aerosol para inhalación</v>
      </c>
      <c r="J153" s="1" t="s">
        <v>70</v>
      </c>
      <c r="K153" s="1" t="str">
        <f t="shared" si="115"/>
        <v>Gsk</v>
      </c>
      <c r="L153" s="1" t="s">
        <v>382</v>
      </c>
      <c r="M153" s="1" t="str">
        <f t="shared" si="145"/>
        <v>FLUTICASONA</v>
      </c>
      <c r="N153" s="1"/>
      <c r="O153" s="1"/>
      <c r="P153" s="1" t="s">
        <v>56</v>
      </c>
      <c r="Q153" s="1" t="s">
        <v>383</v>
      </c>
      <c r="R153">
        <v>250</v>
      </c>
      <c r="S153" s="1" t="s">
        <v>72</v>
      </c>
      <c r="T153" s="1" t="str">
        <f t="shared" si="146"/>
        <v>250 MCG</v>
      </c>
      <c r="U153" s="1"/>
      <c r="V153" s="1"/>
      <c r="W153" s="1">
        <v>120</v>
      </c>
      <c r="X153" s="1" t="s">
        <v>73</v>
      </c>
      <c r="Y153" t="str">
        <f>+IF(AND(X153="ud.",COUNTIF(Hoja2!$I$3:$I$11,Hoja1!Q153)&gt;0),Hoja1!W153&amp;" "&amp;IF(Hoja1!W153=1,VLOOKUP(Hoja1!Q153,Hoja2!$A:$D,3,0),VLOOKUP(Hoja1!Q153,Hoja2!$A:$D,4,0)),IF(AND(X153="ud.",COUNTIF(Hoja2!$I$3:$I$11,Hoja1!Q153)&lt;0),Hoja1!W153&amp;" "&amp;"unidad, "&amp;VLOOKUP(Hoja1!Q153,Hoja2!$A:$B,2,0),Hoja1!W153&amp;" "&amp;Hoja1!X153&amp;" "&amp;VLOOKUP(Hoja1!Q153,Hoja2!$A:$B,2,0)))</f>
        <v>120 dss. aerosol para inhalación</v>
      </c>
      <c r="Z153" t="str">
        <f>+IF(X153="ud.",IF(W153&lt;&gt;1,W153&amp;" "&amp;VLOOKUP(Q153,Hoja2!A:D,4,0),Hoja1!W153&amp;" "&amp;VLOOKUP(Hoja1!Q153,Hoja2!A:D,3,0)),Hoja1!W153&amp;" "&amp;Hoja1!X153&amp;" "&amp;VLOOKUP(Hoja1!Q153,Hoja2!A:B,2,0))</f>
        <v>120 dss. aerosol para inhalación</v>
      </c>
      <c r="AA153" s="1" t="s">
        <v>766</v>
      </c>
      <c r="AB153" s="1" t="s">
        <v>44</v>
      </c>
      <c r="AC153" s="1" t="s">
        <v>26</v>
      </c>
      <c r="AD153" s="1" t="s">
        <v>75</v>
      </c>
      <c r="AE153" s="4">
        <v>33490</v>
      </c>
      <c r="AF153" t="str">
        <f t="shared" si="112"/>
        <v>(CB) FLIXOTIDE LF AER INH 250 MCG X 120 DSS</v>
      </c>
      <c r="AG153" t="str">
        <f t="shared" si="116"/>
        <v>GSK</v>
      </c>
      <c r="AH153" t="str">
        <f t="shared" si="117"/>
        <v>FLUTICASONA 250 MCG</v>
      </c>
      <c r="AI153" t="str">
        <f t="shared" si="113"/>
        <v/>
      </c>
      <c r="AJ153" t="str">
        <f t="shared" si="114"/>
        <v/>
      </c>
      <c r="AK153" t="str">
        <f t="shared" si="118"/>
        <v>FLUTICASONA 250 MCG</v>
      </c>
      <c r="AL153" t="str">
        <f>+VLOOKUP($Q153,Hoja2!$A:$B,2,0)</f>
        <v>aerosol para inhalación</v>
      </c>
      <c r="AM153" t="str">
        <f t="shared" si="119"/>
        <v>(CB) FLIXOTIDE LF AER INH 250 MCG X 120 DSS GSK FLUTICASONA 250 MCG aerosol para inhalación</v>
      </c>
      <c r="BB153">
        <f t="shared" si="120"/>
        <v>828996</v>
      </c>
      <c r="BC153" t="str">
        <f t="shared" si="121"/>
        <v>Flixotide Lf 250 mcg x 120 dss. aerosol para inhalación</v>
      </c>
      <c r="BD153" s="10">
        <f t="shared" si="122"/>
        <v>33490</v>
      </c>
      <c r="BE153" s="3" t="str">
        <f t="shared" si="123"/>
        <v>Flixotide Lf 250</v>
      </c>
      <c r="BF153" t="str">
        <f t="shared" si="124"/>
        <v>Fluticasona</v>
      </c>
      <c r="BG153" t="str">
        <f t="shared" si="125"/>
        <v/>
      </c>
      <c r="BH153" t="str">
        <f t="shared" si="126"/>
        <v/>
      </c>
      <c r="BI153" t="str">
        <f>+IF(AND(X153="ud.",COUNTIF(Hoja2!$I$3:$I$11,Hoja1!Q153)&gt;0),IF(Hoja1!W153=1,VLOOKUP(Hoja1!Q153,Hoja2!$A:$D,3,0),VLOOKUP(Hoja1!Q153,Hoja2!$A:$D,4,0)),IF(AND(X153="ud.",COUNTIF(Hoja2!$I$3:$I$11,Hoja1!Q153)&lt;0),VLOOKUP(Hoja1!Q153,Hoja2!$A:$B,2,0),VLOOKUP(Hoja1!Q153,Hoja2!$A:$B,2,0)))</f>
        <v>aerosol para inhalación</v>
      </c>
      <c r="BJ153" t="str">
        <f t="shared" si="127"/>
        <v>250 mcg</v>
      </c>
      <c r="BK153">
        <f t="shared" si="128"/>
        <v>120</v>
      </c>
      <c r="BL153" t="str">
        <f t="shared" si="129"/>
        <v>dss.</v>
      </c>
      <c r="BO153">
        <f t="shared" si="130"/>
        <v>828996</v>
      </c>
      <c r="BP153" t="str">
        <f t="shared" si="131"/>
        <v>Flixotide Lf 250 mcg x 120 dss. aerosol para inhalación</v>
      </c>
      <c r="BQ153" s="10">
        <f t="shared" si="132"/>
        <v>33490</v>
      </c>
      <c r="BR153" s="3" t="str">
        <f t="shared" si="133"/>
        <v>Flixotide Lf 250</v>
      </c>
      <c r="BS153" t="str">
        <f t="shared" si="134"/>
        <v>Fluticasona</v>
      </c>
      <c r="BT153" t="str">
        <f t="shared" si="135"/>
        <v>aerosol para inhalación</v>
      </c>
      <c r="BU153" t="str">
        <f t="shared" si="136"/>
        <v>250 mcg</v>
      </c>
      <c r="BV153">
        <f t="shared" si="137"/>
        <v>120</v>
      </c>
      <c r="BW153" t="str">
        <f t="shared" si="138"/>
        <v>dss.</v>
      </c>
      <c r="BZ153" t="str">
        <f t="shared" si="139"/>
        <v>Gsk</v>
      </c>
      <c r="CB153">
        <v>0</v>
      </c>
    </row>
    <row r="154" spans="1:81" x14ac:dyDescent="0.2">
      <c r="A154" s="5" t="s">
        <v>767</v>
      </c>
      <c r="B154" s="2">
        <v>10957</v>
      </c>
      <c r="C154">
        <v>6506</v>
      </c>
      <c r="D154">
        <v>828960</v>
      </c>
      <c r="E154" s="1" t="s">
        <v>768</v>
      </c>
      <c r="F154" s="1" t="str">
        <f t="shared" si="142"/>
        <v>(CB) BETAHISTINA</v>
      </c>
      <c r="G154" s="1">
        <f t="shared" si="147"/>
        <v>16</v>
      </c>
      <c r="H154" s="16" t="str">
        <f t="shared" si="111"/>
        <v>Betahistina 16</v>
      </c>
      <c r="I154" s="1" t="str">
        <f>+VLOOKUP(Q154,Hoja2!A:B,2,0)</f>
        <v>comprimido</v>
      </c>
      <c r="J154" s="1" t="s">
        <v>434</v>
      </c>
      <c r="K154" s="1" t="str">
        <f t="shared" si="115"/>
        <v>Pinnacle</v>
      </c>
      <c r="L154" s="1" t="s">
        <v>769</v>
      </c>
      <c r="M154" s="1" t="str">
        <f t="shared" si="145"/>
        <v>BETAHISTINA</v>
      </c>
      <c r="N154" s="1"/>
      <c r="O154" s="1"/>
      <c r="P154" s="1" t="s">
        <v>488</v>
      </c>
      <c r="Q154" s="1" t="s">
        <v>65</v>
      </c>
      <c r="R154">
        <v>16</v>
      </c>
      <c r="S154" s="1" t="s">
        <v>34</v>
      </c>
      <c r="T154" s="1" t="str">
        <f t="shared" si="146"/>
        <v>16 MG</v>
      </c>
      <c r="U154" s="1"/>
      <c r="V154" s="1"/>
      <c r="W154" s="1">
        <v>28</v>
      </c>
      <c r="X154" s="1" t="s">
        <v>35</v>
      </c>
      <c r="Y154" t="str">
        <f>+IF(AND(X154="ud.",COUNTIF(Hoja2!$I$3:$I$11,Hoja1!Q154)&gt;0),Hoja1!W154&amp;" "&amp;IF(Hoja1!W154=1,VLOOKUP(Hoja1!Q154,Hoja2!$A:$D,3,0),VLOOKUP(Hoja1!Q154,Hoja2!$A:$D,4,0)),IF(AND(X154="ud.",COUNTIF(Hoja2!$I$3:$I$11,Hoja1!Q154)&lt;0),Hoja1!W154&amp;" "&amp;"unidad, "&amp;VLOOKUP(Hoja1!Q154,Hoja2!$A:$B,2,0),Hoja1!W154&amp;" "&amp;Hoja1!X154&amp;" "&amp;VLOOKUP(Hoja1!Q154,Hoja2!$A:$B,2,0)))</f>
        <v>28 comprimidos</v>
      </c>
      <c r="Z154" t="str">
        <f>+IF(X154="ud.",IF(W154&lt;&gt;1,W154&amp;" "&amp;VLOOKUP(Q154,Hoja2!A:D,4,0),Hoja1!W154&amp;" "&amp;VLOOKUP(Hoja1!Q154,Hoja2!A:D,3,0)),Hoja1!W154&amp;" "&amp;Hoja1!X154&amp;" "&amp;VLOOKUP(Hoja1!Q154,Hoja2!A:B,2,0))</f>
        <v>28 comprimidos</v>
      </c>
      <c r="AA154" s="1" t="s">
        <v>770</v>
      </c>
      <c r="AB154" s="1" t="s">
        <v>25</v>
      </c>
      <c r="AC154" s="1" t="s">
        <v>26</v>
      </c>
      <c r="AD154" s="1" t="s">
        <v>51</v>
      </c>
      <c r="AE154" s="4">
        <v>9250</v>
      </c>
      <c r="AF154" t="str">
        <f t="shared" si="112"/>
        <v>(CB) BETAHISTINA COM 16 MG X 28</v>
      </c>
      <c r="AG154" t="str">
        <f t="shared" si="116"/>
        <v>PINNACLE</v>
      </c>
      <c r="AH154" t="str">
        <f t="shared" si="117"/>
        <v>BETAHISTINA 16 MG</v>
      </c>
      <c r="AI154" t="str">
        <f t="shared" si="113"/>
        <v/>
      </c>
      <c r="AJ154" t="str">
        <f t="shared" si="114"/>
        <v/>
      </c>
      <c r="AK154" t="str">
        <f t="shared" si="118"/>
        <v>BETAHISTINA 16 MG</v>
      </c>
      <c r="AL154" t="str">
        <f>+VLOOKUP($Q154,Hoja2!$A:$B,2,0)</f>
        <v>comprimido</v>
      </c>
      <c r="AM154" t="str">
        <f t="shared" si="119"/>
        <v>(CB) BETAHISTINA COM 16 MG X 28 PINNACLE BETAHISTINA 16 MG comprimido</v>
      </c>
      <c r="BB154">
        <f t="shared" si="120"/>
        <v>828960</v>
      </c>
      <c r="BC154" t="str">
        <f t="shared" si="121"/>
        <v>Betahistina 16 mg x 28 comprimidos</v>
      </c>
      <c r="BD154" s="10">
        <f t="shared" si="122"/>
        <v>9250</v>
      </c>
      <c r="BE154" s="3" t="str">
        <f t="shared" si="123"/>
        <v>Betahistina 16</v>
      </c>
      <c r="BF154" t="str">
        <f t="shared" si="124"/>
        <v>Betahistina</v>
      </c>
      <c r="BG154" t="str">
        <f t="shared" si="125"/>
        <v/>
      </c>
      <c r="BH154" t="str">
        <f t="shared" si="126"/>
        <v/>
      </c>
      <c r="BI154" t="str">
        <f>+IF(AND(X154="ud.",COUNTIF(Hoja2!$I$3:$I$11,Hoja1!Q154)&gt;0),IF(Hoja1!W154=1,VLOOKUP(Hoja1!Q154,Hoja2!$A:$D,3,0),VLOOKUP(Hoja1!Q154,Hoja2!$A:$D,4,0)),IF(AND(X154="ud.",COUNTIF(Hoja2!$I$3:$I$11,Hoja1!Q154)&lt;0),VLOOKUP(Hoja1!Q154,Hoja2!$A:$B,2,0),VLOOKUP(Hoja1!Q154,Hoja2!$A:$B,2,0)))</f>
        <v>comprimidos</v>
      </c>
      <c r="BJ154" t="str">
        <f t="shared" si="127"/>
        <v>16 mg</v>
      </c>
      <c r="BK154">
        <f t="shared" si="128"/>
        <v>28</v>
      </c>
      <c r="BL154" t="str">
        <f t="shared" si="129"/>
        <v>ud.</v>
      </c>
      <c r="BO154">
        <f t="shared" si="130"/>
        <v>828960</v>
      </c>
      <c r="BP154" t="str">
        <f t="shared" si="131"/>
        <v>Betahistina 16 mg x 28 comprimidos</v>
      </c>
      <c r="BQ154" s="10">
        <f t="shared" si="132"/>
        <v>9250</v>
      </c>
      <c r="BR154" s="3" t="str">
        <f t="shared" si="133"/>
        <v>Betahistina 16</v>
      </c>
      <c r="BS154" t="str">
        <f t="shared" si="134"/>
        <v>Betahistina</v>
      </c>
      <c r="BT154" t="str">
        <f t="shared" si="135"/>
        <v>comprimidos</v>
      </c>
      <c r="BU154" t="str">
        <f t="shared" si="136"/>
        <v>16 mg</v>
      </c>
      <c r="BV154">
        <f t="shared" si="137"/>
        <v>28</v>
      </c>
      <c r="BW154" t="str">
        <f t="shared" si="138"/>
        <v>ud.</v>
      </c>
      <c r="BZ154" t="str">
        <f t="shared" si="139"/>
        <v>Pinnacle</v>
      </c>
      <c r="CA154">
        <v>829587</v>
      </c>
      <c r="CB154">
        <v>0</v>
      </c>
    </row>
    <row r="155" spans="1:81" x14ac:dyDescent="0.2">
      <c r="A155" s="1" t="s">
        <v>771</v>
      </c>
      <c r="B155" s="2">
        <v>10978</v>
      </c>
      <c r="C155">
        <v>6564</v>
      </c>
      <c r="D155">
        <v>829085</v>
      </c>
      <c r="E155" s="1" t="s">
        <v>772</v>
      </c>
      <c r="F155" s="1" t="str">
        <f t="shared" si="142"/>
        <v>(CB) TREX FORTE</v>
      </c>
      <c r="G155" s="1">
        <f t="shared" si="147"/>
        <v>400</v>
      </c>
      <c r="H155" s="16" t="str">
        <f t="shared" si="111"/>
        <v>Trex Forte 400</v>
      </c>
      <c r="I155" s="1" t="str">
        <f>+VLOOKUP(Q155,Hoja2!A:B,2,0)</f>
        <v>polvo para suspensión oral</v>
      </c>
      <c r="J155" s="1" t="s">
        <v>188</v>
      </c>
      <c r="K155" s="1" t="str">
        <f t="shared" si="115"/>
        <v>Saval</v>
      </c>
      <c r="L155" s="1" t="s">
        <v>158</v>
      </c>
      <c r="M155" s="1" t="str">
        <f t="shared" si="145"/>
        <v>AZITROMICINA</v>
      </c>
      <c r="N155" s="1"/>
      <c r="O155" s="1"/>
      <c r="P155" s="1" t="s">
        <v>159</v>
      </c>
      <c r="Q155" s="1" t="s">
        <v>160</v>
      </c>
      <c r="R155" s="1">
        <v>400</v>
      </c>
      <c r="S155" s="1" t="s">
        <v>161</v>
      </c>
      <c r="T155" s="1" t="str">
        <f t="shared" si="146"/>
        <v>400 MG/5ML</v>
      </c>
      <c r="U155" s="1"/>
      <c r="V155" s="1"/>
      <c r="W155" s="1">
        <v>30</v>
      </c>
      <c r="X155" s="1" t="s">
        <v>23</v>
      </c>
      <c r="Y155" t="str">
        <f>+IF(AND(X155="ud.",COUNTIF(Hoja2!$I$3:$I$11,Hoja1!Q155)&gt;0),Hoja1!W155&amp;" "&amp;IF(Hoja1!W155=1,VLOOKUP(Hoja1!Q155,Hoja2!$A:$D,3,0),VLOOKUP(Hoja1!Q155,Hoja2!$A:$D,4,0)),IF(AND(X155="ud.",COUNTIF(Hoja2!$I$3:$I$11,Hoja1!Q155)&lt;0),Hoja1!W155&amp;" "&amp;"unidad, "&amp;VLOOKUP(Hoja1!Q155,Hoja2!$A:$B,2,0),Hoja1!W155&amp;" "&amp;Hoja1!X155&amp;" "&amp;VLOOKUP(Hoja1!Q155,Hoja2!$A:$B,2,0)))</f>
        <v>30 ml. polvo para suspensión oral</v>
      </c>
      <c r="Z155" t="str">
        <f>+IF(X155="ud.",IF(W155&lt;&gt;1,W155&amp;" "&amp;VLOOKUP(Q155,Hoja2!A:D,4,0),Hoja1!W155&amp;" "&amp;VLOOKUP(Hoja1!Q155,Hoja2!A:D,3,0)),Hoja1!W155&amp;" "&amp;Hoja1!X155&amp;" "&amp;VLOOKUP(Hoja1!Q155,Hoja2!A:B,2,0))</f>
        <v>30 ml. polvo para suspensión oral</v>
      </c>
      <c r="AA155" s="1" t="s">
        <v>773</v>
      </c>
      <c r="AB155" s="1" t="s">
        <v>25</v>
      </c>
      <c r="AC155" s="1" t="s">
        <v>26</v>
      </c>
      <c r="AD155" s="1" t="s">
        <v>163</v>
      </c>
      <c r="AE155" s="4">
        <v>11800</v>
      </c>
      <c r="AF155" t="str">
        <f t="shared" si="112"/>
        <v>(CB) TREX FORTE POL SUS ORA 400 MG/5ML X 30 ML</v>
      </c>
      <c r="AG155" t="str">
        <f t="shared" si="116"/>
        <v>SAVAL</v>
      </c>
      <c r="AH155" t="str">
        <f t="shared" si="117"/>
        <v>AZITROMICINA 400 MG/5ML</v>
      </c>
      <c r="AI155" t="str">
        <f t="shared" si="113"/>
        <v/>
      </c>
      <c r="AJ155" t="str">
        <f t="shared" si="114"/>
        <v/>
      </c>
      <c r="AK155" t="str">
        <f t="shared" si="118"/>
        <v>AZITROMICINA 400 MG/5ML</v>
      </c>
      <c r="AL155" t="str">
        <f>+VLOOKUP($Q155,Hoja2!$A:$B,2,0)</f>
        <v>polvo para suspensión oral</v>
      </c>
      <c r="AM155" t="str">
        <f t="shared" si="119"/>
        <v>(CB) TREX FORTE POL SUS ORA 400 MG/5ML X 30 ML SAVAL AZITROMICINA 400 MG/5ML polvo para suspensión oral</v>
      </c>
      <c r="BB155">
        <f t="shared" si="120"/>
        <v>829085</v>
      </c>
      <c r="BC155" t="str">
        <f t="shared" si="121"/>
        <v>Trex Forte 400 mg/5ml x 30 ml. polvo para suspensión oral</v>
      </c>
      <c r="BD155" s="10">
        <f t="shared" si="122"/>
        <v>11800</v>
      </c>
      <c r="BE155" s="3" t="str">
        <f t="shared" si="123"/>
        <v>Trex Forte 400</v>
      </c>
      <c r="BF155" t="str">
        <f t="shared" si="124"/>
        <v>Azitromicina</v>
      </c>
      <c r="BG155" t="str">
        <f t="shared" si="125"/>
        <v/>
      </c>
      <c r="BH155" t="str">
        <f t="shared" si="126"/>
        <v/>
      </c>
      <c r="BI155" t="str">
        <f>+IF(AND(X155="ud.",COUNTIF(Hoja2!$I$3:$I$11,Hoja1!Q155)&gt;0),IF(Hoja1!W155=1,VLOOKUP(Hoja1!Q155,Hoja2!$A:$D,3,0),VLOOKUP(Hoja1!Q155,Hoja2!$A:$D,4,0)),IF(AND(X155="ud.",COUNTIF(Hoja2!$I$3:$I$11,Hoja1!Q155)&lt;0),VLOOKUP(Hoja1!Q155,Hoja2!$A:$B,2,0),VLOOKUP(Hoja1!Q155,Hoja2!$A:$B,2,0)))</f>
        <v>polvo para suspensión oral</v>
      </c>
      <c r="BJ155" t="str">
        <f t="shared" si="127"/>
        <v>400 mg/5ml</v>
      </c>
      <c r="BK155">
        <f t="shared" si="128"/>
        <v>30</v>
      </c>
      <c r="BL155" t="str">
        <f t="shared" si="129"/>
        <v>ml.</v>
      </c>
      <c r="BO155">
        <f t="shared" si="130"/>
        <v>829085</v>
      </c>
      <c r="BP155" t="str">
        <f t="shared" si="131"/>
        <v>Trex Forte 400 mg/5ml x 30 ml. polvo para suspensión oral</v>
      </c>
      <c r="BQ155" s="10">
        <f t="shared" si="132"/>
        <v>11800</v>
      </c>
      <c r="BR155" s="3" t="str">
        <f t="shared" si="133"/>
        <v>Trex Forte 400</v>
      </c>
      <c r="BS155" t="str">
        <f t="shared" si="134"/>
        <v>Azitromicina</v>
      </c>
      <c r="BT155" t="str">
        <f t="shared" si="135"/>
        <v>polvo para suspensión oral</v>
      </c>
      <c r="BU155" t="str">
        <f t="shared" si="136"/>
        <v>400 mg/5ml</v>
      </c>
      <c r="BV155">
        <f t="shared" si="137"/>
        <v>30</v>
      </c>
      <c r="BW155" t="str">
        <f t="shared" si="138"/>
        <v>ml.</v>
      </c>
      <c r="BZ155" t="str">
        <f t="shared" si="139"/>
        <v>Saval</v>
      </c>
      <c r="CB155">
        <v>0</v>
      </c>
      <c r="CC155">
        <v>828959</v>
      </c>
    </row>
    <row r="156" spans="1:81" x14ac:dyDescent="0.2">
      <c r="A156" s="5" t="s">
        <v>774</v>
      </c>
      <c r="B156" s="2">
        <v>10993</v>
      </c>
      <c r="C156">
        <v>6625</v>
      </c>
      <c r="D156">
        <v>855813</v>
      </c>
      <c r="E156" s="1" t="s">
        <v>775</v>
      </c>
      <c r="F156" s="1" t="str">
        <f t="shared" si="142"/>
        <v>(CB) GRIFODILZEM</v>
      </c>
      <c r="G156" s="1">
        <f t="shared" si="147"/>
        <v>60</v>
      </c>
      <c r="H156" s="16" t="str">
        <f t="shared" si="111"/>
        <v>Grifodilzem 60</v>
      </c>
      <c r="I156" s="1" t="str">
        <f>+VLOOKUP(Q156,Hoja2!A:B,2,0)</f>
        <v>comprimido</v>
      </c>
      <c r="J156" s="1" t="s">
        <v>157</v>
      </c>
      <c r="K156" s="1" t="str">
        <f t="shared" si="115"/>
        <v>Lab Chile</v>
      </c>
      <c r="L156" s="1" t="s">
        <v>351</v>
      </c>
      <c r="M156" s="1" t="str">
        <f t="shared" si="145"/>
        <v>DILTIAZEM</v>
      </c>
      <c r="N156" s="1"/>
      <c r="O156" s="1"/>
      <c r="P156" s="1" t="s">
        <v>352</v>
      </c>
      <c r="Q156" s="1" t="s">
        <v>65</v>
      </c>
      <c r="R156" s="1">
        <v>60</v>
      </c>
      <c r="S156" s="1" t="s">
        <v>34</v>
      </c>
      <c r="T156" s="1" t="str">
        <f t="shared" si="146"/>
        <v>60 MG</v>
      </c>
      <c r="U156" s="1"/>
      <c r="V156" s="1"/>
      <c r="W156" s="1">
        <v>60</v>
      </c>
      <c r="X156" s="1" t="s">
        <v>35</v>
      </c>
      <c r="Y156" t="str">
        <f>+IF(AND(X156="ud.",COUNTIF(Hoja2!$I$3:$I$11,Hoja1!Q156)&gt;0),Hoja1!W156&amp;" "&amp;IF(Hoja1!W156=1,VLOOKUP(Hoja1!Q156,Hoja2!$A:$D,3,0),VLOOKUP(Hoja1!Q156,Hoja2!$A:$D,4,0)),IF(AND(X156="ud.",COUNTIF(Hoja2!$I$3:$I$11,Hoja1!Q156)&lt;0),Hoja1!W156&amp;" "&amp;"unidad, "&amp;VLOOKUP(Hoja1!Q156,Hoja2!$A:$B,2,0),Hoja1!W156&amp;" "&amp;Hoja1!X156&amp;" "&amp;VLOOKUP(Hoja1!Q156,Hoja2!$A:$B,2,0)))</f>
        <v>60 comprimidos</v>
      </c>
      <c r="Z156" t="str">
        <f>+IF(X156="ud.",IF(W156&lt;&gt;1,W156&amp;" "&amp;VLOOKUP(Q156,Hoja2!A:D,4,0),Hoja1!W156&amp;" "&amp;VLOOKUP(Hoja1!Q156,Hoja2!A:D,3,0)),Hoja1!W156&amp;" "&amp;Hoja1!X156&amp;" "&amp;VLOOKUP(Hoja1!Q156,Hoja2!A:B,2,0))</f>
        <v>60 comprimidos</v>
      </c>
      <c r="AA156" s="1" t="s">
        <v>776</v>
      </c>
      <c r="AB156" s="1" t="s">
        <v>25</v>
      </c>
      <c r="AC156" s="1" t="s">
        <v>26</v>
      </c>
      <c r="AD156" s="1" t="s">
        <v>142</v>
      </c>
      <c r="AE156" s="4">
        <v>12490</v>
      </c>
      <c r="AF156" t="str">
        <f t="shared" si="112"/>
        <v>(CB) GRIFODILZEM COM 60 MG X 60</v>
      </c>
      <c r="AG156" t="str">
        <f t="shared" si="116"/>
        <v>LAB CHILE</v>
      </c>
      <c r="AH156" t="str">
        <f t="shared" si="117"/>
        <v>DILTIAZEM 60 MG</v>
      </c>
      <c r="AI156" t="str">
        <f t="shared" si="113"/>
        <v/>
      </c>
      <c r="AJ156" t="str">
        <f t="shared" si="114"/>
        <v/>
      </c>
      <c r="AK156" t="str">
        <f t="shared" si="118"/>
        <v>DILTIAZEM 60 MG</v>
      </c>
      <c r="AL156" t="str">
        <f>+VLOOKUP($Q156,Hoja2!$A:$B,2,0)</f>
        <v>comprimido</v>
      </c>
      <c r="AM156" t="str">
        <f t="shared" si="119"/>
        <v>(CB) GRIFODILZEM COM 60 MG X 60 LAB CHILE DILTIAZEM 60 MG comprimido</v>
      </c>
      <c r="BB156">
        <f t="shared" si="120"/>
        <v>855813</v>
      </c>
      <c r="BC156" t="str">
        <f t="shared" si="121"/>
        <v>Grifodilzem 60 mg x 60 comprimidos</v>
      </c>
      <c r="BD156" s="10">
        <f t="shared" si="122"/>
        <v>12490</v>
      </c>
      <c r="BE156" s="3" t="str">
        <f t="shared" si="123"/>
        <v>Grifodilzem 60</v>
      </c>
      <c r="BF156" t="str">
        <f t="shared" si="124"/>
        <v>Diltiazem</v>
      </c>
      <c r="BG156" t="str">
        <f t="shared" si="125"/>
        <v/>
      </c>
      <c r="BH156" t="str">
        <f t="shared" si="126"/>
        <v/>
      </c>
      <c r="BI156" t="str">
        <f>+IF(AND(X156="ud.",COUNTIF(Hoja2!$I$3:$I$11,Hoja1!Q156)&gt;0),IF(Hoja1!W156=1,VLOOKUP(Hoja1!Q156,Hoja2!$A:$D,3,0),VLOOKUP(Hoja1!Q156,Hoja2!$A:$D,4,0)),IF(AND(X156="ud.",COUNTIF(Hoja2!$I$3:$I$11,Hoja1!Q156)&lt;0),VLOOKUP(Hoja1!Q156,Hoja2!$A:$B,2,0),VLOOKUP(Hoja1!Q156,Hoja2!$A:$B,2,0)))</f>
        <v>comprimidos</v>
      </c>
      <c r="BJ156" t="str">
        <f t="shared" si="127"/>
        <v>60 mg</v>
      </c>
      <c r="BK156">
        <f t="shared" si="128"/>
        <v>60</v>
      </c>
      <c r="BL156" t="str">
        <f t="shared" si="129"/>
        <v>ud.</v>
      </c>
      <c r="BO156">
        <f t="shared" si="130"/>
        <v>855813</v>
      </c>
      <c r="BP156" t="str">
        <f t="shared" si="131"/>
        <v>Grifodilzem 60 mg x 60 comprimidos</v>
      </c>
      <c r="BQ156" s="10">
        <f t="shared" si="132"/>
        <v>12490</v>
      </c>
      <c r="BR156" s="3" t="str">
        <f t="shared" si="133"/>
        <v>Grifodilzem 60</v>
      </c>
      <c r="BS156" t="str">
        <f t="shared" si="134"/>
        <v>Diltiazem</v>
      </c>
      <c r="BT156" t="str">
        <f t="shared" si="135"/>
        <v>comprimidos</v>
      </c>
      <c r="BU156" t="str">
        <f t="shared" si="136"/>
        <v>60 mg</v>
      </c>
      <c r="BV156">
        <f t="shared" si="137"/>
        <v>60</v>
      </c>
      <c r="BW156" t="str">
        <f t="shared" si="138"/>
        <v>ud.</v>
      </c>
      <c r="BZ156" t="str">
        <f t="shared" si="139"/>
        <v>Lab Chile</v>
      </c>
      <c r="CB156">
        <v>0</v>
      </c>
    </row>
    <row r="157" spans="1:81" x14ac:dyDescent="0.2">
      <c r="A157" s="5" t="s">
        <v>777</v>
      </c>
      <c r="B157" s="2">
        <v>11023</v>
      </c>
      <c r="C157">
        <v>6663</v>
      </c>
      <c r="D157">
        <v>858466</v>
      </c>
      <c r="E157" s="1" t="s">
        <v>778</v>
      </c>
      <c r="F157" s="1" t="str">
        <f t="shared" si="142"/>
        <v>(CB) DIENOGEST/ETINILESTRADIOL</v>
      </c>
      <c r="G157" s="1" t="str">
        <f t="shared" si="147"/>
        <v>2/0,03</v>
      </c>
      <c r="H157" s="16" t="str">
        <f t="shared" si="111"/>
        <v>Dienogest/Etinilestradiol 2/0,03</v>
      </c>
      <c r="I157" s="1" t="str">
        <f>+VLOOKUP(Q157,Hoja2!A:B,2,0)</f>
        <v>comprimido recubierto</v>
      </c>
      <c r="J157" s="1" t="s">
        <v>89</v>
      </c>
      <c r="K157" s="1" t="str">
        <f t="shared" si="115"/>
        <v>Exeltis</v>
      </c>
      <c r="L157" s="1" t="s">
        <v>779</v>
      </c>
      <c r="M157" s="1" t="s">
        <v>908</v>
      </c>
      <c r="N157" s="1" t="s">
        <v>888</v>
      </c>
      <c r="O157" s="1"/>
      <c r="P157" s="1" t="s">
        <v>104</v>
      </c>
      <c r="Q157" s="1" t="s">
        <v>33</v>
      </c>
      <c r="R157" s="1" t="s">
        <v>780</v>
      </c>
      <c r="S157" s="1" t="s">
        <v>34</v>
      </c>
      <c r="T157" s="1" t="s">
        <v>940</v>
      </c>
      <c r="U157" s="1" t="s">
        <v>920</v>
      </c>
      <c r="V157" s="1"/>
      <c r="W157" s="1">
        <v>28</v>
      </c>
      <c r="X157" s="1" t="s">
        <v>35</v>
      </c>
      <c r="Y157" t="str">
        <f>+IF(AND(X157="ud.",COUNTIF(Hoja2!$I$3:$I$11,Hoja1!Q157)&gt;0),Hoja1!W157&amp;" "&amp;IF(Hoja1!W157=1,VLOOKUP(Hoja1!Q157,Hoja2!$A:$D,3,0),VLOOKUP(Hoja1!Q157,Hoja2!$A:$D,4,0)),IF(AND(X157="ud.",COUNTIF(Hoja2!$I$3:$I$11,Hoja1!Q157)&lt;0),Hoja1!W157&amp;" "&amp;"unidad, "&amp;VLOOKUP(Hoja1!Q157,Hoja2!$A:$B,2,0),Hoja1!W157&amp;" "&amp;Hoja1!X157&amp;" "&amp;VLOOKUP(Hoja1!Q157,Hoja2!$A:$B,2,0)))</f>
        <v>28 comprimidos recubiertos</v>
      </c>
      <c r="Z157" t="str">
        <f>+IF(X157="ud.",IF(W157&lt;&gt;1,W157&amp;" "&amp;VLOOKUP(Q157,Hoja2!A:D,4,0),Hoja1!W157&amp;" "&amp;VLOOKUP(Hoja1!Q157,Hoja2!A:D,3,0)),Hoja1!W157&amp;" "&amp;Hoja1!X157&amp;" "&amp;VLOOKUP(Hoja1!Q157,Hoja2!A:B,2,0))</f>
        <v>28 comprimidos recubiertos</v>
      </c>
      <c r="AA157" s="1" t="s">
        <v>781</v>
      </c>
      <c r="AB157" s="1" t="s">
        <v>25</v>
      </c>
      <c r="AC157" s="1" t="s">
        <v>26</v>
      </c>
      <c r="AD157" s="1" t="s">
        <v>67</v>
      </c>
      <c r="AE157" s="4">
        <v>7190</v>
      </c>
      <c r="AF157" t="str">
        <f t="shared" si="112"/>
        <v>(CB) DIENOGEST/ETINILESTRADIOL COM REC 2/0,03 MG X 28</v>
      </c>
      <c r="AG157" t="str">
        <f t="shared" si="116"/>
        <v>EXELTIS</v>
      </c>
      <c r="AH157" t="str">
        <f t="shared" si="117"/>
        <v>DIENOGEST 2 MG</v>
      </c>
      <c r="AI157" t="str">
        <f t="shared" si="113"/>
        <v>ETINILISTRADIOL 0,03 MG</v>
      </c>
      <c r="AJ157" t="str">
        <f t="shared" si="114"/>
        <v/>
      </c>
      <c r="AK157" t="str">
        <f t="shared" si="118"/>
        <v>DIENOGEST 2 MG ETINILISTRADIOL 0,03 MG</v>
      </c>
      <c r="AL157" t="str">
        <f>+VLOOKUP($Q157,Hoja2!$A:$B,2,0)</f>
        <v>comprimido recubierto</v>
      </c>
      <c r="AM157" t="str">
        <f t="shared" si="119"/>
        <v>(CB) DIENOGEST/ETINILESTRADIOL COM REC 2/0,03 MG X 28 EXELTIS DIENOGEST 2 MG ETINILISTRADIOL 0,03 MG comprimido recubierto</v>
      </c>
      <c r="BB157">
        <f t="shared" si="120"/>
        <v>858466</v>
      </c>
      <c r="BC157" t="str">
        <f t="shared" si="121"/>
        <v>Dienogest/Etinilestradiol 2/0,03 mg x 28 comprimidos recubiertos</v>
      </c>
      <c r="BD157" s="10">
        <f t="shared" si="122"/>
        <v>7190</v>
      </c>
      <c r="BE157" s="3" t="str">
        <f t="shared" si="123"/>
        <v>Dienogest/Etinilestradiol 2/0,03</v>
      </c>
      <c r="BF157" t="str">
        <f t="shared" si="124"/>
        <v>Dienogest</v>
      </c>
      <c r="BG157" t="str">
        <f t="shared" si="125"/>
        <v>Etinilistradiol</v>
      </c>
      <c r="BH157" t="str">
        <f t="shared" si="126"/>
        <v/>
      </c>
      <c r="BI157" t="str">
        <f>+IF(AND(X157="ud.",COUNTIF(Hoja2!$I$3:$I$11,Hoja1!Q157)&gt;0),IF(Hoja1!W157=1,VLOOKUP(Hoja1!Q157,Hoja2!$A:$D,3,0),VLOOKUP(Hoja1!Q157,Hoja2!$A:$D,4,0)),IF(AND(X157="ud.",COUNTIF(Hoja2!$I$3:$I$11,Hoja1!Q157)&lt;0),VLOOKUP(Hoja1!Q157,Hoja2!$A:$B,2,0),VLOOKUP(Hoja1!Q157,Hoja2!$A:$B,2,0)))</f>
        <v>comprimidos recubiertos</v>
      </c>
      <c r="BJ157" t="str">
        <f t="shared" si="127"/>
        <v>2/0,03 mg</v>
      </c>
      <c r="BK157">
        <f t="shared" si="128"/>
        <v>28</v>
      </c>
      <c r="BL157" t="str">
        <f t="shared" si="129"/>
        <v>ud.</v>
      </c>
      <c r="BO157">
        <f t="shared" si="130"/>
        <v>858466</v>
      </c>
      <c r="BP157" t="str">
        <f t="shared" si="131"/>
        <v>Dienogest/Etinilestradiol 2/0,03 mg x 28 comprimidos recubiertos</v>
      </c>
      <c r="BQ157" s="10">
        <f t="shared" si="132"/>
        <v>7190</v>
      </c>
      <c r="BR157" s="3" t="str">
        <f t="shared" si="133"/>
        <v>Dienogest/Etinilestradiol 2/0,03</v>
      </c>
      <c r="BS157" t="str">
        <f t="shared" si="134"/>
        <v>Dienogest;Etinilistradiol</v>
      </c>
      <c r="BT157" t="str">
        <f t="shared" si="135"/>
        <v>comprimidos recubiertos</v>
      </c>
      <c r="BU157" t="str">
        <f t="shared" si="136"/>
        <v>2/0,03 mg</v>
      </c>
      <c r="BV157">
        <f t="shared" si="137"/>
        <v>28</v>
      </c>
      <c r="BW157" t="str">
        <f t="shared" si="138"/>
        <v>ud.</v>
      </c>
      <c r="BZ157" t="str">
        <f t="shared" si="139"/>
        <v>Exeltis</v>
      </c>
      <c r="CA157">
        <v>830284</v>
      </c>
      <c r="CB157">
        <v>0</v>
      </c>
    </row>
    <row r="158" spans="1:81" x14ac:dyDescent="0.2">
      <c r="A158" s="5" t="s">
        <v>782</v>
      </c>
      <c r="B158" s="2">
        <v>11024</v>
      </c>
      <c r="C158">
        <v>6664</v>
      </c>
      <c r="D158">
        <v>858596</v>
      </c>
      <c r="E158" s="1" t="s">
        <v>783</v>
      </c>
      <c r="F158" s="1" t="str">
        <f t="shared" si="142"/>
        <v>(CB) DORZOLAMIDA/TIMOLOL</v>
      </c>
      <c r="G158" s="18" t="str">
        <f>+T158</f>
        <v>2%</v>
      </c>
      <c r="H158" s="16" t="str">
        <f t="shared" si="111"/>
        <v>Dorzolamida/Timolol 2%</v>
      </c>
      <c r="I158" s="1" t="str">
        <f>+VLOOKUP(Q158,Hoja2!A:B,2,0)</f>
        <v>solución oftálmica</v>
      </c>
      <c r="J158" s="1" t="s">
        <v>219</v>
      </c>
      <c r="K158" s="1" t="str">
        <f t="shared" si="115"/>
        <v>Seven Pharma</v>
      </c>
      <c r="L158" s="1" t="s">
        <v>603</v>
      </c>
      <c r="M158" s="1" t="s">
        <v>905</v>
      </c>
      <c r="N158" s="1" t="s">
        <v>754</v>
      </c>
      <c r="O158" s="1"/>
      <c r="P158" s="1" t="s">
        <v>299</v>
      </c>
      <c r="Q158" s="1" t="s">
        <v>22</v>
      </c>
      <c r="R158" s="1" t="s">
        <v>784</v>
      </c>
      <c r="S158" s="1"/>
      <c r="T158" s="20" t="s">
        <v>989</v>
      </c>
      <c r="U158" s="19" t="s">
        <v>985</v>
      </c>
      <c r="V158" s="1"/>
      <c r="W158" s="1">
        <v>5</v>
      </c>
      <c r="X158" s="1" t="s">
        <v>23</v>
      </c>
      <c r="Y158" t="str">
        <f>+IF(AND(X158="ud.",COUNTIF(Hoja2!$I$3:$I$11,Hoja1!Q158)&gt;0),Hoja1!W158&amp;" "&amp;IF(Hoja1!W158=1,VLOOKUP(Hoja1!Q158,Hoja2!$A:$D,3,0),VLOOKUP(Hoja1!Q158,Hoja2!$A:$D,4,0)),IF(AND(X158="ud.",COUNTIF(Hoja2!$I$3:$I$11,Hoja1!Q158)&lt;0),Hoja1!W158&amp;" "&amp;"unidad, "&amp;VLOOKUP(Hoja1!Q158,Hoja2!$A:$B,2,0),Hoja1!W158&amp;" "&amp;Hoja1!X158&amp;" "&amp;VLOOKUP(Hoja1!Q158,Hoja2!$A:$B,2,0)))</f>
        <v>5 ml. solución oftálmica</v>
      </c>
      <c r="Z158" t="str">
        <f>+IF(X158="ud.",IF(W158&lt;&gt;1,W158&amp;" "&amp;VLOOKUP(Q158,Hoja2!A:D,4,0),Hoja1!W158&amp;" "&amp;VLOOKUP(Hoja1!Q158,Hoja2!A:D,3,0)),Hoja1!W158&amp;" "&amp;Hoja1!X158&amp;" "&amp;VLOOKUP(Hoja1!Q158,Hoja2!A:B,2,0))</f>
        <v>5 ml. solución oftálmica</v>
      </c>
      <c r="AA158" s="1" t="s">
        <v>785</v>
      </c>
      <c r="AB158" s="1" t="s">
        <v>25</v>
      </c>
      <c r="AC158" s="1" t="s">
        <v>26</v>
      </c>
      <c r="AD158" s="1" t="s">
        <v>27</v>
      </c>
      <c r="AE158" s="4">
        <v>4900</v>
      </c>
      <c r="AF158" t="str">
        <f t="shared" si="112"/>
        <v>(CB) DORZOLAMIDA/TIMOLOL SOL OFT 20/5 MG X 5 ML</v>
      </c>
      <c r="AG158" t="str">
        <f t="shared" si="116"/>
        <v>SEVEN PHARMA</v>
      </c>
      <c r="AH158" t="str">
        <f t="shared" si="117"/>
        <v>DORZOLAMIDA 2%</v>
      </c>
      <c r="AI158" t="str">
        <f t="shared" si="113"/>
        <v>TIMOLOL 0,5%</v>
      </c>
      <c r="AJ158" t="str">
        <f t="shared" si="114"/>
        <v/>
      </c>
      <c r="AK158" t="str">
        <f t="shared" si="118"/>
        <v>DORZOLAMIDA 2% TIMOLOL 0,5%</v>
      </c>
      <c r="AL158" t="str">
        <f>+VLOOKUP($Q158,Hoja2!$A:$B,2,0)</f>
        <v>solución oftálmica</v>
      </c>
      <c r="AM158" t="str">
        <f t="shared" si="119"/>
        <v>(CB) DORZOLAMIDA/TIMOLOL SOL OFT 20/5 MG X 5 ML SEVEN PHARMA DORZOLAMIDA 2% TIMOLOL 0,5% solución oftálmica</v>
      </c>
      <c r="BB158">
        <f t="shared" si="120"/>
        <v>858596</v>
      </c>
      <c r="BC158" t="str">
        <f t="shared" si="121"/>
        <v>Dorzolamida/Timolol 2% x 5 ml. solución oftálmica</v>
      </c>
      <c r="BD158" s="10">
        <f t="shared" si="122"/>
        <v>4900</v>
      </c>
      <c r="BE158" s="3" t="str">
        <f t="shared" si="123"/>
        <v>Dorzolamida/Timolol 2%</v>
      </c>
      <c r="BF158" t="str">
        <f t="shared" si="124"/>
        <v>Dorzolamida</v>
      </c>
      <c r="BG158" t="str">
        <f t="shared" si="125"/>
        <v>Timolol</v>
      </c>
      <c r="BH158" t="str">
        <f t="shared" si="126"/>
        <v/>
      </c>
      <c r="BI158" t="str">
        <f>+IF(AND(X158="ud.",COUNTIF(Hoja2!$I$3:$I$11,Hoja1!Q158)&gt;0),IF(Hoja1!W158=1,VLOOKUP(Hoja1!Q158,Hoja2!$A:$D,3,0),VLOOKUP(Hoja1!Q158,Hoja2!$A:$D,4,0)),IF(AND(X158="ud.",COUNTIF(Hoja2!$I$3:$I$11,Hoja1!Q158)&lt;0),VLOOKUP(Hoja1!Q158,Hoja2!$A:$B,2,0),VLOOKUP(Hoja1!Q158,Hoja2!$A:$B,2,0)))</f>
        <v>solución oftálmica</v>
      </c>
      <c r="BJ158" t="str">
        <f t="shared" si="127"/>
        <v xml:space="preserve">2% </v>
      </c>
      <c r="BK158">
        <f t="shared" si="128"/>
        <v>5</v>
      </c>
      <c r="BL158" t="str">
        <f t="shared" si="129"/>
        <v>ml.</v>
      </c>
      <c r="BO158">
        <f t="shared" si="130"/>
        <v>858596</v>
      </c>
      <c r="BP158" t="str">
        <f t="shared" si="131"/>
        <v>Dorzolamida/Timolol 2% x 5 ml. solución oftálmica</v>
      </c>
      <c r="BQ158" s="10">
        <f t="shared" si="132"/>
        <v>4900</v>
      </c>
      <c r="BR158" s="3" t="str">
        <f t="shared" si="133"/>
        <v>Dorzolamida/Timolol 2%</v>
      </c>
      <c r="BS158" t="str">
        <f t="shared" si="134"/>
        <v>Dorzolamida;Timolol</v>
      </c>
      <c r="BT158" t="str">
        <f t="shared" si="135"/>
        <v>solución oftálmica</v>
      </c>
      <c r="BU158" t="str">
        <f t="shared" si="136"/>
        <v xml:space="preserve">2% </v>
      </c>
      <c r="BV158">
        <f t="shared" si="137"/>
        <v>5</v>
      </c>
      <c r="BW158" t="str">
        <f t="shared" si="138"/>
        <v>ml.</v>
      </c>
      <c r="BZ158" t="str">
        <f t="shared" si="139"/>
        <v>Seven Pharma</v>
      </c>
      <c r="CB158">
        <v>0</v>
      </c>
    </row>
    <row r="159" spans="1:81" x14ac:dyDescent="0.2">
      <c r="A159" s="5" t="s">
        <v>786</v>
      </c>
      <c r="B159" s="2">
        <v>11025</v>
      </c>
      <c r="C159">
        <v>6665</v>
      </c>
      <c r="D159">
        <v>858629</v>
      </c>
      <c r="E159" s="1" t="s">
        <v>787</v>
      </c>
      <c r="F159" s="1" t="str">
        <f t="shared" si="142"/>
        <v>(CB) LEVOTIROXINA</v>
      </c>
      <c r="G159" s="1">
        <f>+R159</f>
        <v>88</v>
      </c>
      <c r="H159" s="16" t="str">
        <f t="shared" si="111"/>
        <v>Levotiroxina 88</v>
      </c>
      <c r="I159" s="1" t="str">
        <f>+VLOOKUP(Q159,Hoja2!A:B,2,0)</f>
        <v>comprimido</v>
      </c>
      <c r="J159" s="1" t="s">
        <v>788</v>
      </c>
      <c r="K159" s="1" t="str">
        <f t="shared" si="115"/>
        <v>Alembic</v>
      </c>
      <c r="L159" s="1" t="s">
        <v>789</v>
      </c>
      <c r="M159" s="1" t="str">
        <f>+L159</f>
        <v>LEVOTIROXINA</v>
      </c>
      <c r="N159" s="1"/>
      <c r="O159" s="1"/>
      <c r="P159" s="1" t="s">
        <v>277</v>
      </c>
      <c r="Q159" s="1" t="s">
        <v>65</v>
      </c>
      <c r="R159">
        <v>88</v>
      </c>
      <c r="S159" s="1" t="s">
        <v>72</v>
      </c>
      <c r="T159" s="1" t="str">
        <f>+UPPER(R159&amp;" "&amp;S159)</f>
        <v>88 MCG</v>
      </c>
      <c r="U159" s="1"/>
      <c r="V159" s="1"/>
      <c r="W159" s="1">
        <v>50</v>
      </c>
      <c r="X159" s="1" t="s">
        <v>35</v>
      </c>
      <c r="Y159" t="str">
        <f>+IF(AND(X159="ud.",COUNTIF(Hoja2!$I$3:$I$11,Hoja1!Q159)&gt;0),Hoja1!W159&amp;" "&amp;IF(Hoja1!W159=1,VLOOKUP(Hoja1!Q159,Hoja2!$A:$D,3,0),VLOOKUP(Hoja1!Q159,Hoja2!$A:$D,4,0)),IF(AND(X159="ud.",COUNTIF(Hoja2!$I$3:$I$11,Hoja1!Q159)&lt;0),Hoja1!W159&amp;" "&amp;"unidad, "&amp;VLOOKUP(Hoja1!Q159,Hoja2!$A:$B,2,0),Hoja1!W159&amp;" "&amp;Hoja1!X159&amp;" "&amp;VLOOKUP(Hoja1!Q159,Hoja2!$A:$B,2,0)))</f>
        <v>50 comprimidos</v>
      </c>
      <c r="Z159" t="str">
        <f>+IF(X159="ud.",IF(W159&lt;&gt;1,W159&amp;" "&amp;VLOOKUP(Q159,Hoja2!A:D,4,0),Hoja1!W159&amp;" "&amp;VLOOKUP(Hoja1!Q159,Hoja2!A:D,3,0)),Hoja1!W159&amp;" "&amp;Hoja1!X159&amp;" "&amp;VLOOKUP(Hoja1!Q159,Hoja2!A:B,2,0))</f>
        <v>50 comprimidos</v>
      </c>
      <c r="AA159" s="1" t="s">
        <v>790</v>
      </c>
      <c r="AB159" s="1" t="s">
        <v>25</v>
      </c>
      <c r="AC159" s="1" t="s">
        <v>26</v>
      </c>
      <c r="AD159" t="s">
        <v>203</v>
      </c>
      <c r="AE159" s="4">
        <v>7000</v>
      </c>
      <c r="AF159" t="str">
        <f t="shared" si="112"/>
        <v>(CB) LEVOTIROXINA COM 88 MCG X 50</v>
      </c>
      <c r="AG159" t="str">
        <f t="shared" si="116"/>
        <v>ALEMBIC</v>
      </c>
      <c r="AH159" t="str">
        <f t="shared" si="117"/>
        <v>LEVOTIROXINA 88 MCG</v>
      </c>
      <c r="AI159" t="str">
        <f t="shared" si="113"/>
        <v/>
      </c>
      <c r="AJ159" t="str">
        <f t="shared" si="114"/>
        <v/>
      </c>
      <c r="AK159" t="str">
        <f t="shared" si="118"/>
        <v>LEVOTIROXINA 88 MCG</v>
      </c>
      <c r="AL159" t="str">
        <f>+VLOOKUP($Q159,Hoja2!$A:$B,2,0)</f>
        <v>comprimido</v>
      </c>
      <c r="AM159" t="str">
        <f t="shared" si="119"/>
        <v>(CB) LEVOTIROXINA COM 88 MCG X 50 ALEMBIC LEVOTIROXINA 88 MCG comprimido</v>
      </c>
      <c r="BB159">
        <f t="shared" si="120"/>
        <v>858629</v>
      </c>
      <c r="BC159" t="str">
        <f t="shared" si="121"/>
        <v>Levotiroxina 88 mcg x 50 comprimidos</v>
      </c>
      <c r="BD159" s="10">
        <f t="shared" si="122"/>
        <v>7000</v>
      </c>
      <c r="BE159" s="3" t="str">
        <f t="shared" si="123"/>
        <v>Levotiroxina 88</v>
      </c>
      <c r="BF159" t="str">
        <f t="shared" si="124"/>
        <v>Levotiroxina</v>
      </c>
      <c r="BG159" t="str">
        <f t="shared" si="125"/>
        <v/>
      </c>
      <c r="BH159" t="str">
        <f t="shared" si="126"/>
        <v/>
      </c>
      <c r="BI159" t="str">
        <f>+IF(AND(X159="ud.",COUNTIF(Hoja2!$I$3:$I$11,Hoja1!Q159)&gt;0),IF(Hoja1!W159=1,VLOOKUP(Hoja1!Q159,Hoja2!$A:$D,3,0),VLOOKUP(Hoja1!Q159,Hoja2!$A:$D,4,0)),IF(AND(X159="ud.",COUNTIF(Hoja2!$I$3:$I$11,Hoja1!Q159)&lt;0),VLOOKUP(Hoja1!Q159,Hoja2!$A:$B,2,0),VLOOKUP(Hoja1!Q159,Hoja2!$A:$B,2,0)))</f>
        <v>comprimidos</v>
      </c>
      <c r="BJ159" t="str">
        <f t="shared" si="127"/>
        <v>88 mcg</v>
      </c>
      <c r="BK159">
        <f t="shared" si="128"/>
        <v>50</v>
      </c>
      <c r="BL159" t="str">
        <f t="shared" si="129"/>
        <v>ud.</v>
      </c>
      <c r="BO159">
        <f t="shared" si="130"/>
        <v>858629</v>
      </c>
      <c r="BP159" t="str">
        <f t="shared" si="131"/>
        <v>Levotiroxina 88 mcg x 50 comprimidos</v>
      </c>
      <c r="BQ159" s="10">
        <f t="shared" si="132"/>
        <v>7000</v>
      </c>
      <c r="BR159" s="3" t="str">
        <f t="shared" si="133"/>
        <v>Levotiroxina 88</v>
      </c>
      <c r="BS159" t="str">
        <f t="shared" si="134"/>
        <v>Levotiroxina</v>
      </c>
      <c r="BT159" t="str">
        <f t="shared" si="135"/>
        <v>comprimidos</v>
      </c>
      <c r="BU159" t="str">
        <f t="shared" si="136"/>
        <v>88 mcg</v>
      </c>
      <c r="BV159">
        <f t="shared" si="137"/>
        <v>50</v>
      </c>
      <c r="BW159" t="str">
        <f t="shared" si="138"/>
        <v>ud.</v>
      </c>
      <c r="BZ159" t="str">
        <f t="shared" si="139"/>
        <v>Alembic</v>
      </c>
      <c r="CA159">
        <v>830818</v>
      </c>
      <c r="CB159">
        <v>0</v>
      </c>
    </row>
    <row r="160" spans="1:81" x14ac:dyDescent="0.2">
      <c r="A160" s="5" t="s">
        <v>791</v>
      </c>
      <c r="B160" s="2">
        <v>11026</v>
      </c>
      <c r="C160">
        <v>6666</v>
      </c>
      <c r="D160">
        <v>858648</v>
      </c>
      <c r="E160" s="1" t="s">
        <v>792</v>
      </c>
      <c r="F160" s="1" t="str">
        <f t="shared" si="142"/>
        <v>(CB) DUOTRAV</v>
      </c>
      <c r="G160" s="18" t="str">
        <f>+T160</f>
        <v>0,004%</v>
      </c>
      <c r="H160" s="16" t="str">
        <f t="shared" si="111"/>
        <v>Duotrav 0,004%</v>
      </c>
      <c r="I160" s="1" t="str">
        <f>+VLOOKUP(Q160,Hoja2!A:B,2,0)</f>
        <v>solución oftálmica</v>
      </c>
      <c r="J160" s="1" t="s">
        <v>78</v>
      </c>
      <c r="K160" s="1" t="str">
        <f t="shared" si="115"/>
        <v>Novartis</v>
      </c>
      <c r="L160" s="1" t="s">
        <v>793</v>
      </c>
      <c r="M160" s="1" t="s">
        <v>298</v>
      </c>
      <c r="N160" s="1" t="s">
        <v>754</v>
      </c>
      <c r="O160" s="1"/>
      <c r="P160" s="1" t="s">
        <v>299</v>
      </c>
      <c r="Q160" s="1" t="s">
        <v>22</v>
      </c>
      <c r="R160" s="1" t="s">
        <v>794</v>
      </c>
      <c r="S160" s="1"/>
      <c r="T160" s="19" t="s">
        <v>986</v>
      </c>
      <c r="U160" s="19" t="s">
        <v>985</v>
      </c>
      <c r="V160" s="1"/>
      <c r="W160" s="1">
        <v>2.5</v>
      </c>
      <c r="X160" s="1" t="s">
        <v>23</v>
      </c>
      <c r="Y160" t="str">
        <f>+IF(AND(X160="ud.",COUNTIF(Hoja2!$I$3:$I$11,Hoja1!Q160)&gt;0),Hoja1!W160&amp;" "&amp;IF(Hoja1!W160=1,VLOOKUP(Hoja1!Q160,Hoja2!$A:$D,3,0),VLOOKUP(Hoja1!Q160,Hoja2!$A:$D,4,0)),IF(AND(X160="ud.",COUNTIF(Hoja2!$I$3:$I$11,Hoja1!Q160)&lt;0),Hoja1!W160&amp;" "&amp;"unidad, "&amp;VLOOKUP(Hoja1!Q160,Hoja2!$A:$B,2,0),Hoja1!W160&amp;" "&amp;Hoja1!X160&amp;" "&amp;VLOOKUP(Hoja1!Q160,Hoja2!$A:$B,2,0)))</f>
        <v>2,5 ml. solución oftálmica</v>
      </c>
      <c r="Z160" t="str">
        <f>+IF(X160="ud.",IF(W160&lt;&gt;1,W160&amp;" "&amp;VLOOKUP(Q160,Hoja2!A:D,4,0),Hoja1!W160&amp;" "&amp;VLOOKUP(Hoja1!Q160,Hoja2!A:D,3,0)),Hoja1!W160&amp;" "&amp;Hoja1!X160&amp;" "&amp;VLOOKUP(Hoja1!Q160,Hoja2!A:B,2,0))</f>
        <v>2,5 ml. solución oftálmica</v>
      </c>
      <c r="AA160" s="1" t="s">
        <v>795</v>
      </c>
      <c r="AB160" s="1" t="s">
        <v>25</v>
      </c>
      <c r="AC160" s="1" t="s">
        <v>26</v>
      </c>
      <c r="AD160" s="1" t="s">
        <v>27</v>
      </c>
      <c r="AE160" s="4">
        <v>15410</v>
      </c>
      <c r="AF160" t="str">
        <f t="shared" si="112"/>
        <v>(CB) DUOTRAV SOL OFT 0,004%/0,5% X 2,5 ML</v>
      </c>
      <c r="AG160" t="str">
        <f t="shared" si="116"/>
        <v>NOVARTIS</v>
      </c>
      <c r="AH160" t="str">
        <f t="shared" si="117"/>
        <v>TRAVOPROST 0,004%</v>
      </c>
      <c r="AI160" t="str">
        <f t="shared" si="113"/>
        <v>TIMOLOL 0,5%</v>
      </c>
      <c r="AJ160" t="str">
        <f t="shared" si="114"/>
        <v/>
      </c>
      <c r="AK160" t="str">
        <f t="shared" si="118"/>
        <v>TRAVOPROST 0,004% TIMOLOL 0,5%</v>
      </c>
      <c r="AL160" t="str">
        <f>+VLOOKUP($Q160,Hoja2!$A:$B,2,0)</f>
        <v>solución oftálmica</v>
      </c>
      <c r="AM160" t="str">
        <f t="shared" si="119"/>
        <v>(CB) DUOTRAV SOL OFT 0,004%/0,5% X 2,5 ML NOVARTIS TRAVOPROST 0,004% TIMOLOL 0,5% solución oftálmica</v>
      </c>
      <c r="BB160">
        <f t="shared" si="120"/>
        <v>858648</v>
      </c>
      <c r="BC160" t="str">
        <f t="shared" si="121"/>
        <v>Duotrav 0,004% x 2,5 ml. solución oftálmica</v>
      </c>
      <c r="BD160" s="10">
        <f t="shared" si="122"/>
        <v>15410</v>
      </c>
      <c r="BE160" s="3" t="str">
        <f t="shared" si="123"/>
        <v>Duotrav 0,004%</v>
      </c>
      <c r="BF160" t="str">
        <f t="shared" si="124"/>
        <v>Travoprost</v>
      </c>
      <c r="BG160" t="str">
        <f t="shared" si="125"/>
        <v>Timolol</v>
      </c>
      <c r="BH160" t="str">
        <f t="shared" si="126"/>
        <v/>
      </c>
      <c r="BI160" t="str">
        <f>+IF(AND(X160="ud.",COUNTIF(Hoja2!$I$3:$I$11,Hoja1!Q160)&gt;0),IF(Hoja1!W160=1,VLOOKUP(Hoja1!Q160,Hoja2!$A:$D,3,0),VLOOKUP(Hoja1!Q160,Hoja2!$A:$D,4,0)),IF(AND(X160="ud.",COUNTIF(Hoja2!$I$3:$I$11,Hoja1!Q160)&lt;0),VLOOKUP(Hoja1!Q160,Hoja2!$A:$B,2,0),VLOOKUP(Hoja1!Q160,Hoja2!$A:$B,2,0)))</f>
        <v>solución oftálmica</v>
      </c>
      <c r="BJ160" t="str">
        <f t="shared" si="127"/>
        <v xml:space="preserve">0,004% </v>
      </c>
      <c r="BK160">
        <f t="shared" si="128"/>
        <v>2.5</v>
      </c>
      <c r="BL160" t="str">
        <f t="shared" si="129"/>
        <v>ml.</v>
      </c>
      <c r="BO160">
        <f t="shared" si="130"/>
        <v>858648</v>
      </c>
      <c r="BP160" t="str">
        <f t="shared" si="131"/>
        <v>Duotrav 0,004% x 2,5 ml. solución oftálmica</v>
      </c>
      <c r="BQ160" s="10">
        <f t="shared" si="132"/>
        <v>15410</v>
      </c>
      <c r="BR160" s="3" t="str">
        <f t="shared" si="133"/>
        <v>Duotrav 0,004%</v>
      </c>
      <c r="BS160" t="str">
        <f t="shared" si="134"/>
        <v>Travoprost;Timolol</v>
      </c>
      <c r="BT160" t="str">
        <f t="shared" si="135"/>
        <v>solución oftálmica</v>
      </c>
      <c r="BU160" t="str">
        <f t="shared" si="136"/>
        <v xml:space="preserve">0,004% </v>
      </c>
      <c r="BV160">
        <f t="shared" si="137"/>
        <v>2.5</v>
      </c>
      <c r="BW160" t="str">
        <f t="shared" si="138"/>
        <v>ml.</v>
      </c>
      <c r="BZ160" t="str">
        <f t="shared" si="139"/>
        <v>Novartis</v>
      </c>
      <c r="CA160">
        <v>855872</v>
      </c>
      <c r="CB160">
        <v>0</v>
      </c>
    </row>
    <row r="161" spans="1:81" x14ac:dyDescent="0.2">
      <c r="A161" s="5" t="s">
        <v>796</v>
      </c>
      <c r="B161" s="2">
        <v>11027</v>
      </c>
      <c r="C161">
        <v>6667</v>
      </c>
      <c r="D161">
        <v>858719</v>
      </c>
      <c r="E161" s="1" t="s">
        <v>797</v>
      </c>
      <c r="F161" s="1" t="str">
        <f t="shared" si="142"/>
        <v>(CB) MEDROL</v>
      </c>
      <c r="G161" s="1">
        <f t="shared" ref="G161:G186" si="148">+R161</f>
        <v>16</v>
      </c>
      <c r="H161" s="16" t="str">
        <f t="shared" si="111"/>
        <v>Medrol 16</v>
      </c>
      <c r="I161" s="1" t="str">
        <f>+VLOOKUP(Q161,Hoja2!A:B,2,0)</f>
        <v>comprimido</v>
      </c>
      <c r="J161" s="1" t="s">
        <v>54</v>
      </c>
      <c r="K161" s="1" t="str">
        <f t="shared" si="115"/>
        <v>Pfizer</v>
      </c>
      <c r="L161" s="1" t="s">
        <v>55</v>
      </c>
      <c r="M161" s="1" t="str">
        <f t="shared" ref="M161:M171" si="149">+L161</f>
        <v>METILPREDNISOLONA</v>
      </c>
      <c r="N161" s="1"/>
      <c r="O161" s="1"/>
      <c r="P161" s="1" t="s">
        <v>56</v>
      </c>
      <c r="Q161" s="1" t="s">
        <v>65</v>
      </c>
      <c r="R161" s="1">
        <v>16</v>
      </c>
      <c r="S161" s="1" t="s">
        <v>34</v>
      </c>
      <c r="T161" s="1" t="str">
        <f t="shared" ref="T161:T171" si="150">+UPPER(R161&amp;" "&amp;S161)</f>
        <v>16 MG</v>
      </c>
      <c r="U161" s="1"/>
      <c r="V161" s="1"/>
      <c r="W161" s="1">
        <v>14</v>
      </c>
      <c r="X161" s="1" t="s">
        <v>35</v>
      </c>
      <c r="Y161" t="str">
        <f>+IF(AND(X161="ud.",COUNTIF(Hoja2!$I$3:$I$11,Hoja1!Q161)&gt;0),Hoja1!W161&amp;" "&amp;IF(Hoja1!W161=1,VLOOKUP(Hoja1!Q161,Hoja2!$A:$D,3,0),VLOOKUP(Hoja1!Q161,Hoja2!$A:$D,4,0)),IF(AND(X161="ud.",COUNTIF(Hoja2!$I$3:$I$11,Hoja1!Q161)&lt;0),Hoja1!W161&amp;" "&amp;"unidad, "&amp;VLOOKUP(Hoja1!Q161,Hoja2!$A:$B,2,0),Hoja1!W161&amp;" "&amp;Hoja1!X161&amp;" "&amp;VLOOKUP(Hoja1!Q161,Hoja2!$A:$B,2,0)))</f>
        <v>14 comprimidos</v>
      </c>
      <c r="Z161" t="str">
        <f>+IF(X161="ud.",IF(W161&lt;&gt;1,W161&amp;" "&amp;VLOOKUP(Q161,Hoja2!A:D,4,0),Hoja1!W161&amp;" "&amp;VLOOKUP(Hoja1!Q161,Hoja2!A:D,3,0)),Hoja1!W161&amp;" "&amp;Hoja1!X161&amp;" "&amp;VLOOKUP(Hoja1!Q161,Hoja2!A:B,2,0))</f>
        <v>14 comprimidos</v>
      </c>
      <c r="AA161" s="1" t="s">
        <v>798</v>
      </c>
      <c r="AB161" t="s">
        <v>44</v>
      </c>
      <c r="AC161" s="1" t="s">
        <v>26</v>
      </c>
      <c r="AD161" s="1" t="s">
        <v>60</v>
      </c>
      <c r="AE161" s="4">
        <v>41950</v>
      </c>
      <c r="AF161" t="str">
        <f t="shared" si="112"/>
        <v>(CB) MEDROL COM 16 MG X 14</v>
      </c>
      <c r="AG161" t="str">
        <f t="shared" si="116"/>
        <v>PFIZER</v>
      </c>
      <c r="AH161" t="str">
        <f t="shared" si="117"/>
        <v>METILPREDNISOLONA 16 MG</v>
      </c>
      <c r="AI161" t="str">
        <f t="shared" si="113"/>
        <v/>
      </c>
      <c r="AJ161" t="str">
        <f t="shared" si="114"/>
        <v/>
      </c>
      <c r="AK161" t="str">
        <f t="shared" si="118"/>
        <v>METILPREDNISOLONA 16 MG</v>
      </c>
      <c r="AL161" t="str">
        <f>+VLOOKUP($Q161,Hoja2!$A:$B,2,0)</f>
        <v>comprimido</v>
      </c>
      <c r="AM161" t="str">
        <f t="shared" si="119"/>
        <v>(CB) MEDROL COM 16 MG X 14 PFIZER METILPREDNISOLONA 16 MG comprimido</v>
      </c>
      <c r="BB161">
        <f t="shared" si="120"/>
        <v>858719</v>
      </c>
      <c r="BC161" t="str">
        <f t="shared" si="121"/>
        <v>Medrol 16 mg x 14 comprimidos</v>
      </c>
      <c r="BD161" s="10">
        <f t="shared" si="122"/>
        <v>41950</v>
      </c>
      <c r="BE161" s="3" t="str">
        <f t="shared" si="123"/>
        <v>Medrol 16</v>
      </c>
      <c r="BF161" t="str">
        <f t="shared" si="124"/>
        <v>Metilprednisolona</v>
      </c>
      <c r="BG161" t="str">
        <f t="shared" si="125"/>
        <v/>
      </c>
      <c r="BH161" t="str">
        <f t="shared" si="126"/>
        <v/>
      </c>
      <c r="BI161" t="str">
        <f>+IF(AND(X161="ud.",COUNTIF(Hoja2!$I$3:$I$11,Hoja1!Q161)&gt;0),IF(Hoja1!W161=1,VLOOKUP(Hoja1!Q161,Hoja2!$A:$D,3,0),VLOOKUP(Hoja1!Q161,Hoja2!$A:$D,4,0)),IF(AND(X161="ud.",COUNTIF(Hoja2!$I$3:$I$11,Hoja1!Q161)&lt;0),VLOOKUP(Hoja1!Q161,Hoja2!$A:$B,2,0),VLOOKUP(Hoja1!Q161,Hoja2!$A:$B,2,0)))</f>
        <v>comprimidos</v>
      </c>
      <c r="BJ161" t="str">
        <f t="shared" si="127"/>
        <v>16 mg</v>
      </c>
      <c r="BK161">
        <f t="shared" si="128"/>
        <v>14</v>
      </c>
      <c r="BL161" t="str">
        <f t="shared" si="129"/>
        <v>ud.</v>
      </c>
      <c r="BO161">
        <f t="shared" si="130"/>
        <v>858719</v>
      </c>
      <c r="BP161" t="str">
        <f t="shared" si="131"/>
        <v>Medrol 16 mg x 14 comprimidos</v>
      </c>
      <c r="BQ161" s="10">
        <f t="shared" si="132"/>
        <v>41950</v>
      </c>
      <c r="BR161" s="3" t="str">
        <f t="shared" si="133"/>
        <v>Medrol 16</v>
      </c>
      <c r="BS161" t="str">
        <f t="shared" si="134"/>
        <v>Metilprednisolona</v>
      </c>
      <c r="BT161" t="str">
        <f t="shared" si="135"/>
        <v>comprimidos</v>
      </c>
      <c r="BU161" t="str">
        <f t="shared" si="136"/>
        <v>16 mg</v>
      </c>
      <c r="BV161">
        <f t="shared" si="137"/>
        <v>14</v>
      </c>
      <c r="BW161" t="str">
        <f t="shared" si="138"/>
        <v>ud.</v>
      </c>
      <c r="BZ161" t="str">
        <f t="shared" si="139"/>
        <v>Pfizer</v>
      </c>
      <c r="CB161">
        <v>0</v>
      </c>
    </row>
    <row r="162" spans="1:81" x14ac:dyDescent="0.2">
      <c r="A162" s="5" t="s">
        <v>799</v>
      </c>
      <c r="B162" s="2">
        <v>11034</v>
      </c>
      <c r="C162">
        <v>6676</v>
      </c>
      <c r="D162">
        <v>860242</v>
      </c>
      <c r="E162" s="1" t="s">
        <v>800</v>
      </c>
      <c r="F162" s="1" t="str">
        <f t="shared" si="142"/>
        <v>(CB) TELMISARTAN</v>
      </c>
      <c r="G162" s="1">
        <f t="shared" si="148"/>
        <v>80</v>
      </c>
      <c r="H162" s="16" t="str">
        <f t="shared" si="111"/>
        <v>Telmisartan 80</v>
      </c>
      <c r="I162" s="1" t="str">
        <f>+VLOOKUP(Q162,Hoja2!A:B,2,0)</f>
        <v>comprimido</v>
      </c>
      <c r="J162" s="1" t="s">
        <v>788</v>
      </c>
      <c r="K162" s="1" t="str">
        <f t="shared" si="115"/>
        <v>Alembic</v>
      </c>
      <c r="L162" s="1" t="s">
        <v>452</v>
      </c>
      <c r="M162" s="1" t="str">
        <f t="shared" si="149"/>
        <v>TELMISARTAN</v>
      </c>
      <c r="N162" s="1"/>
      <c r="O162" s="1"/>
      <c r="P162" t="s">
        <v>453</v>
      </c>
      <c r="Q162" t="s">
        <v>65</v>
      </c>
      <c r="R162">
        <v>80</v>
      </c>
      <c r="S162" t="s">
        <v>34</v>
      </c>
      <c r="T162" s="1" t="str">
        <f t="shared" si="150"/>
        <v>80 MG</v>
      </c>
      <c r="W162">
        <v>30</v>
      </c>
      <c r="X162" s="1" t="s">
        <v>35</v>
      </c>
      <c r="Y162" t="str">
        <f>+IF(AND(X162="ud.",COUNTIF(Hoja2!$I$3:$I$11,Hoja1!Q162)&gt;0),Hoja1!W162&amp;" "&amp;IF(Hoja1!W162=1,VLOOKUP(Hoja1!Q162,Hoja2!$A:$D,3,0),VLOOKUP(Hoja1!Q162,Hoja2!$A:$D,4,0)),IF(AND(X162="ud.",COUNTIF(Hoja2!$I$3:$I$11,Hoja1!Q162)&lt;0),Hoja1!W162&amp;" "&amp;"unidad, "&amp;VLOOKUP(Hoja1!Q162,Hoja2!$A:$B,2,0),Hoja1!W162&amp;" "&amp;Hoja1!X162&amp;" "&amp;VLOOKUP(Hoja1!Q162,Hoja2!$A:$B,2,0)))</f>
        <v>30 comprimidos</v>
      </c>
      <c r="Z162" t="str">
        <f>+IF(X162="ud.",IF(W162&lt;&gt;1,W162&amp;" "&amp;VLOOKUP(Q162,Hoja2!A:D,4,0),Hoja1!W162&amp;" "&amp;VLOOKUP(Hoja1!Q162,Hoja2!A:D,3,0)),Hoja1!W162&amp;" "&amp;Hoja1!X162&amp;" "&amp;VLOOKUP(Hoja1!Q162,Hoja2!A:B,2,0))</f>
        <v>30 comprimidos</v>
      </c>
      <c r="AA162" s="1" t="s">
        <v>801</v>
      </c>
      <c r="AB162" s="1" t="s">
        <v>25</v>
      </c>
      <c r="AC162" s="1" t="s">
        <v>26</v>
      </c>
      <c r="AD162" s="1" t="s">
        <v>142</v>
      </c>
      <c r="AE162" s="4">
        <v>4370</v>
      </c>
      <c r="AF162" t="str">
        <f t="shared" ref="AF162:AF186" si="151">+E162</f>
        <v>(CB) TELMISARTAN COM 80 MG X 30</v>
      </c>
      <c r="AG162" t="str">
        <f t="shared" si="116"/>
        <v>ALEMBIC</v>
      </c>
      <c r="AH162" t="str">
        <f t="shared" si="117"/>
        <v>TELMISARTAN 80 MG</v>
      </c>
      <c r="AI162" t="str">
        <f t="shared" ref="AI162:AI186" si="152">+IF(N162="","",N162&amp;" "&amp;U162)</f>
        <v/>
      </c>
      <c r="AJ162" t="str">
        <f t="shared" ref="AJ162:AJ186" si="153">+IF(O162="","",O162&amp;" "&amp;V162)</f>
        <v/>
      </c>
      <c r="AK162" t="str">
        <f t="shared" si="118"/>
        <v>TELMISARTAN 80 MG</v>
      </c>
      <c r="AL162" t="str">
        <f>+VLOOKUP($Q162,Hoja2!$A:$B,2,0)</f>
        <v>comprimido</v>
      </c>
      <c r="AM162" t="str">
        <f t="shared" si="119"/>
        <v>(CB) TELMISARTAN COM 80 MG X 30 ALEMBIC TELMISARTAN 80 MG comprimido</v>
      </c>
      <c r="BB162">
        <f t="shared" si="120"/>
        <v>860242</v>
      </c>
      <c r="BC162" t="str">
        <f t="shared" si="121"/>
        <v>Telmisartan 80 mg x 30 comprimidos</v>
      </c>
      <c r="BD162" s="10">
        <f t="shared" si="122"/>
        <v>4370</v>
      </c>
      <c r="BE162" s="3" t="str">
        <f t="shared" si="123"/>
        <v>Telmisartan 80</v>
      </c>
      <c r="BF162" t="str">
        <f t="shared" si="124"/>
        <v>Telmisartan</v>
      </c>
      <c r="BG162" t="str">
        <f t="shared" si="125"/>
        <v/>
      </c>
      <c r="BH162" t="str">
        <f t="shared" si="126"/>
        <v/>
      </c>
      <c r="BI162" t="str">
        <f>+IF(AND(X162="ud.",COUNTIF(Hoja2!$I$3:$I$11,Hoja1!Q162)&gt;0),IF(Hoja1!W162=1,VLOOKUP(Hoja1!Q162,Hoja2!$A:$D,3,0),VLOOKUP(Hoja1!Q162,Hoja2!$A:$D,4,0)),IF(AND(X162="ud.",COUNTIF(Hoja2!$I$3:$I$11,Hoja1!Q162)&lt;0),VLOOKUP(Hoja1!Q162,Hoja2!$A:$B,2,0),VLOOKUP(Hoja1!Q162,Hoja2!$A:$B,2,0)))</f>
        <v>comprimidos</v>
      </c>
      <c r="BJ162" t="str">
        <f t="shared" si="127"/>
        <v>80 mg</v>
      </c>
      <c r="BK162">
        <f t="shared" si="128"/>
        <v>30</v>
      </c>
      <c r="BL162" t="str">
        <f t="shared" si="129"/>
        <v>ud.</v>
      </c>
      <c r="BO162">
        <f t="shared" si="130"/>
        <v>860242</v>
      </c>
      <c r="BP162" t="str">
        <f t="shared" si="131"/>
        <v>Telmisartan 80 mg x 30 comprimidos</v>
      </c>
      <c r="BQ162" s="10">
        <f t="shared" si="132"/>
        <v>4370</v>
      </c>
      <c r="BR162" s="3" t="str">
        <f t="shared" si="133"/>
        <v>Telmisartan 80</v>
      </c>
      <c r="BS162" t="str">
        <f t="shared" si="134"/>
        <v>Telmisartan</v>
      </c>
      <c r="BT162" t="str">
        <f t="shared" si="135"/>
        <v>comprimidos</v>
      </c>
      <c r="BU162" t="str">
        <f t="shared" si="136"/>
        <v>80 mg</v>
      </c>
      <c r="BV162">
        <f t="shared" si="137"/>
        <v>30</v>
      </c>
      <c r="BW162" t="str">
        <f t="shared" si="138"/>
        <v>ud.</v>
      </c>
      <c r="BZ162" t="str">
        <f t="shared" si="139"/>
        <v>Alembic</v>
      </c>
      <c r="CB162">
        <v>0</v>
      </c>
    </row>
    <row r="163" spans="1:81" x14ac:dyDescent="0.2">
      <c r="A163" s="1" t="s">
        <v>802</v>
      </c>
      <c r="B163" s="2">
        <v>11092</v>
      </c>
      <c r="C163">
        <v>6746</v>
      </c>
      <c r="D163">
        <v>947633</v>
      </c>
      <c r="E163" s="1" t="s">
        <v>803</v>
      </c>
      <c r="F163" s="1" t="str">
        <f t="shared" si="142"/>
        <v>(CB) LEVOTIROXINA</v>
      </c>
      <c r="G163" s="1">
        <f t="shared" si="148"/>
        <v>100</v>
      </c>
      <c r="H163" s="16" t="str">
        <f t="shared" si="111"/>
        <v>Levotiroxina 100</v>
      </c>
      <c r="I163" s="1" t="str">
        <f>+VLOOKUP(Q163,Hoja2!A:B,2,0)</f>
        <v>comprimido</v>
      </c>
      <c r="J163" s="1" t="s">
        <v>788</v>
      </c>
      <c r="K163" s="1" t="str">
        <f t="shared" si="115"/>
        <v>Alembic</v>
      </c>
      <c r="L163" s="1" t="s">
        <v>789</v>
      </c>
      <c r="M163" s="1" t="str">
        <f t="shared" si="149"/>
        <v>LEVOTIROXINA</v>
      </c>
      <c r="N163" s="1"/>
      <c r="O163" s="1"/>
      <c r="P163" s="1" t="s">
        <v>277</v>
      </c>
      <c r="Q163" s="1" t="s">
        <v>65</v>
      </c>
      <c r="R163">
        <v>100</v>
      </c>
      <c r="S163" s="1" t="s">
        <v>72</v>
      </c>
      <c r="T163" s="1" t="str">
        <f t="shared" si="150"/>
        <v>100 MCG</v>
      </c>
      <c r="U163" s="1"/>
      <c r="V163" s="1"/>
      <c r="W163" s="1">
        <v>100</v>
      </c>
      <c r="X163" s="1" t="s">
        <v>35</v>
      </c>
      <c r="Y163" t="str">
        <f>+IF(AND(X163="ud.",COUNTIF(Hoja2!$I$3:$I$11,Hoja1!Q163)&gt;0),Hoja1!W163&amp;" "&amp;IF(Hoja1!W163=1,VLOOKUP(Hoja1!Q163,Hoja2!$A:$D,3,0),VLOOKUP(Hoja1!Q163,Hoja2!$A:$D,4,0)),IF(AND(X163="ud.",COUNTIF(Hoja2!$I$3:$I$11,Hoja1!Q163)&lt;0),Hoja1!W163&amp;" "&amp;"unidad, "&amp;VLOOKUP(Hoja1!Q163,Hoja2!$A:$B,2,0),Hoja1!W163&amp;" "&amp;Hoja1!X163&amp;" "&amp;VLOOKUP(Hoja1!Q163,Hoja2!$A:$B,2,0)))</f>
        <v>100 comprimidos</v>
      </c>
      <c r="Z163" t="str">
        <f>+IF(X163="ud.",IF(W163&lt;&gt;1,W163&amp;" "&amp;VLOOKUP(Q163,Hoja2!A:D,4,0),Hoja1!W163&amp;" "&amp;VLOOKUP(Hoja1!Q163,Hoja2!A:D,3,0)),Hoja1!W163&amp;" "&amp;Hoja1!X163&amp;" "&amp;VLOOKUP(Hoja1!Q163,Hoja2!A:B,2,0))</f>
        <v>100 comprimidos</v>
      </c>
      <c r="AA163" s="1" t="s">
        <v>804</v>
      </c>
      <c r="AB163" s="1" t="s">
        <v>25</v>
      </c>
      <c r="AC163" s="1" t="s">
        <v>26</v>
      </c>
      <c r="AD163" t="s">
        <v>203</v>
      </c>
      <c r="AE163" s="4">
        <v>3130</v>
      </c>
      <c r="AF163" t="str">
        <f t="shared" si="151"/>
        <v>(CB) LEVOTIROXINA COM 100 MCG X 100</v>
      </c>
      <c r="AG163" t="str">
        <f t="shared" si="116"/>
        <v>ALEMBIC</v>
      </c>
      <c r="AH163" t="str">
        <f t="shared" si="117"/>
        <v>LEVOTIROXINA 100 MCG</v>
      </c>
      <c r="AI163" t="str">
        <f t="shared" si="152"/>
        <v/>
      </c>
      <c r="AJ163" t="str">
        <f t="shared" si="153"/>
        <v/>
      </c>
      <c r="AK163" t="str">
        <f t="shared" si="118"/>
        <v>LEVOTIROXINA 100 MCG</v>
      </c>
      <c r="AL163" t="str">
        <f>+VLOOKUP($Q163,Hoja2!$A:$B,2,0)</f>
        <v>comprimido</v>
      </c>
      <c r="AM163" t="str">
        <f t="shared" si="119"/>
        <v>(CB) LEVOTIROXINA COM 100 MCG X 100 ALEMBIC LEVOTIROXINA 100 MCG comprimido</v>
      </c>
      <c r="BB163">
        <f t="shared" si="120"/>
        <v>947633</v>
      </c>
      <c r="BC163" t="str">
        <f t="shared" si="121"/>
        <v>Levotiroxina 100 mcg x 100 comprimidos</v>
      </c>
      <c r="BD163" s="10">
        <f t="shared" si="122"/>
        <v>3130</v>
      </c>
      <c r="BE163" s="3" t="str">
        <f t="shared" si="123"/>
        <v>Levotiroxina 100</v>
      </c>
      <c r="BF163" t="str">
        <f t="shared" si="124"/>
        <v>Levotiroxina</v>
      </c>
      <c r="BG163" t="str">
        <f t="shared" si="125"/>
        <v/>
      </c>
      <c r="BH163" t="str">
        <f t="shared" si="126"/>
        <v/>
      </c>
      <c r="BI163" t="str">
        <f>+IF(AND(X163="ud.",COUNTIF(Hoja2!$I$3:$I$11,Hoja1!Q163)&gt;0),IF(Hoja1!W163=1,VLOOKUP(Hoja1!Q163,Hoja2!$A:$D,3,0),VLOOKUP(Hoja1!Q163,Hoja2!$A:$D,4,0)),IF(AND(X163="ud.",COUNTIF(Hoja2!$I$3:$I$11,Hoja1!Q163)&lt;0),VLOOKUP(Hoja1!Q163,Hoja2!$A:$B,2,0),VLOOKUP(Hoja1!Q163,Hoja2!$A:$B,2,0)))</f>
        <v>comprimidos</v>
      </c>
      <c r="BJ163" t="str">
        <f t="shared" si="127"/>
        <v>100 mcg</v>
      </c>
      <c r="BK163">
        <f t="shared" si="128"/>
        <v>100</v>
      </c>
      <c r="BL163" t="str">
        <f t="shared" si="129"/>
        <v>ud.</v>
      </c>
      <c r="BO163">
        <f t="shared" si="130"/>
        <v>947633</v>
      </c>
      <c r="BP163" t="str">
        <f t="shared" si="131"/>
        <v>Levotiroxina 100 mcg x 100 comprimidos</v>
      </c>
      <c r="BQ163" s="10">
        <f t="shared" si="132"/>
        <v>3130</v>
      </c>
      <c r="BR163" s="3" t="str">
        <f t="shared" si="133"/>
        <v>Levotiroxina 100</v>
      </c>
      <c r="BS163" t="str">
        <f t="shared" si="134"/>
        <v>Levotiroxina</v>
      </c>
      <c r="BT163" t="str">
        <f t="shared" si="135"/>
        <v>comprimidos</v>
      </c>
      <c r="BU163" t="str">
        <f t="shared" si="136"/>
        <v>100 mcg</v>
      </c>
      <c r="BV163">
        <f t="shared" si="137"/>
        <v>100</v>
      </c>
      <c r="BW163" t="str">
        <f t="shared" si="138"/>
        <v>ud.</v>
      </c>
      <c r="BZ163" t="str">
        <f t="shared" si="139"/>
        <v>Alembic</v>
      </c>
      <c r="CA163" t="s">
        <v>1085</v>
      </c>
      <c r="CB163">
        <v>0</v>
      </c>
    </row>
    <row r="164" spans="1:81" x14ac:dyDescent="0.2">
      <c r="A164" s="1" t="s">
        <v>805</v>
      </c>
      <c r="B164" s="2">
        <v>11093</v>
      </c>
      <c r="C164">
        <v>6747</v>
      </c>
      <c r="D164">
        <v>953119</v>
      </c>
      <c r="E164" s="1" t="s">
        <v>806</v>
      </c>
      <c r="F164" s="1" t="str">
        <f t="shared" si="142"/>
        <v>(CB) ROSUVASTATINA</v>
      </c>
      <c r="G164" s="1">
        <f t="shared" si="148"/>
        <v>10</v>
      </c>
      <c r="H164" s="16" t="str">
        <f t="shared" si="111"/>
        <v>Rosuvastatina 10</v>
      </c>
      <c r="I164" s="1" t="str">
        <f>+VLOOKUP(Q164,Hoja2!A:B,2,0)</f>
        <v>comprimido recubierto</v>
      </c>
      <c r="J164" s="1" t="s">
        <v>434</v>
      </c>
      <c r="K164" s="1" t="str">
        <f t="shared" si="115"/>
        <v>Pinnacle</v>
      </c>
      <c r="L164" s="1" t="s">
        <v>635</v>
      </c>
      <c r="M164" s="1" t="str">
        <f t="shared" si="149"/>
        <v>ROSUVASTATINA</v>
      </c>
      <c r="N164" s="1"/>
      <c r="O164" s="1"/>
      <c r="P164" s="1" t="s">
        <v>512</v>
      </c>
      <c r="Q164" s="1" t="s">
        <v>33</v>
      </c>
      <c r="R164">
        <v>10</v>
      </c>
      <c r="S164" s="1" t="s">
        <v>34</v>
      </c>
      <c r="T164" s="1" t="str">
        <f t="shared" si="150"/>
        <v>10 MG</v>
      </c>
      <c r="U164" s="1"/>
      <c r="V164" s="1"/>
      <c r="W164" s="1">
        <v>60</v>
      </c>
      <c r="X164" s="1" t="s">
        <v>35</v>
      </c>
      <c r="Y164" t="str">
        <f>+IF(AND(X164="ud.",COUNTIF(Hoja2!$I$3:$I$11,Hoja1!Q164)&gt;0),Hoja1!W164&amp;" "&amp;IF(Hoja1!W164=1,VLOOKUP(Hoja1!Q164,Hoja2!$A:$D,3,0),VLOOKUP(Hoja1!Q164,Hoja2!$A:$D,4,0)),IF(AND(X164="ud.",COUNTIF(Hoja2!$I$3:$I$11,Hoja1!Q164)&lt;0),Hoja1!W164&amp;" "&amp;"unidad, "&amp;VLOOKUP(Hoja1!Q164,Hoja2!$A:$B,2,0),Hoja1!W164&amp;" "&amp;Hoja1!X164&amp;" "&amp;VLOOKUP(Hoja1!Q164,Hoja2!$A:$B,2,0)))</f>
        <v>60 comprimidos recubiertos</v>
      </c>
      <c r="Z164" t="str">
        <f>+IF(X164="ud.",IF(W164&lt;&gt;1,W164&amp;" "&amp;VLOOKUP(Q164,Hoja2!A:D,4,0),Hoja1!W164&amp;" "&amp;VLOOKUP(Hoja1!Q164,Hoja2!A:D,3,0)),Hoja1!W164&amp;" "&amp;Hoja1!X164&amp;" "&amp;VLOOKUP(Hoja1!Q164,Hoja2!A:B,2,0))</f>
        <v>60 comprimidos recubiertos</v>
      </c>
      <c r="AA164" s="1" t="s">
        <v>807</v>
      </c>
      <c r="AB164" t="s">
        <v>25</v>
      </c>
      <c r="AC164" t="s">
        <v>26</v>
      </c>
      <c r="AD164" s="1" t="s">
        <v>142</v>
      </c>
      <c r="AE164" s="4">
        <v>7140</v>
      </c>
      <c r="AF164" t="str">
        <f t="shared" si="151"/>
        <v>(CB) ROSUVASTATINA COM REC 10 MG X 60</v>
      </c>
      <c r="AG164" t="str">
        <f t="shared" si="116"/>
        <v>PINNACLE</v>
      </c>
      <c r="AH164" t="str">
        <f t="shared" si="117"/>
        <v>ROSUVASTATINA 10 MG</v>
      </c>
      <c r="AI164" t="str">
        <f t="shared" si="152"/>
        <v/>
      </c>
      <c r="AJ164" t="str">
        <f t="shared" si="153"/>
        <v/>
      </c>
      <c r="AK164" t="str">
        <f t="shared" si="118"/>
        <v>ROSUVASTATINA 10 MG</v>
      </c>
      <c r="AL164" t="str">
        <f>+VLOOKUP($Q164,Hoja2!$A:$B,2,0)</f>
        <v>comprimido recubierto</v>
      </c>
      <c r="AM164" t="str">
        <f t="shared" si="119"/>
        <v>(CB) ROSUVASTATINA COM REC 10 MG X 60 PINNACLE ROSUVASTATINA 10 MG comprimido recubierto</v>
      </c>
      <c r="BB164">
        <f t="shared" si="120"/>
        <v>953119</v>
      </c>
      <c r="BC164" t="str">
        <f t="shared" si="121"/>
        <v>Rosuvastatina 10 mg x 60 comprimidos recubiertos</v>
      </c>
      <c r="BD164" s="10">
        <f t="shared" si="122"/>
        <v>7140</v>
      </c>
      <c r="BE164" s="3" t="str">
        <f t="shared" si="123"/>
        <v>Rosuvastatina 10</v>
      </c>
      <c r="BF164" t="str">
        <f t="shared" si="124"/>
        <v>Rosuvastatina</v>
      </c>
      <c r="BG164" t="str">
        <f t="shared" si="125"/>
        <v/>
      </c>
      <c r="BH164" t="str">
        <f t="shared" si="126"/>
        <v/>
      </c>
      <c r="BI164" t="str">
        <f>+IF(AND(X164="ud.",COUNTIF(Hoja2!$I$3:$I$11,Hoja1!Q164)&gt;0),IF(Hoja1!W164=1,VLOOKUP(Hoja1!Q164,Hoja2!$A:$D,3,0),VLOOKUP(Hoja1!Q164,Hoja2!$A:$D,4,0)),IF(AND(X164="ud.",COUNTIF(Hoja2!$I$3:$I$11,Hoja1!Q164)&lt;0),VLOOKUP(Hoja1!Q164,Hoja2!$A:$B,2,0),VLOOKUP(Hoja1!Q164,Hoja2!$A:$B,2,0)))</f>
        <v>comprimidos recubiertos</v>
      </c>
      <c r="BJ164" t="str">
        <f t="shared" si="127"/>
        <v>10 mg</v>
      </c>
      <c r="BK164">
        <f t="shared" si="128"/>
        <v>60</v>
      </c>
      <c r="BL164" t="str">
        <f t="shared" si="129"/>
        <v>ud.</v>
      </c>
      <c r="BO164">
        <f t="shared" si="130"/>
        <v>953119</v>
      </c>
      <c r="BP164" t="str">
        <f t="shared" si="131"/>
        <v>Rosuvastatina 10 mg x 60 comprimidos recubiertos</v>
      </c>
      <c r="BQ164" s="10">
        <f t="shared" si="132"/>
        <v>7140</v>
      </c>
      <c r="BR164" s="3" t="str">
        <f t="shared" si="133"/>
        <v>Rosuvastatina 10</v>
      </c>
      <c r="BS164" t="str">
        <f t="shared" si="134"/>
        <v>Rosuvastatina</v>
      </c>
      <c r="BT164" t="str">
        <f t="shared" si="135"/>
        <v>comprimidos recubiertos</v>
      </c>
      <c r="BU164" t="str">
        <f t="shared" si="136"/>
        <v>10 mg</v>
      </c>
      <c r="BV164">
        <f t="shared" si="137"/>
        <v>60</v>
      </c>
      <c r="BW164" t="str">
        <f t="shared" si="138"/>
        <v>ud.</v>
      </c>
      <c r="BZ164" t="str">
        <f t="shared" si="139"/>
        <v>Pinnacle</v>
      </c>
      <c r="CA164">
        <v>833165</v>
      </c>
      <c r="CB164">
        <v>0</v>
      </c>
    </row>
    <row r="165" spans="1:81" x14ac:dyDescent="0.2">
      <c r="A165" s="1" t="s">
        <v>808</v>
      </c>
      <c r="B165" s="2">
        <v>11110</v>
      </c>
      <c r="C165">
        <v>6774</v>
      </c>
      <c r="D165">
        <v>968607</v>
      </c>
      <c r="E165" s="1" t="s">
        <v>809</v>
      </c>
      <c r="F165" s="1" t="str">
        <f t="shared" si="142"/>
        <v>(CB) TELMISARTAN</v>
      </c>
      <c r="G165" s="1">
        <f t="shared" si="148"/>
        <v>40</v>
      </c>
      <c r="H165" s="16" t="str">
        <f t="shared" si="111"/>
        <v>Telmisartan 40</v>
      </c>
      <c r="I165" s="1" t="str">
        <f>+VLOOKUP(Q165,Hoja2!A:B,2,0)</f>
        <v>comprimido</v>
      </c>
      <c r="J165" s="1" t="s">
        <v>788</v>
      </c>
      <c r="K165" s="1" t="str">
        <f t="shared" si="115"/>
        <v>Alembic</v>
      </c>
      <c r="L165" s="1" t="s">
        <v>452</v>
      </c>
      <c r="M165" s="1" t="str">
        <f t="shared" si="149"/>
        <v>TELMISARTAN</v>
      </c>
      <c r="N165" s="1"/>
      <c r="O165" s="1"/>
      <c r="P165" s="1" t="s">
        <v>453</v>
      </c>
      <c r="Q165" s="1" t="s">
        <v>65</v>
      </c>
      <c r="R165">
        <v>40</v>
      </c>
      <c r="S165" t="s">
        <v>34</v>
      </c>
      <c r="T165" s="1" t="str">
        <f t="shared" si="150"/>
        <v>40 MG</v>
      </c>
      <c r="U165" s="1"/>
      <c r="V165" s="1"/>
      <c r="W165">
        <v>30</v>
      </c>
      <c r="X165" s="1" t="s">
        <v>35</v>
      </c>
      <c r="Y165" t="str">
        <f>+IF(AND(X165="ud.",COUNTIF(Hoja2!$I$3:$I$11,Hoja1!Q165)&gt;0),Hoja1!W165&amp;" "&amp;IF(Hoja1!W165=1,VLOOKUP(Hoja1!Q165,Hoja2!$A:$D,3,0),VLOOKUP(Hoja1!Q165,Hoja2!$A:$D,4,0)),IF(AND(X165="ud.",COUNTIF(Hoja2!$I$3:$I$11,Hoja1!Q165)&lt;0),Hoja1!W165&amp;" "&amp;"unidad, "&amp;VLOOKUP(Hoja1!Q165,Hoja2!$A:$B,2,0),Hoja1!W165&amp;" "&amp;Hoja1!X165&amp;" "&amp;VLOOKUP(Hoja1!Q165,Hoja2!$A:$B,2,0)))</f>
        <v>30 comprimidos</v>
      </c>
      <c r="Z165" t="str">
        <f>+IF(X165="ud.",IF(W165&lt;&gt;1,W165&amp;" "&amp;VLOOKUP(Q165,Hoja2!A:D,4,0),Hoja1!W165&amp;" "&amp;VLOOKUP(Hoja1!Q165,Hoja2!A:D,3,0)),Hoja1!W165&amp;" "&amp;Hoja1!X165&amp;" "&amp;VLOOKUP(Hoja1!Q165,Hoja2!A:B,2,0))</f>
        <v>30 comprimidos</v>
      </c>
      <c r="AA165" s="1" t="s">
        <v>810</v>
      </c>
      <c r="AB165" s="1" t="s">
        <v>25</v>
      </c>
      <c r="AC165" s="1" t="s">
        <v>26</v>
      </c>
      <c r="AD165" s="1" t="s">
        <v>142</v>
      </c>
      <c r="AE165" s="4">
        <v>5610</v>
      </c>
      <c r="AF165" t="str">
        <f t="shared" si="151"/>
        <v>(CB) TELMISARTAN COM 40 MG X 30</v>
      </c>
      <c r="AG165" t="str">
        <f t="shared" si="116"/>
        <v>ALEMBIC</v>
      </c>
      <c r="AH165" t="str">
        <f t="shared" si="117"/>
        <v>TELMISARTAN 40 MG</v>
      </c>
      <c r="AI165" t="str">
        <f t="shared" si="152"/>
        <v/>
      </c>
      <c r="AJ165" t="str">
        <f t="shared" si="153"/>
        <v/>
      </c>
      <c r="AK165" t="str">
        <f t="shared" si="118"/>
        <v>TELMISARTAN 40 MG</v>
      </c>
      <c r="AL165" t="str">
        <f>+VLOOKUP($Q165,Hoja2!$A:$B,2,0)</f>
        <v>comprimido</v>
      </c>
      <c r="AM165" t="str">
        <f t="shared" si="119"/>
        <v>(CB) TELMISARTAN COM 40 MG X 30 ALEMBIC TELMISARTAN 40 MG comprimido</v>
      </c>
      <c r="BB165">
        <f t="shared" si="120"/>
        <v>968607</v>
      </c>
      <c r="BC165" t="str">
        <f t="shared" si="121"/>
        <v>Telmisartan 40 mg x 30 comprimidos</v>
      </c>
      <c r="BD165" s="10">
        <f t="shared" si="122"/>
        <v>5610</v>
      </c>
      <c r="BE165" s="3" t="str">
        <f t="shared" si="123"/>
        <v>Telmisartan 40</v>
      </c>
      <c r="BF165" t="str">
        <f t="shared" si="124"/>
        <v>Telmisartan</v>
      </c>
      <c r="BG165" t="str">
        <f t="shared" si="125"/>
        <v/>
      </c>
      <c r="BH165" t="str">
        <f t="shared" si="126"/>
        <v/>
      </c>
      <c r="BI165" t="str">
        <f>+IF(AND(X165="ud.",COUNTIF(Hoja2!$I$3:$I$11,Hoja1!Q165)&gt;0),IF(Hoja1!W165=1,VLOOKUP(Hoja1!Q165,Hoja2!$A:$D,3,0),VLOOKUP(Hoja1!Q165,Hoja2!$A:$D,4,0)),IF(AND(X165="ud.",COUNTIF(Hoja2!$I$3:$I$11,Hoja1!Q165)&lt;0),VLOOKUP(Hoja1!Q165,Hoja2!$A:$B,2,0),VLOOKUP(Hoja1!Q165,Hoja2!$A:$B,2,0)))</f>
        <v>comprimidos</v>
      </c>
      <c r="BJ165" t="str">
        <f t="shared" si="127"/>
        <v>40 mg</v>
      </c>
      <c r="BK165">
        <f t="shared" si="128"/>
        <v>30</v>
      </c>
      <c r="BL165" t="str">
        <f t="shared" si="129"/>
        <v>ud.</v>
      </c>
      <c r="BO165">
        <f t="shared" si="130"/>
        <v>968607</v>
      </c>
      <c r="BP165" t="str">
        <f t="shared" si="131"/>
        <v>Telmisartan 40 mg x 30 comprimidos</v>
      </c>
      <c r="BQ165" s="10">
        <f t="shared" si="132"/>
        <v>5610</v>
      </c>
      <c r="BR165" s="3" t="str">
        <f t="shared" si="133"/>
        <v>Telmisartan 40</v>
      </c>
      <c r="BS165" t="str">
        <f t="shared" si="134"/>
        <v>Telmisartan</v>
      </c>
      <c r="BT165" t="str">
        <f t="shared" si="135"/>
        <v>comprimidos</v>
      </c>
      <c r="BU165" t="str">
        <f t="shared" si="136"/>
        <v>40 mg</v>
      </c>
      <c r="BV165">
        <f t="shared" si="137"/>
        <v>30</v>
      </c>
      <c r="BW165" t="str">
        <f t="shared" si="138"/>
        <v>ud.</v>
      </c>
      <c r="BZ165" t="str">
        <f t="shared" si="139"/>
        <v>Alembic</v>
      </c>
      <c r="CB165">
        <v>0</v>
      </c>
    </row>
    <row r="166" spans="1:81" x14ac:dyDescent="0.2">
      <c r="A166" s="1" t="s">
        <v>811</v>
      </c>
      <c r="B166" s="2">
        <v>11142</v>
      </c>
      <c r="C166">
        <v>6814</v>
      </c>
      <c r="D166">
        <v>972974</v>
      </c>
      <c r="E166" s="1" t="s">
        <v>812</v>
      </c>
      <c r="F166" s="1" t="str">
        <f t="shared" si="142"/>
        <v>(CB) MIRTAVITAE</v>
      </c>
      <c r="G166" s="1">
        <f t="shared" si="148"/>
        <v>30</v>
      </c>
      <c r="H166" s="16" t="str">
        <f t="shared" si="111"/>
        <v>Mirtavitae 30</v>
      </c>
      <c r="I166" s="1" t="str">
        <f>+VLOOKUP(Q166,Hoja2!A:B,2,0)</f>
        <v>comprimido recubierto</v>
      </c>
      <c r="J166" s="1" t="s">
        <v>387</v>
      </c>
      <c r="K166" s="1" t="str">
        <f t="shared" si="115"/>
        <v>Galenicum</v>
      </c>
      <c r="L166" s="1" t="s">
        <v>48</v>
      </c>
      <c r="M166" s="1" t="str">
        <f t="shared" si="149"/>
        <v>MIRTAZAPINA</v>
      </c>
      <c r="N166" s="1"/>
      <c r="O166" s="1"/>
      <c r="P166" s="1" t="s">
        <v>49</v>
      </c>
      <c r="Q166" s="1" t="s">
        <v>33</v>
      </c>
      <c r="R166">
        <v>30</v>
      </c>
      <c r="S166" t="s">
        <v>34</v>
      </c>
      <c r="T166" s="1" t="str">
        <f t="shared" si="150"/>
        <v>30 MG</v>
      </c>
      <c r="U166" s="1"/>
      <c r="V166" s="1"/>
      <c r="W166" s="1">
        <v>30</v>
      </c>
      <c r="X166" s="1" t="s">
        <v>35</v>
      </c>
      <c r="Y166" t="str">
        <f>+IF(AND(X166="ud.",COUNTIF(Hoja2!$I$3:$I$11,Hoja1!Q166)&gt;0),Hoja1!W166&amp;" "&amp;IF(Hoja1!W166=1,VLOOKUP(Hoja1!Q166,Hoja2!$A:$D,3,0),VLOOKUP(Hoja1!Q166,Hoja2!$A:$D,4,0)),IF(AND(X166="ud.",COUNTIF(Hoja2!$I$3:$I$11,Hoja1!Q166)&lt;0),Hoja1!W166&amp;" "&amp;"unidad, "&amp;VLOOKUP(Hoja1!Q166,Hoja2!$A:$B,2,0),Hoja1!W166&amp;" "&amp;Hoja1!X166&amp;" "&amp;VLOOKUP(Hoja1!Q166,Hoja2!$A:$B,2,0)))</f>
        <v>30 comprimidos recubiertos</v>
      </c>
      <c r="Z166" t="str">
        <f>+IF(X166="ud.",IF(W166&lt;&gt;1,W166&amp;" "&amp;VLOOKUP(Q166,Hoja2!A:D,4,0),Hoja1!W166&amp;" "&amp;VLOOKUP(Hoja1!Q166,Hoja2!A:D,3,0)),Hoja1!W166&amp;" "&amp;Hoja1!X166&amp;" "&amp;VLOOKUP(Hoja1!Q166,Hoja2!A:B,2,0))</f>
        <v>30 comprimidos recubiertos</v>
      </c>
      <c r="AA166" s="1" t="s">
        <v>813</v>
      </c>
      <c r="AB166" s="1" t="s">
        <v>25</v>
      </c>
      <c r="AC166" s="1" t="s">
        <v>26</v>
      </c>
      <c r="AD166" s="1" t="s">
        <v>51</v>
      </c>
      <c r="AE166" s="4">
        <v>11020</v>
      </c>
      <c r="AF166" t="str">
        <f t="shared" si="151"/>
        <v>(CB) MIRTAVITAE COM REC 30 MG X 30</v>
      </c>
      <c r="AG166" t="str">
        <f t="shared" si="116"/>
        <v>GALENICUM</v>
      </c>
      <c r="AH166" t="str">
        <f t="shared" si="117"/>
        <v>MIRTAZAPINA 30 MG</v>
      </c>
      <c r="AI166" t="str">
        <f t="shared" si="152"/>
        <v/>
      </c>
      <c r="AJ166" t="str">
        <f t="shared" si="153"/>
        <v/>
      </c>
      <c r="AK166" t="str">
        <f t="shared" si="118"/>
        <v>MIRTAZAPINA 30 MG</v>
      </c>
      <c r="AL166" t="str">
        <f>+VLOOKUP($Q166,Hoja2!$A:$B,2,0)</f>
        <v>comprimido recubierto</v>
      </c>
      <c r="AM166" t="str">
        <f t="shared" si="119"/>
        <v>(CB) MIRTAVITAE COM REC 30 MG X 30 GALENICUM MIRTAZAPINA 30 MG comprimido recubierto</v>
      </c>
      <c r="BB166">
        <f t="shared" si="120"/>
        <v>972974</v>
      </c>
      <c r="BC166" t="str">
        <f t="shared" si="121"/>
        <v>Mirtavitae 30 mg x 30 comprimidos recubiertos</v>
      </c>
      <c r="BD166" s="10">
        <f t="shared" si="122"/>
        <v>11020</v>
      </c>
      <c r="BE166" s="3" t="str">
        <f t="shared" si="123"/>
        <v>Mirtavitae 30</v>
      </c>
      <c r="BF166" t="str">
        <f t="shared" si="124"/>
        <v>Mirtazapina</v>
      </c>
      <c r="BG166" t="str">
        <f t="shared" si="125"/>
        <v/>
      </c>
      <c r="BH166" t="str">
        <f t="shared" si="126"/>
        <v/>
      </c>
      <c r="BI166" t="str">
        <f>+IF(AND(X166="ud.",COUNTIF(Hoja2!$I$3:$I$11,Hoja1!Q166)&gt;0),IF(Hoja1!W166=1,VLOOKUP(Hoja1!Q166,Hoja2!$A:$D,3,0),VLOOKUP(Hoja1!Q166,Hoja2!$A:$D,4,0)),IF(AND(X166="ud.",COUNTIF(Hoja2!$I$3:$I$11,Hoja1!Q166)&lt;0),VLOOKUP(Hoja1!Q166,Hoja2!$A:$B,2,0),VLOOKUP(Hoja1!Q166,Hoja2!$A:$B,2,0)))</f>
        <v>comprimidos recubiertos</v>
      </c>
      <c r="BJ166" t="str">
        <f t="shared" si="127"/>
        <v>30 mg</v>
      </c>
      <c r="BK166">
        <f t="shared" si="128"/>
        <v>30</v>
      </c>
      <c r="BL166" t="str">
        <f t="shared" si="129"/>
        <v>ud.</v>
      </c>
      <c r="BO166">
        <f t="shared" si="130"/>
        <v>972974</v>
      </c>
      <c r="BP166" t="str">
        <f t="shared" si="131"/>
        <v>Mirtavitae 30 mg x 30 comprimidos recubiertos</v>
      </c>
      <c r="BQ166" s="10">
        <f t="shared" si="132"/>
        <v>11020</v>
      </c>
      <c r="BR166" s="3" t="str">
        <f t="shared" si="133"/>
        <v>Mirtavitae 30</v>
      </c>
      <c r="BS166" t="str">
        <f t="shared" si="134"/>
        <v>Mirtazapina</v>
      </c>
      <c r="BT166" t="str">
        <f t="shared" si="135"/>
        <v>comprimidos recubiertos</v>
      </c>
      <c r="BU166" t="str">
        <f t="shared" si="136"/>
        <v>30 mg</v>
      </c>
      <c r="BV166">
        <f t="shared" si="137"/>
        <v>30</v>
      </c>
      <c r="BW166" t="str">
        <f t="shared" si="138"/>
        <v>ud.</v>
      </c>
      <c r="BZ166" t="str">
        <f t="shared" si="139"/>
        <v>Galenicum</v>
      </c>
      <c r="CB166">
        <v>0</v>
      </c>
      <c r="CC166" t="s">
        <v>1049</v>
      </c>
    </row>
    <row r="167" spans="1:81" x14ac:dyDescent="0.2">
      <c r="A167" s="1" t="s">
        <v>814</v>
      </c>
      <c r="B167" s="2">
        <v>11160</v>
      </c>
      <c r="C167">
        <v>6833</v>
      </c>
      <c r="D167">
        <v>996965</v>
      </c>
      <c r="E167" s="1" t="s">
        <v>815</v>
      </c>
      <c r="F167" s="1" t="str">
        <f t="shared" si="142"/>
        <v>(CB) PIRFENIDONA</v>
      </c>
      <c r="G167" s="1">
        <f t="shared" si="148"/>
        <v>267</v>
      </c>
      <c r="H167" s="16" t="str">
        <f t="shared" si="111"/>
        <v>Pirfenidona 267</v>
      </c>
      <c r="I167" s="1" t="str">
        <f>+VLOOKUP(Q167,Hoja2!A:B,2,0)</f>
        <v>cápsula</v>
      </c>
      <c r="J167" s="1" t="s">
        <v>816</v>
      </c>
      <c r="K167" s="1" t="str">
        <f t="shared" si="115"/>
        <v>Siron Pharma</v>
      </c>
      <c r="L167" s="1" t="s">
        <v>817</v>
      </c>
      <c r="M167" s="1" t="str">
        <f t="shared" si="149"/>
        <v>PIRFENIDONA</v>
      </c>
      <c r="N167" s="1"/>
      <c r="O167" s="1"/>
      <c r="P167" s="1" t="s">
        <v>178</v>
      </c>
      <c r="Q167" s="1" t="s">
        <v>121</v>
      </c>
      <c r="R167">
        <v>267</v>
      </c>
      <c r="S167" s="1" t="s">
        <v>34</v>
      </c>
      <c r="T167" s="1" t="str">
        <f t="shared" si="150"/>
        <v>267 MG</v>
      </c>
      <c r="U167" s="1"/>
      <c r="V167" s="1"/>
      <c r="W167">
        <v>100</v>
      </c>
      <c r="X167" s="1" t="s">
        <v>35</v>
      </c>
      <c r="Y167" t="str">
        <f>+IF(AND(X167="ud.",COUNTIF(Hoja2!$I$3:$I$11,Hoja1!Q167)&gt;0),Hoja1!W167&amp;" "&amp;IF(Hoja1!W167=1,VLOOKUP(Hoja1!Q167,Hoja2!$A:$D,3,0),VLOOKUP(Hoja1!Q167,Hoja2!$A:$D,4,0)),IF(AND(X167="ud.",COUNTIF(Hoja2!$I$3:$I$11,Hoja1!Q167)&lt;0),Hoja1!W167&amp;" "&amp;"unidad, "&amp;VLOOKUP(Hoja1!Q167,Hoja2!$A:$B,2,0),Hoja1!W167&amp;" "&amp;Hoja1!X167&amp;" "&amp;VLOOKUP(Hoja1!Q167,Hoja2!$A:$B,2,0)))</f>
        <v>100 cápsulas</v>
      </c>
      <c r="Z167" t="str">
        <f>+IF(X167="ud.",IF(W167&lt;&gt;1,W167&amp;" "&amp;VLOOKUP(Q167,Hoja2!A:D,4,0),Hoja1!W167&amp;" "&amp;VLOOKUP(Hoja1!Q167,Hoja2!A:D,3,0)),Hoja1!W167&amp;" "&amp;Hoja1!X167&amp;" "&amp;VLOOKUP(Hoja1!Q167,Hoja2!A:B,2,0))</f>
        <v>100 cápsulas</v>
      </c>
      <c r="AA167" s="1" t="s">
        <v>818</v>
      </c>
      <c r="AB167" s="1" t="s">
        <v>25</v>
      </c>
      <c r="AC167" s="1" t="s">
        <v>26</v>
      </c>
      <c r="AD167" s="1" t="s">
        <v>180</v>
      </c>
      <c r="AE167" s="4">
        <v>65830</v>
      </c>
      <c r="AF167" t="str">
        <f t="shared" si="151"/>
        <v>(CB) PIRFENIDONA CAP 267 MG X 100</v>
      </c>
      <c r="AG167" t="str">
        <f t="shared" si="116"/>
        <v>SIRON PHARMA</v>
      </c>
      <c r="AH167" t="str">
        <f t="shared" si="117"/>
        <v>PIRFENIDONA 267 MG</v>
      </c>
      <c r="AI167" t="str">
        <f t="shared" si="152"/>
        <v/>
      </c>
      <c r="AJ167" t="str">
        <f t="shared" si="153"/>
        <v/>
      </c>
      <c r="AK167" t="str">
        <f t="shared" si="118"/>
        <v>PIRFENIDONA 267 MG</v>
      </c>
      <c r="AL167" t="str">
        <f>+VLOOKUP($Q167,Hoja2!$A:$B,2,0)</f>
        <v>cápsula</v>
      </c>
      <c r="AM167" t="str">
        <f t="shared" si="119"/>
        <v>(CB) PIRFENIDONA CAP 267 MG X 100 SIRON PHARMA PIRFENIDONA 267 MG cápsula</v>
      </c>
      <c r="BB167">
        <f t="shared" si="120"/>
        <v>996965</v>
      </c>
      <c r="BC167" t="str">
        <f t="shared" si="121"/>
        <v>Pirfenidona 267 mg x 100 cápsulas</v>
      </c>
      <c r="BD167" s="10">
        <f t="shared" si="122"/>
        <v>65830</v>
      </c>
      <c r="BE167" s="3" t="str">
        <f t="shared" si="123"/>
        <v>Pirfenidona 267</v>
      </c>
      <c r="BF167" t="str">
        <f t="shared" si="124"/>
        <v>Pirfenidona</v>
      </c>
      <c r="BG167" t="str">
        <f t="shared" si="125"/>
        <v/>
      </c>
      <c r="BH167" t="str">
        <f t="shared" si="126"/>
        <v/>
      </c>
      <c r="BI167" t="str">
        <f>+IF(AND(X167="ud.",COUNTIF(Hoja2!$I$3:$I$11,Hoja1!Q167)&gt;0),IF(Hoja1!W167=1,VLOOKUP(Hoja1!Q167,Hoja2!$A:$D,3,0),VLOOKUP(Hoja1!Q167,Hoja2!$A:$D,4,0)),IF(AND(X167="ud.",COUNTIF(Hoja2!$I$3:$I$11,Hoja1!Q167)&lt;0),VLOOKUP(Hoja1!Q167,Hoja2!$A:$B,2,0),VLOOKUP(Hoja1!Q167,Hoja2!$A:$B,2,0)))</f>
        <v>cápsulas</v>
      </c>
      <c r="BJ167" t="str">
        <f t="shared" si="127"/>
        <v>267 mg</v>
      </c>
      <c r="BK167">
        <f t="shared" si="128"/>
        <v>100</v>
      </c>
      <c r="BL167" t="str">
        <f t="shared" si="129"/>
        <v>ud.</v>
      </c>
      <c r="BO167">
        <f t="shared" si="130"/>
        <v>996965</v>
      </c>
      <c r="BP167" t="str">
        <f t="shared" si="131"/>
        <v>Pirfenidona 267 mg x 100 cápsulas</v>
      </c>
      <c r="BQ167" s="10">
        <f t="shared" si="132"/>
        <v>65830</v>
      </c>
      <c r="BR167" s="3" t="str">
        <f t="shared" si="133"/>
        <v>Pirfenidona 267</v>
      </c>
      <c r="BS167" t="str">
        <f t="shared" si="134"/>
        <v>Pirfenidona</v>
      </c>
      <c r="BT167" t="str">
        <f t="shared" si="135"/>
        <v>cápsulas</v>
      </c>
      <c r="BU167" t="str">
        <f t="shared" si="136"/>
        <v>267 mg</v>
      </c>
      <c r="BV167">
        <f t="shared" si="137"/>
        <v>100</v>
      </c>
      <c r="BW167" t="str">
        <f t="shared" si="138"/>
        <v>ud.</v>
      </c>
      <c r="BZ167" t="str">
        <f t="shared" si="139"/>
        <v>Siron Pharma</v>
      </c>
      <c r="CB167">
        <v>0</v>
      </c>
    </row>
    <row r="168" spans="1:81" x14ac:dyDescent="0.2">
      <c r="A168" s="1" t="s">
        <v>819</v>
      </c>
      <c r="B168" s="2">
        <v>11161</v>
      </c>
      <c r="C168">
        <v>6834</v>
      </c>
      <c r="D168">
        <v>996972</v>
      </c>
      <c r="E168" s="1" t="s">
        <v>820</v>
      </c>
      <c r="F168" s="1" t="str">
        <f t="shared" si="142"/>
        <v>(CB) EZTIM</v>
      </c>
      <c r="G168" s="1">
        <f t="shared" si="148"/>
        <v>10</v>
      </c>
      <c r="H168" s="16" t="str">
        <f t="shared" si="111"/>
        <v>Eztim 10</v>
      </c>
      <c r="I168" s="1" t="str">
        <f>+VLOOKUP(Q168,Hoja2!A:B,2,0)</f>
        <v>comprimido</v>
      </c>
      <c r="J168" s="1" t="s">
        <v>219</v>
      </c>
      <c r="K168" s="1" t="str">
        <f t="shared" si="115"/>
        <v>Seven Pharma</v>
      </c>
      <c r="L168" s="1" t="s">
        <v>821</v>
      </c>
      <c r="M168" s="1" t="str">
        <f t="shared" si="149"/>
        <v>EZETIMIBA</v>
      </c>
      <c r="N168" s="1"/>
      <c r="O168" s="1"/>
      <c r="P168" s="1" t="s">
        <v>512</v>
      </c>
      <c r="Q168" s="1" t="s">
        <v>65</v>
      </c>
      <c r="R168">
        <v>10</v>
      </c>
      <c r="S168" s="1" t="s">
        <v>34</v>
      </c>
      <c r="T168" s="1" t="str">
        <f t="shared" si="150"/>
        <v>10 MG</v>
      </c>
      <c r="U168" s="1"/>
      <c r="V168" s="1"/>
      <c r="W168">
        <v>28</v>
      </c>
      <c r="X168" s="1" t="s">
        <v>35</v>
      </c>
      <c r="Y168" t="str">
        <f>+IF(AND(X168="ud.",COUNTIF(Hoja2!$I$3:$I$11,Hoja1!Q168)&gt;0),Hoja1!W168&amp;" "&amp;IF(Hoja1!W168=1,VLOOKUP(Hoja1!Q168,Hoja2!$A:$D,3,0),VLOOKUP(Hoja1!Q168,Hoja2!$A:$D,4,0)),IF(AND(X168="ud.",COUNTIF(Hoja2!$I$3:$I$11,Hoja1!Q168)&lt;0),Hoja1!W168&amp;" "&amp;"unidad, "&amp;VLOOKUP(Hoja1!Q168,Hoja2!$A:$B,2,0),Hoja1!W168&amp;" "&amp;Hoja1!X168&amp;" "&amp;VLOOKUP(Hoja1!Q168,Hoja2!$A:$B,2,0)))</f>
        <v>28 comprimidos</v>
      </c>
      <c r="Z168" t="str">
        <f>+IF(X168="ud.",IF(W168&lt;&gt;1,W168&amp;" "&amp;VLOOKUP(Q168,Hoja2!A:D,4,0),Hoja1!W168&amp;" "&amp;VLOOKUP(Hoja1!Q168,Hoja2!A:D,3,0)),Hoja1!W168&amp;" "&amp;Hoja1!X168&amp;" "&amp;VLOOKUP(Hoja1!Q168,Hoja2!A:B,2,0))</f>
        <v>28 comprimidos</v>
      </c>
      <c r="AA168" s="1" t="s">
        <v>822</v>
      </c>
      <c r="AB168" s="1" t="s">
        <v>25</v>
      </c>
      <c r="AC168" s="1" t="s">
        <v>26</v>
      </c>
      <c r="AD168" s="1" t="s">
        <v>142</v>
      </c>
      <c r="AE168" s="4">
        <v>10880</v>
      </c>
      <c r="AF168" t="str">
        <f t="shared" si="151"/>
        <v>(CB) EZTIM COM 10 MG X 28</v>
      </c>
      <c r="AG168" t="str">
        <f t="shared" si="116"/>
        <v>SEVEN PHARMA</v>
      </c>
      <c r="AH168" t="str">
        <f t="shared" si="117"/>
        <v>EZETIMIBA 10 MG</v>
      </c>
      <c r="AI168" t="str">
        <f t="shared" si="152"/>
        <v/>
      </c>
      <c r="AJ168" t="str">
        <f t="shared" si="153"/>
        <v/>
      </c>
      <c r="AK168" t="str">
        <f t="shared" si="118"/>
        <v>EZETIMIBA 10 MG</v>
      </c>
      <c r="AL168" t="str">
        <f>+VLOOKUP($Q168,Hoja2!$A:$B,2,0)</f>
        <v>comprimido</v>
      </c>
      <c r="AM168" t="str">
        <f t="shared" si="119"/>
        <v>(CB) EZTIM COM 10 MG X 28 SEVEN PHARMA EZETIMIBA 10 MG comprimido</v>
      </c>
      <c r="BB168">
        <f t="shared" si="120"/>
        <v>996972</v>
      </c>
      <c r="BC168" t="str">
        <f t="shared" si="121"/>
        <v>Eztim 10 mg x 28 comprimidos</v>
      </c>
      <c r="BD168" s="10">
        <f t="shared" si="122"/>
        <v>10880</v>
      </c>
      <c r="BE168" s="3" t="str">
        <f t="shared" si="123"/>
        <v>Eztim 10</v>
      </c>
      <c r="BF168" t="str">
        <f t="shared" si="124"/>
        <v>Ezetimiba</v>
      </c>
      <c r="BG168" t="str">
        <f t="shared" si="125"/>
        <v/>
      </c>
      <c r="BH168" t="str">
        <f t="shared" si="126"/>
        <v/>
      </c>
      <c r="BI168" t="str">
        <f>+IF(AND(X168="ud.",COUNTIF(Hoja2!$I$3:$I$11,Hoja1!Q168)&gt;0),IF(Hoja1!W168=1,VLOOKUP(Hoja1!Q168,Hoja2!$A:$D,3,0),VLOOKUP(Hoja1!Q168,Hoja2!$A:$D,4,0)),IF(AND(X168="ud.",COUNTIF(Hoja2!$I$3:$I$11,Hoja1!Q168)&lt;0),VLOOKUP(Hoja1!Q168,Hoja2!$A:$B,2,0),VLOOKUP(Hoja1!Q168,Hoja2!$A:$B,2,0)))</f>
        <v>comprimidos</v>
      </c>
      <c r="BJ168" t="str">
        <f t="shared" si="127"/>
        <v>10 mg</v>
      </c>
      <c r="BK168">
        <f t="shared" si="128"/>
        <v>28</v>
      </c>
      <c r="BL168" t="str">
        <f t="shared" si="129"/>
        <v>ud.</v>
      </c>
      <c r="BO168">
        <f t="shared" si="130"/>
        <v>996972</v>
      </c>
      <c r="BP168" t="str">
        <f t="shared" si="131"/>
        <v>Eztim 10 mg x 28 comprimidos</v>
      </c>
      <c r="BQ168" s="10">
        <f t="shared" si="132"/>
        <v>10880</v>
      </c>
      <c r="BR168" s="3" t="str">
        <f t="shared" si="133"/>
        <v>Eztim 10</v>
      </c>
      <c r="BS168" t="str">
        <f t="shared" si="134"/>
        <v>Ezetimiba</v>
      </c>
      <c r="BT168" t="str">
        <f t="shared" si="135"/>
        <v>comprimidos</v>
      </c>
      <c r="BU168" t="str">
        <f t="shared" si="136"/>
        <v>10 mg</v>
      </c>
      <c r="BV168">
        <f t="shared" si="137"/>
        <v>28</v>
      </c>
      <c r="BW168" t="str">
        <f t="shared" si="138"/>
        <v>ud.</v>
      </c>
      <c r="BZ168" t="str">
        <f t="shared" si="139"/>
        <v>Seven Pharma</v>
      </c>
      <c r="CB168">
        <v>0</v>
      </c>
    </row>
    <row r="169" spans="1:81" x14ac:dyDescent="0.2">
      <c r="A169" s="1" t="s">
        <v>823</v>
      </c>
      <c r="B169" s="2">
        <v>11175</v>
      </c>
      <c r="C169">
        <v>6850</v>
      </c>
      <c r="D169">
        <v>1002709</v>
      </c>
      <c r="E169" s="1" t="s">
        <v>824</v>
      </c>
      <c r="F169" s="1" t="str">
        <f t="shared" si="142"/>
        <v>(CB) ACIDO VALPROICO</v>
      </c>
      <c r="G169" s="1">
        <f t="shared" si="148"/>
        <v>200</v>
      </c>
      <c r="H169" s="16" t="str">
        <f t="shared" si="111"/>
        <v>Acido Valproico 200</v>
      </c>
      <c r="I169" s="1" t="str">
        <f>+VLOOKUP(Q169,Hoja2!A:B,2,0)</f>
        <v>comprimido recubierto</v>
      </c>
      <c r="J169" s="1" t="s">
        <v>507</v>
      </c>
      <c r="K169" s="1" t="str">
        <f t="shared" si="115"/>
        <v>Andromaco</v>
      </c>
      <c r="L169" s="1" t="s">
        <v>825</v>
      </c>
      <c r="M169" s="1" t="str">
        <f t="shared" si="149"/>
        <v>ACIDO VALPROICO</v>
      </c>
      <c r="N169" s="1"/>
      <c r="O169" s="1"/>
      <c r="P169" s="1" t="s">
        <v>305</v>
      </c>
      <c r="Q169" s="1" t="s">
        <v>33</v>
      </c>
      <c r="R169" s="1">
        <v>200</v>
      </c>
      <c r="S169" s="1" t="s">
        <v>34</v>
      </c>
      <c r="T169" s="1" t="str">
        <f t="shared" si="150"/>
        <v>200 MG</v>
      </c>
      <c r="U169" s="1"/>
      <c r="V169" s="1"/>
      <c r="W169" s="1">
        <v>30</v>
      </c>
      <c r="X169" s="1" t="s">
        <v>35</v>
      </c>
      <c r="Y169" t="str">
        <f>+IF(AND(X169="ud.",COUNTIF(Hoja2!$I$3:$I$11,Hoja1!Q169)&gt;0),Hoja1!W169&amp;" "&amp;IF(Hoja1!W169=1,VLOOKUP(Hoja1!Q169,Hoja2!$A:$D,3,0),VLOOKUP(Hoja1!Q169,Hoja2!$A:$D,4,0)),IF(AND(X169="ud.",COUNTIF(Hoja2!$I$3:$I$11,Hoja1!Q169)&lt;0),Hoja1!W169&amp;" "&amp;"unidad, "&amp;VLOOKUP(Hoja1!Q169,Hoja2!$A:$B,2,0),Hoja1!W169&amp;" "&amp;Hoja1!X169&amp;" "&amp;VLOOKUP(Hoja1!Q169,Hoja2!$A:$B,2,0)))</f>
        <v>30 comprimidos recubiertos</v>
      </c>
      <c r="Z169" t="str">
        <f>+IF(X169="ud.",IF(W169&lt;&gt;1,W169&amp;" "&amp;VLOOKUP(Q169,Hoja2!A:D,4,0),Hoja1!W169&amp;" "&amp;VLOOKUP(Hoja1!Q169,Hoja2!A:D,3,0)),Hoja1!W169&amp;" "&amp;Hoja1!X169&amp;" "&amp;VLOOKUP(Hoja1!Q169,Hoja2!A:B,2,0))</f>
        <v>30 comprimidos recubiertos</v>
      </c>
      <c r="AA169" s="1" t="s">
        <v>826</v>
      </c>
      <c r="AB169" s="1" t="s">
        <v>25</v>
      </c>
      <c r="AC169" s="1" t="s">
        <v>26</v>
      </c>
      <c r="AD169" s="1" t="s">
        <v>51</v>
      </c>
      <c r="AE169" s="4">
        <v>3940</v>
      </c>
      <c r="AF169" t="str">
        <f t="shared" si="151"/>
        <v>(CB) ACIDO VALPROICO COM REC 200 MG X 30</v>
      </c>
      <c r="AG169" t="str">
        <f t="shared" si="116"/>
        <v>ANDROMACO</v>
      </c>
      <c r="AH169" t="str">
        <f t="shared" si="117"/>
        <v>ACIDO VALPROICO 200 MG</v>
      </c>
      <c r="AI169" t="str">
        <f t="shared" si="152"/>
        <v/>
      </c>
      <c r="AJ169" t="str">
        <f t="shared" si="153"/>
        <v/>
      </c>
      <c r="AK169" t="str">
        <f t="shared" si="118"/>
        <v>ACIDO VALPROICO 200 MG</v>
      </c>
      <c r="AL169" t="str">
        <f>+VLOOKUP($Q169,Hoja2!$A:$B,2,0)</f>
        <v>comprimido recubierto</v>
      </c>
      <c r="AM169" t="str">
        <f t="shared" si="119"/>
        <v>(CB) ACIDO VALPROICO COM REC 200 MG X 30 ANDROMACO ACIDO VALPROICO 200 MG comprimido recubierto</v>
      </c>
      <c r="BB169">
        <f t="shared" si="120"/>
        <v>1002709</v>
      </c>
      <c r="BC169" t="str">
        <f t="shared" si="121"/>
        <v>Acido Valproico 200 mg x 30 comprimidos recubiertos</v>
      </c>
      <c r="BD169" s="10">
        <f t="shared" si="122"/>
        <v>3940</v>
      </c>
      <c r="BE169" s="3" t="str">
        <f t="shared" si="123"/>
        <v>Acido Valproico 200</v>
      </c>
      <c r="BF169" t="str">
        <f t="shared" si="124"/>
        <v>Acido Valproico</v>
      </c>
      <c r="BG169" t="str">
        <f t="shared" si="125"/>
        <v/>
      </c>
      <c r="BH169" t="str">
        <f t="shared" si="126"/>
        <v/>
      </c>
      <c r="BI169" t="str">
        <f>+IF(AND(X169="ud.",COUNTIF(Hoja2!$I$3:$I$11,Hoja1!Q169)&gt;0),IF(Hoja1!W169=1,VLOOKUP(Hoja1!Q169,Hoja2!$A:$D,3,0),VLOOKUP(Hoja1!Q169,Hoja2!$A:$D,4,0)),IF(AND(X169="ud.",COUNTIF(Hoja2!$I$3:$I$11,Hoja1!Q169)&lt;0),VLOOKUP(Hoja1!Q169,Hoja2!$A:$B,2,0),VLOOKUP(Hoja1!Q169,Hoja2!$A:$B,2,0)))</f>
        <v>comprimidos recubiertos</v>
      </c>
      <c r="BJ169" t="str">
        <f t="shared" si="127"/>
        <v>200 mg</v>
      </c>
      <c r="BK169">
        <f t="shared" si="128"/>
        <v>30</v>
      </c>
      <c r="BL169" t="str">
        <f t="shared" si="129"/>
        <v>ud.</v>
      </c>
      <c r="BO169">
        <f t="shared" si="130"/>
        <v>1002709</v>
      </c>
      <c r="BP169" t="str">
        <f t="shared" si="131"/>
        <v>Acido Valproico 200 mg x 30 comprimidos recubiertos</v>
      </c>
      <c r="BQ169" s="10">
        <f t="shared" si="132"/>
        <v>3940</v>
      </c>
      <c r="BR169" s="3" t="str">
        <f t="shared" si="133"/>
        <v>Acido Valproico 200</v>
      </c>
      <c r="BS169" t="str">
        <f t="shared" si="134"/>
        <v>Acido Valproico</v>
      </c>
      <c r="BT169" t="str">
        <f t="shared" si="135"/>
        <v>comprimidos recubiertos</v>
      </c>
      <c r="BU169" t="str">
        <f t="shared" si="136"/>
        <v>200 mg</v>
      </c>
      <c r="BV169">
        <f t="shared" si="137"/>
        <v>30</v>
      </c>
      <c r="BW169" t="str">
        <f t="shared" si="138"/>
        <v>ud.</v>
      </c>
      <c r="BZ169" t="str">
        <f t="shared" si="139"/>
        <v>Andromaco</v>
      </c>
      <c r="CA169">
        <v>829142</v>
      </c>
      <c r="CB169">
        <v>0</v>
      </c>
    </row>
    <row r="170" spans="1:81" x14ac:dyDescent="0.2">
      <c r="A170" s="1" t="s">
        <v>827</v>
      </c>
      <c r="B170" s="2">
        <v>11176</v>
      </c>
      <c r="C170">
        <v>6851</v>
      </c>
      <c r="D170">
        <v>1002769</v>
      </c>
      <c r="E170" s="1" t="s">
        <v>828</v>
      </c>
      <c r="F170" s="1" t="str">
        <f t="shared" si="142"/>
        <v>(CB) RIVAROXABAN</v>
      </c>
      <c r="G170" s="1">
        <f t="shared" si="148"/>
        <v>20</v>
      </c>
      <c r="H170" s="16" t="str">
        <f t="shared" si="111"/>
        <v>Rivaroxaban 20</v>
      </c>
      <c r="I170" s="1" t="str">
        <f>+VLOOKUP(Q170,Hoja2!A:B,2,0)</f>
        <v>comprimido recubierto</v>
      </c>
      <c r="J170" s="1" t="s">
        <v>434</v>
      </c>
      <c r="K170" s="1" t="str">
        <f t="shared" si="115"/>
        <v>Pinnacle</v>
      </c>
      <c r="L170" s="1" t="s">
        <v>570</v>
      </c>
      <c r="M170" s="1" t="str">
        <f t="shared" si="149"/>
        <v>RIVAROXABAN</v>
      </c>
      <c r="N170" s="1"/>
      <c r="O170" s="1"/>
      <c r="P170" s="1" t="s">
        <v>140</v>
      </c>
      <c r="Q170" s="1" t="s">
        <v>33</v>
      </c>
      <c r="R170" s="1">
        <v>20</v>
      </c>
      <c r="S170" s="1" t="s">
        <v>34</v>
      </c>
      <c r="T170" s="1" t="str">
        <f t="shared" si="150"/>
        <v>20 MG</v>
      </c>
      <c r="U170" s="1"/>
      <c r="V170" s="1"/>
      <c r="W170" s="1">
        <v>56</v>
      </c>
      <c r="X170" s="1" t="s">
        <v>35</v>
      </c>
      <c r="Y170" t="str">
        <f>+IF(AND(X170="ud.",COUNTIF(Hoja2!$I$3:$I$11,Hoja1!Q170)&gt;0),Hoja1!W170&amp;" "&amp;IF(Hoja1!W170=1,VLOOKUP(Hoja1!Q170,Hoja2!$A:$D,3,0),VLOOKUP(Hoja1!Q170,Hoja2!$A:$D,4,0)),IF(AND(X170="ud.",COUNTIF(Hoja2!$I$3:$I$11,Hoja1!Q170)&lt;0),Hoja1!W170&amp;" "&amp;"unidad, "&amp;VLOOKUP(Hoja1!Q170,Hoja2!$A:$B,2,0),Hoja1!W170&amp;" "&amp;Hoja1!X170&amp;" "&amp;VLOOKUP(Hoja1!Q170,Hoja2!$A:$B,2,0)))</f>
        <v>56 comprimidos recubiertos</v>
      </c>
      <c r="Z170" t="str">
        <f>+IF(X170="ud.",IF(W170&lt;&gt;1,W170&amp;" "&amp;VLOOKUP(Q170,Hoja2!A:D,4,0),Hoja1!W170&amp;" "&amp;VLOOKUP(Hoja1!Q170,Hoja2!A:D,3,0)),Hoja1!W170&amp;" "&amp;Hoja1!X170&amp;" "&amp;VLOOKUP(Hoja1!Q170,Hoja2!A:B,2,0))</f>
        <v>56 comprimidos recubiertos</v>
      </c>
      <c r="AA170" s="1" t="s">
        <v>829</v>
      </c>
      <c r="AB170" s="1" t="s">
        <v>25</v>
      </c>
      <c r="AC170" s="1" t="s">
        <v>26</v>
      </c>
      <c r="AD170" s="1" t="s">
        <v>142</v>
      </c>
      <c r="AE170" s="4">
        <v>6750</v>
      </c>
      <c r="AF170" t="str">
        <f t="shared" si="151"/>
        <v>(CB) RIVAROXABAN COM REC 20 MG X 56</v>
      </c>
      <c r="AG170" t="str">
        <f t="shared" si="116"/>
        <v>PINNACLE</v>
      </c>
      <c r="AH170" t="str">
        <f t="shared" si="117"/>
        <v>RIVAROXABAN 20 MG</v>
      </c>
      <c r="AI170" t="str">
        <f t="shared" si="152"/>
        <v/>
      </c>
      <c r="AJ170" t="str">
        <f t="shared" si="153"/>
        <v/>
      </c>
      <c r="AK170" t="str">
        <f t="shared" si="118"/>
        <v>RIVAROXABAN 20 MG</v>
      </c>
      <c r="AL170" t="str">
        <f>+VLOOKUP($Q170,Hoja2!$A:$B,2,0)</f>
        <v>comprimido recubierto</v>
      </c>
      <c r="AM170" t="str">
        <f t="shared" si="119"/>
        <v>(CB) RIVAROXABAN COM REC 20 MG X 56 PINNACLE RIVAROXABAN 20 MG comprimido recubierto</v>
      </c>
      <c r="BB170">
        <f t="shared" si="120"/>
        <v>1002769</v>
      </c>
      <c r="BC170" t="str">
        <f t="shared" si="121"/>
        <v>Rivaroxaban 20 mg x 56 comprimidos recubiertos</v>
      </c>
      <c r="BD170" s="10">
        <f t="shared" si="122"/>
        <v>6750</v>
      </c>
      <c r="BE170" s="3" t="str">
        <f t="shared" si="123"/>
        <v>Rivaroxaban 20</v>
      </c>
      <c r="BF170" t="str">
        <f t="shared" si="124"/>
        <v>Rivaroxaban</v>
      </c>
      <c r="BG170" t="str">
        <f t="shared" si="125"/>
        <v/>
      </c>
      <c r="BH170" t="str">
        <f t="shared" si="126"/>
        <v/>
      </c>
      <c r="BI170" t="str">
        <f>+IF(AND(X170="ud.",COUNTIF(Hoja2!$I$3:$I$11,Hoja1!Q170)&gt;0),IF(Hoja1!W170=1,VLOOKUP(Hoja1!Q170,Hoja2!$A:$D,3,0),VLOOKUP(Hoja1!Q170,Hoja2!$A:$D,4,0)),IF(AND(X170="ud.",COUNTIF(Hoja2!$I$3:$I$11,Hoja1!Q170)&lt;0),VLOOKUP(Hoja1!Q170,Hoja2!$A:$B,2,0),VLOOKUP(Hoja1!Q170,Hoja2!$A:$B,2,0)))</f>
        <v>comprimidos recubiertos</v>
      </c>
      <c r="BJ170" t="str">
        <f t="shared" si="127"/>
        <v>20 mg</v>
      </c>
      <c r="BK170">
        <f t="shared" si="128"/>
        <v>56</v>
      </c>
      <c r="BL170" t="str">
        <f t="shared" si="129"/>
        <v>ud.</v>
      </c>
      <c r="BO170">
        <f t="shared" si="130"/>
        <v>1002769</v>
      </c>
      <c r="BP170" t="str">
        <f t="shared" si="131"/>
        <v>Rivaroxaban 20 mg x 56 comprimidos recubiertos</v>
      </c>
      <c r="BQ170" s="10">
        <f t="shared" si="132"/>
        <v>6750</v>
      </c>
      <c r="BR170" s="3" t="str">
        <f t="shared" si="133"/>
        <v>Rivaroxaban 20</v>
      </c>
      <c r="BS170" t="str">
        <f t="shared" si="134"/>
        <v>Rivaroxaban</v>
      </c>
      <c r="BT170" t="str">
        <f t="shared" si="135"/>
        <v>comprimidos recubiertos</v>
      </c>
      <c r="BU170" t="str">
        <f t="shared" si="136"/>
        <v>20 mg</v>
      </c>
      <c r="BV170">
        <f t="shared" si="137"/>
        <v>56</v>
      </c>
      <c r="BW170" t="str">
        <f t="shared" si="138"/>
        <v>ud.</v>
      </c>
      <c r="BZ170" t="str">
        <f t="shared" si="139"/>
        <v>Pinnacle</v>
      </c>
      <c r="CB170">
        <v>0</v>
      </c>
    </row>
    <row r="171" spans="1:81" x14ac:dyDescent="0.2">
      <c r="A171" s="1" t="s">
        <v>830</v>
      </c>
      <c r="B171" s="2">
        <v>11214</v>
      </c>
      <c r="C171">
        <v>6893</v>
      </c>
      <c r="D171">
        <v>1027536</v>
      </c>
      <c r="E171" s="1" t="s">
        <v>831</v>
      </c>
      <c r="F171" s="1" t="str">
        <f t="shared" si="142"/>
        <v>(CB) ALFEXA</v>
      </c>
      <c r="G171" s="1">
        <f t="shared" si="148"/>
        <v>180</v>
      </c>
      <c r="H171" s="16" t="str">
        <f t="shared" si="111"/>
        <v>Alfexa 180</v>
      </c>
      <c r="I171" s="1" t="str">
        <f>+VLOOKUP(Q171,Hoja2!A:B,2,0)</f>
        <v>comprimido recubierto</v>
      </c>
      <c r="J171" s="1" t="s">
        <v>176</v>
      </c>
      <c r="K171" s="1" t="str">
        <f t="shared" si="115"/>
        <v>Ascend</v>
      </c>
      <c r="L171" s="1" t="s">
        <v>832</v>
      </c>
      <c r="M171" s="1" t="str">
        <f t="shared" si="149"/>
        <v>FEXOFENADINA</v>
      </c>
      <c r="N171" s="1"/>
      <c r="O171" s="1"/>
      <c r="P171" s="1" t="s">
        <v>21</v>
      </c>
      <c r="Q171" s="1" t="s">
        <v>33</v>
      </c>
      <c r="R171">
        <v>180</v>
      </c>
      <c r="S171" s="1" t="s">
        <v>34</v>
      </c>
      <c r="T171" s="1" t="str">
        <f t="shared" si="150"/>
        <v>180 MG</v>
      </c>
      <c r="U171" s="1"/>
      <c r="V171" s="1"/>
      <c r="W171">
        <v>30</v>
      </c>
      <c r="X171" s="1" t="s">
        <v>35</v>
      </c>
      <c r="Y171" t="str">
        <f>+IF(AND(X171="ud.",COUNTIF(Hoja2!$I$3:$I$11,Hoja1!Q171)&gt;0),Hoja1!W171&amp;" "&amp;IF(Hoja1!W171=1,VLOOKUP(Hoja1!Q171,Hoja2!$A:$D,3,0),VLOOKUP(Hoja1!Q171,Hoja2!$A:$D,4,0)),IF(AND(X171="ud.",COUNTIF(Hoja2!$I$3:$I$11,Hoja1!Q171)&lt;0),Hoja1!W171&amp;" "&amp;"unidad, "&amp;VLOOKUP(Hoja1!Q171,Hoja2!$A:$B,2,0),Hoja1!W171&amp;" "&amp;Hoja1!X171&amp;" "&amp;VLOOKUP(Hoja1!Q171,Hoja2!$A:$B,2,0)))</f>
        <v>30 comprimidos recubiertos</v>
      </c>
      <c r="Z171" t="str">
        <f>+IF(X171="ud.",IF(W171&lt;&gt;1,W171&amp;" "&amp;VLOOKUP(Q171,Hoja2!A:D,4,0),Hoja1!W171&amp;" "&amp;VLOOKUP(Hoja1!Q171,Hoja2!A:D,3,0)),Hoja1!W171&amp;" "&amp;Hoja1!X171&amp;" "&amp;VLOOKUP(Hoja1!Q171,Hoja2!A:B,2,0))</f>
        <v>30 comprimidos recubiertos</v>
      </c>
      <c r="AA171" s="1" t="s">
        <v>833</v>
      </c>
      <c r="AB171" s="1" t="s">
        <v>25</v>
      </c>
      <c r="AC171" s="1" t="s">
        <v>26</v>
      </c>
      <c r="AD171" s="1" t="s">
        <v>834</v>
      </c>
      <c r="AE171" s="4">
        <v>10820</v>
      </c>
      <c r="AF171" t="str">
        <f t="shared" si="151"/>
        <v>(CB) ALFEXA COM REC 180 MG X 30</v>
      </c>
      <c r="AG171" t="str">
        <f t="shared" si="116"/>
        <v>ASCEND</v>
      </c>
      <c r="AH171" t="str">
        <f t="shared" si="117"/>
        <v>FEXOFENADINA 180 MG</v>
      </c>
      <c r="AI171" t="str">
        <f t="shared" si="152"/>
        <v/>
      </c>
      <c r="AJ171" t="str">
        <f t="shared" si="153"/>
        <v/>
      </c>
      <c r="AK171" t="str">
        <f t="shared" si="118"/>
        <v>FEXOFENADINA 180 MG</v>
      </c>
      <c r="AL171" t="str">
        <f>+VLOOKUP($Q171,Hoja2!$A:$B,2,0)</f>
        <v>comprimido recubierto</v>
      </c>
      <c r="AM171" t="str">
        <f t="shared" si="119"/>
        <v>(CB) ALFEXA COM REC 180 MG X 30 ASCEND FEXOFENADINA 180 MG comprimido recubierto</v>
      </c>
      <c r="BB171">
        <f t="shared" si="120"/>
        <v>1027536</v>
      </c>
      <c r="BC171" t="str">
        <f t="shared" si="121"/>
        <v>Alfexa 180 mg x 30 comprimidos recubiertos</v>
      </c>
      <c r="BD171" s="10">
        <f t="shared" si="122"/>
        <v>10820</v>
      </c>
      <c r="BE171" s="3" t="str">
        <f t="shared" si="123"/>
        <v>Alfexa 180</v>
      </c>
      <c r="BF171" t="str">
        <f t="shared" si="124"/>
        <v>Fexofenadina</v>
      </c>
      <c r="BG171" t="str">
        <f t="shared" si="125"/>
        <v/>
      </c>
      <c r="BH171" t="str">
        <f t="shared" si="126"/>
        <v/>
      </c>
      <c r="BI171" t="str">
        <f>+IF(AND(X171="ud.",COUNTIF(Hoja2!$I$3:$I$11,Hoja1!Q171)&gt;0),IF(Hoja1!W171=1,VLOOKUP(Hoja1!Q171,Hoja2!$A:$D,3,0),VLOOKUP(Hoja1!Q171,Hoja2!$A:$D,4,0)),IF(AND(X171="ud.",COUNTIF(Hoja2!$I$3:$I$11,Hoja1!Q171)&lt;0),VLOOKUP(Hoja1!Q171,Hoja2!$A:$B,2,0),VLOOKUP(Hoja1!Q171,Hoja2!$A:$B,2,0)))</f>
        <v>comprimidos recubiertos</v>
      </c>
      <c r="BJ171" t="str">
        <f t="shared" si="127"/>
        <v>180 mg</v>
      </c>
      <c r="BK171">
        <f t="shared" si="128"/>
        <v>30</v>
      </c>
      <c r="BL171" t="str">
        <f t="shared" si="129"/>
        <v>ud.</v>
      </c>
      <c r="BO171">
        <f t="shared" si="130"/>
        <v>1027536</v>
      </c>
      <c r="BP171" t="str">
        <f t="shared" si="131"/>
        <v>Alfexa 180 mg x 30 comprimidos recubiertos</v>
      </c>
      <c r="BQ171" s="10">
        <f t="shared" si="132"/>
        <v>10820</v>
      </c>
      <c r="BR171" s="3" t="str">
        <f t="shared" si="133"/>
        <v>Alfexa 180</v>
      </c>
      <c r="BS171" t="str">
        <f t="shared" si="134"/>
        <v>Fexofenadina</v>
      </c>
      <c r="BT171" t="str">
        <f t="shared" si="135"/>
        <v>comprimidos recubiertos</v>
      </c>
      <c r="BU171" t="str">
        <f t="shared" si="136"/>
        <v>180 mg</v>
      </c>
      <c r="BV171">
        <f t="shared" si="137"/>
        <v>30</v>
      </c>
      <c r="BW171" t="str">
        <f t="shared" si="138"/>
        <v>ud.</v>
      </c>
      <c r="BZ171" t="str">
        <f t="shared" si="139"/>
        <v>Ascend</v>
      </c>
      <c r="CB171">
        <v>0</v>
      </c>
    </row>
    <row r="172" spans="1:81" x14ac:dyDescent="0.2">
      <c r="A172" t="s">
        <v>835</v>
      </c>
      <c r="B172" s="2">
        <v>11238</v>
      </c>
      <c r="C172">
        <v>6922</v>
      </c>
      <c r="D172">
        <v>1090005</v>
      </c>
      <c r="E172" s="1" t="s">
        <v>836</v>
      </c>
      <c r="F172" s="1" t="str">
        <f t="shared" si="142"/>
        <v>(CB) VILDAVITAE PLUS</v>
      </c>
      <c r="G172" s="1" t="str">
        <f t="shared" si="148"/>
        <v>50/1000</v>
      </c>
      <c r="H172" s="16" t="str">
        <f t="shared" si="111"/>
        <v>Vildavitae Plus 50/1000</v>
      </c>
      <c r="I172" s="1" t="str">
        <f>+VLOOKUP(Q172,Hoja2!A:B,2,0)</f>
        <v>comprimido recubierto</v>
      </c>
      <c r="J172" s="1" t="s">
        <v>387</v>
      </c>
      <c r="K172" s="1" t="str">
        <f t="shared" si="115"/>
        <v>Galenicum</v>
      </c>
      <c r="L172" s="1" t="s">
        <v>85</v>
      </c>
      <c r="M172" s="1" t="s">
        <v>79</v>
      </c>
      <c r="N172" s="1" t="s">
        <v>884</v>
      </c>
      <c r="O172" s="1"/>
      <c r="P172" s="1" t="s">
        <v>80</v>
      </c>
      <c r="Q172" s="1" t="s">
        <v>33</v>
      </c>
      <c r="R172" s="1" t="s">
        <v>242</v>
      </c>
      <c r="S172" s="1" t="s">
        <v>34</v>
      </c>
      <c r="T172" s="1" t="s">
        <v>910</v>
      </c>
      <c r="U172" s="1" t="s">
        <v>918</v>
      </c>
      <c r="V172" s="1"/>
      <c r="W172" s="1">
        <v>60</v>
      </c>
      <c r="X172" s="1" t="s">
        <v>35</v>
      </c>
      <c r="Y172" t="str">
        <f>+IF(AND(X172="ud.",COUNTIF(Hoja2!$I$3:$I$11,Hoja1!Q172)&gt;0),Hoja1!W172&amp;" "&amp;IF(Hoja1!W172=1,VLOOKUP(Hoja1!Q172,Hoja2!$A:$D,3,0),VLOOKUP(Hoja1!Q172,Hoja2!$A:$D,4,0)),IF(AND(X172="ud.",COUNTIF(Hoja2!$I$3:$I$11,Hoja1!Q172)&lt;0),Hoja1!W172&amp;" "&amp;"unidad, "&amp;VLOOKUP(Hoja1!Q172,Hoja2!$A:$B,2,0),Hoja1!W172&amp;" "&amp;Hoja1!X172&amp;" "&amp;VLOOKUP(Hoja1!Q172,Hoja2!$A:$B,2,0)))</f>
        <v>60 comprimidos recubiertos</v>
      </c>
      <c r="Z172" t="str">
        <f>+IF(X172="ud.",IF(W172&lt;&gt;1,W172&amp;" "&amp;VLOOKUP(Q172,Hoja2!A:D,4,0),Hoja1!W172&amp;" "&amp;VLOOKUP(Hoja1!Q172,Hoja2!A:D,3,0)),Hoja1!W172&amp;" "&amp;Hoja1!X172&amp;" "&amp;VLOOKUP(Hoja1!Q172,Hoja2!A:B,2,0))</f>
        <v>60 comprimidos recubiertos</v>
      </c>
      <c r="AA172" s="1" t="s">
        <v>837</v>
      </c>
      <c r="AB172" s="1" t="s">
        <v>25</v>
      </c>
      <c r="AC172" s="1" t="s">
        <v>26</v>
      </c>
      <c r="AD172" s="1" t="s">
        <v>82</v>
      </c>
      <c r="AE172" s="4">
        <v>21630</v>
      </c>
      <c r="AF172" t="str">
        <f t="shared" si="151"/>
        <v>(CB) VILDAVITAE PLUS COM REC 50/1000 X 60</v>
      </c>
      <c r="AG172" t="str">
        <f t="shared" si="116"/>
        <v>GALENICUM</v>
      </c>
      <c r="AH172" t="str">
        <f t="shared" si="117"/>
        <v>VILDAGLIPTINA 50 MG</v>
      </c>
      <c r="AI172" t="str">
        <f t="shared" si="152"/>
        <v>METFORMINA 1000 MG</v>
      </c>
      <c r="AJ172" t="str">
        <f t="shared" si="153"/>
        <v/>
      </c>
      <c r="AK172" t="str">
        <f t="shared" si="118"/>
        <v>VILDAGLIPTINA 50 MG METFORMINA 1000 MG</v>
      </c>
      <c r="AL172" t="str">
        <f>+VLOOKUP($Q172,Hoja2!$A:$B,2,0)</f>
        <v>comprimido recubierto</v>
      </c>
      <c r="AM172" t="str">
        <f t="shared" si="119"/>
        <v>(CB) VILDAVITAE PLUS COM REC 50/1000 X 60 GALENICUM VILDAGLIPTINA 50 MG METFORMINA 1000 MG comprimido recubierto</v>
      </c>
      <c r="BB172">
        <f t="shared" si="120"/>
        <v>1090005</v>
      </c>
      <c r="BC172" t="str">
        <f t="shared" si="121"/>
        <v>Vildavitae Plus 50/1000 mg x 60 comprimidos recubiertos</v>
      </c>
      <c r="BD172" s="10">
        <f t="shared" si="122"/>
        <v>21630</v>
      </c>
      <c r="BE172" s="3" t="str">
        <f t="shared" si="123"/>
        <v>Vildavitae Plus 50/1000</v>
      </c>
      <c r="BF172" t="str">
        <f t="shared" si="124"/>
        <v>Vildagliptina</v>
      </c>
      <c r="BG172" t="str">
        <f t="shared" si="125"/>
        <v>Metformina</v>
      </c>
      <c r="BH172" t="str">
        <f t="shared" si="126"/>
        <v/>
      </c>
      <c r="BI172" t="str">
        <f>+IF(AND(X172="ud.",COUNTIF(Hoja2!$I$3:$I$11,Hoja1!Q172)&gt;0),IF(Hoja1!W172=1,VLOOKUP(Hoja1!Q172,Hoja2!$A:$D,3,0),VLOOKUP(Hoja1!Q172,Hoja2!$A:$D,4,0)),IF(AND(X172="ud.",COUNTIF(Hoja2!$I$3:$I$11,Hoja1!Q172)&lt;0),VLOOKUP(Hoja1!Q172,Hoja2!$A:$B,2,0),VLOOKUP(Hoja1!Q172,Hoja2!$A:$B,2,0)))</f>
        <v>comprimidos recubiertos</v>
      </c>
      <c r="BJ172" t="str">
        <f t="shared" si="127"/>
        <v>50/1000 mg</v>
      </c>
      <c r="BK172">
        <f t="shared" si="128"/>
        <v>60</v>
      </c>
      <c r="BL172" t="str">
        <f t="shared" si="129"/>
        <v>ud.</v>
      </c>
      <c r="BO172">
        <f t="shared" si="130"/>
        <v>1090005</v>
      </c>
      <c r="BP172" t="str">
        <f t="shared" si="131"/>
        <v>Vildavitae Plus 50/1000 mg x 60 comprimidos recubiertos</v>
      </c>
      <c r="BQ172" s="10">
        <f t="shared" si="132"/>
        <v>21630</v>
      </c>
      <c r="BR172" s="3" t="str">
        <f t="shared" si="133"/>
        <v>Vildavitae Plus 50/1000</v>
      </c>
      <c r="BS172" t="str">
        <f t="shared" si="134"/>
        <v>Vildagliptina;Metformina</v>
      </c>
      <c r="BT172" t="str">
        <f t="shared" si="135"/>
        <v>comprimidos recubiertos</v>
      </c>
      <c r="BU172" t="str">
        <f t="shared" si="136"/>
        <v>50/1000 mg</v>
      </c>
      <c r="BV172">
        <f t="shared" si="137"/>
        <v>60</v>
      </c>
      <c r="BW172" t="str">
        <f t="shared" si="138"/>
        <v>ud.</v>
      </c>
      <c r="BX172" t="s">
        <v>1037</v>
      </c>
      <c r="BZ172" t="str">
        <f t="shared" si="139"/>
        <v>Galenicum</v>
      </c>
      <c r="CB172">
        <v>0</v>
      </c>
      <c r="CC172">
        <v>829004</v>
      </c>
    </row>
    <row r="173" spans="1:81" x14ac:dyDescent="0.2">
      <c r="A173" s="1" t="s">
        <v>838</v>
      </c>
      <c r="B173" s="2">
        <v>11239</v>
      </c>
      <c r="C173">
        <v>6923</v>
      </c>
      <c r="D173">
        <v>1090009</v>
      </c>
      <c r="E173" s="1" t="s">
        <v>839</v>
      </c>
      <c r="F173" s="1" t="str">
        <f t="shared" si="142"/>
        <v>(CB) CLOTRIMAZOL</v>
      </c>
      <c r="G173" s="1">
        <f t="shared" si="148"/>
        <v>500</v>
      </c>
      <c r="H173" s="16" t="str">
        <f t="shared" si="111"/>
        <v>Clotrimazol 500</v>
      </c>
      <c r="I173" s="1" t="str">
        <f>+VLOOKUP(Q173,Hoja2!A:B,2,0)</f>
        <v>óvulo</v>
      </c>
      <c r="J173" s="1" t="s">
        <v>561</v>
      </c>
      <c r="K173" s="1" t="str">
        <f t="shared" si="115"/>
        <v>Pasteur</v>
      </c>
      <c r="L173" s="1" t="s">
        <v>840</v>
      </c>
      <c r="M173" s="1" t="str">
        <f t="shared" ref="M173:M176" si="154">+L173</f>
        <v>CLOTRIMAZOL</v>
      </c>
      <c r="N173" s="1"/>
      <c r="O173" s="1"/>
      <c r="P173" s="1" t="s">
        <v>184</v>
      </c>
      <c r="Q173" t="s">
        <v>841</v>
      </c>
      <c r="R173">
        <v>500</v>
      </c>
      <c r="S173" s="1" t="s">
        <v>34</v>
      </c>
      <c r="T173" s="1" t="str">
        <f t="shared" ref="T173:T176" si="155">+UPPER(R173&amp;" "&amp;S173)</f>
        <v>500 MG</v>
      </c>
      <c r="W173">
        <v>1</v>
      </c>
      <c r="X173" s="1" t="s">
        <v>35</v>
      </c>
      <c r="Y173" t="str">
        <f>+IF(AND(X173="ud.",COUNTIF(Hoja2!$I$3:$I$11,Hoja1!Q173)&gt;0),Hoja1!W173&amp;" "&amp;IF(Hoja1!W173=1,VLOOKUP(Hoja1!Q173,Hoja2!$A:$D,3,0),VLOOKUP(Hoja1!Q173,Hoja2!$A:$D,4,0)),IF(AND(X173="ud.",COUNTIF(Hoja2!$I$3:$I$11,Hoja1!Q173)&lt;0),Hoja1!W173&amp;" "&amp;"unidad, "&amp;VLOOKUP(Hoja1!Q173,Hoja2!$A:$B,2,0),Hoja1!W173&amp;" "&amp;Hoja1!X173&amp;" "&amp;VLOOKUP(Hoja1!Q173,Hoja2!$A:$B,2,0)))</f>
        <v>1 óvulo</v>
      </c>
      <c r="Z173" t="str">
        <f>+IF(X173="ud.",IF(W173&lt;&gt;1,W173&amp;" "&amp;VLOOKUP(Q173,Hoja2!A:D,4,0),Hoja1!W173&amp;" "&amp;VLOOKUP(Hoja1!Q173,Hoja2!A:D,3,0)),Hoja1!W173&amp;" "&amp;Hoja1!X173&amp;" "&amp;VLOOKUP(Hoja1!Q173,Hoja2!A:B,2,0))</f>
        <v>1 óvulo</v>
      </c>
      <c r="AA173" s="1" t="s">
        <v>842</v>
      </c>
      <c r="AB173" s="1" t="s">
        <v>25</v>
      </c>
      <c r="AC173" s="1" t="s">
        <v>26</v>
      </c>
      <c r="AD173" s="1" t="s">
        <v>163</v>
      </c>
      <c r="AE173" s="4">
        <v>1270</v>
      </c>
      <c r="AF173" t="str">
        <f t="shared" si="151"/>
        <v>(CB) CLOTRIMAZOL OVU 500 MG X 1</v>
      </c>
      <c r="AG173" t="str">
        <f t="shared" si="116"/>
        <v>PASTEUR</v>
      </c>
      <c r="AH173" t="str">
        <f t="shared" si="117"/>
        <v>CLOTRIMAZOL 500 MG</v>
      </c>
      <c r="AI173" t="str">
        <f t="shared" si="152"/>
        <v/>
      </c>
      <c r="AJ173" t="str">
        <f t="shared" si="153"/>
        <v/>
      </c>
      <c r="AK173" t="str">
        <f t="shared" si="118"/>
        <v>CLOTRIMAZOL 500 MG</v>
      </c>
      <c r="AL173" t="str">
        <f>+VLOOKUP($Q173,Hoja2!$A:$B,2,0)</f>
        <v>óvulo</v>
      </c>
      <c r="AM173" t="str">
        <f t="shared" si="119"/>
        <v>(CB) CLOTRIMAZOL OVU 500 MG X 1 PASTEUR CLOTRIMAZOL 500 MG óvulo</v>
      </c>
      <c r="BB173">
        <f t="shared" si="120"/>
        <v>1090009</v>
      </c>
      <c r="BC173" t="str">
        <f t="shared" si="121"/>
        <v>Clotrimazol 500 mg x 1 óvulo</v>
      </c>
      <c r="BD173" s="10">
        <f t="shared" si="122"/>
        <v>1270</v>
      </c>
      <c r="BE173" s="3" t="str">
        <f t="shared" si="123"/>
        <v>Clotrimazol 500</v>
      </c>
      <c r="BF173" t="str">
        <f t="shared" si="124"/>
        <v>Clotrimazol</v>
      </c>
      <c r="BG173" t="str">
        <f t="shared" si="125"/>
        <v/>
      </c>
      <c r="BH173" t="str">
        <f t="shared" si="126"/>
        <v/>
      </c>
      <c r="BI173" t="str">
        <f>+IF(AND(X173="ud.",COUNTIF(Hoja2!$I$3:$I$11,Hoja1!Q173)&gt;0),IF(Hoja1!W173=1,VLOOKUP(Hoja1!Q173,Hoja2!$A:$D,3,0),VLOOKUP(Hoja1!Q173,Hoja2!$A:$D,4,0)),IF(AND(X173="ud.",COUNTIF(Hoja2!$I$3:$I$11,Hoja1!Q173)&lt;0),VLOOKUP(Hoja1!Q173,Hoja2!$A:$B,2,0),VLOOKUP(Hoja1!Q173,Hoja2!$A:$B,2,0)))</f>
        <v>óvulo</v>
      </c>
      <c r="BJ173" t="str">
        <f t="shared" si="127"/>
        <v>500 mg</v>
      </c>
      <c r="BK173">
        <f t="shared" si="128"/>
        <v>1</v>
      </c>
      <c r="BL173" t="str">
        <f t="shared" si="129"/>
        <v>ud.</v>
      </c>
      <c r="BO173">
        <f t="shared" si="130"/>
        <v>1090009</v>
      </c>
      <c r="BP173" t="str">
        <f t="shared" si="131"/>
        <v>Clotrimazol 500 mg x 1 óvulo</v>
      </c>
      <c r="BQ173" s="10">
        <f t="shared" si="132"/>
        <v>1270</v>
      </c>
      <c r="BR173" s="3" t="str">
        <f t="shared" si="133"/>
        <v>Clotrimazol 500</v>
      </c>
      <c r="BS173" t="str">
        <f t="shared" si="134"/>
        <v>Clotrimazol</v>
      </c>
      <c r="BT173" t="str">
        <f t="shared" si="135"/>
        <v>óvulo</v>
      </c>
      <c r="BU173" t="str">
        <f t="shared" si="136"/>
        <v>500 mg</v>
      </c>
      <c r="BV173">
        <f t="shared" si="137"/>
        <v>1</v>
      </c>
      <c r="BW173" t="str">
        <f t="shared" si="138"/>
        <v>ud.</v>
      </c>
      <c r="BZ173" t="str">
        <f t="shared" si="139"/>
        <v>Pasteur</v>
      </c>
      <c r="CA173">
        <v>830032</v>
      </c>
      <c r="CB173">
        <v>0</v>
      </c>
    </row>
    <row r="174" spans="1:81" x14ac:dyDescent="0.2">
      <c r="A174" t="s">
        <v>843</v>
      </c>
      <c r="B174" s="2">
        <v>11274</v>
      </c>
      <c r="C174">
        <v>6962</v>
      </c>
      <c r="D174">
        <v>1121860</v>
      </c>
      <c r="E174" s="1" t="s">
        <v>844</v>
      </c>
      <c r="F174" s="1" t="str">
        <f t="shared" ref="F174:F186" si="156">+MID(E174,1,FIND(Q174,E174,1)-2)</f>
        <v>(CB) NORTIUM XR</v>
      </c>
      <c r="G174" s="1">
        <f t="shared" si="148"/>
        <v>150</v>
      </c>
      <c r="H174" s="16" t="str">
        <f t="shared" si="111"/>
        <v>Nortium Xr 150</v>
      </c>
      <c r="I174" s="1" t="str">
        <f>+VLOOKUP(Q174,Hoja2!A:B,2,0)</f>
        <v>comprimido de liberación prolongada</v>
      </c>
      <c r="J174" s="1" t="s">
        <v>176</v>
      </c>
      <c r="K174" s="1" t="str">
        <f t="shared" si="115"/>
        <v>Ascend</v>
      </c>
      <c r="L174" s="1" t="s">
        <v>585</v>
      </c>
      <c r="M174" s="1" t="str">
        <f t="shared" si="154"/>
        <v>QUETIAPINA</v>
      </c>
      <c r="N174" s="1"/>
      <c r="O174" s="1"/>
      <c r="P174" s="1" t="s">
        <v>346</v>
      </c>
      <c r="Q174" s="1" t="s">
        <v>234</v>
      </c>
      <c r="R174">
        <v>150</v>
      </c>
      <c r="S174" t="s">
        <v>34</v>
      </c>
      <c r="T174" s="1" t="str">
        <f t="shared" si="155"/>
        <v>150 MG</v>
      </c>
      <c r="U174" s="1"/>
      <c r="V174" s="1"/>
      <c r="W174">
        <v>30</v>
      </c>
      <c r="X174" t="s">
        <v>35</v>
      </c>
      <c r="Y174" t="str">
        <f>+IF(AND(X174="ud.",COUNTIF(Hoja2!$I$3:$I$11,Hoja1!Q174)&gt;0),Hoja1!W174&amp;" "&amp;IF(Hoja1!W174=1,VLOOKUP(Hoja1!Q174,Hoja2!$A:$D,3,0),VLOOKUP(Hoja1!Q174,Hoja2!$A:$D,4,0)),IF(AND(X174="ud.",COUNTIF(Hoja2!$I$3:$I$11,Hoja1!Q174)&lt;0),Hoja1!W174&amp;" "&amp;"unidad, "&amp;VLOOKUP(Hoja1!Q174,Hoja2!$A:$B,2,0),Hoja1!W174&amp;" "&amp;Hoja1!X174&amp;" "&amp;VLOOKUP(Hoja1!Q174,Hoja2!$A:$B,2,0)))</f>
        <v>30 comprimidos de liberación prolongada</v>
      </c>
      <c r="Z174" t="str">
        <f>+IF(X174="ud.",IF(W174&lt;&gt;1,W174&amp;" "&amp;VLOOKUP(Q174,Hoja2!A:D,4,0),Hoja1!W174&amp;" "&amp;VLOOKUP(Hoja1!Q174,Hoja2!A:D,3,0)),Hoja1!W174&amp;" "&amp;Hoja1!X174&amp;" "&amp;VLOOKUP(Hoja1!Q174,Hoja2!A:B,2,0))</f>
        <v>30 comprimidos de liberación prolongada</v>
      </c>
      <c r="AB174" t="s">
        <v>25</v>
      </c>
      <c r="AC174" t="s">
        <v>26</v>
      </c>
      <c r="AD174" t="s">
        <v>51</v>
      </c>
      <c r="AE174" s="4">
        <v>24330</v>
      </c>
      <c r="AF174" t="str">
        <f t="shared" si="151"/>
        <v>(CB) NORTIUM XR COM LP 150 MG X 30</v>
      </c>
      <c r="AG174" t="str">
        <f t="shared" si="116"/>
        <v>ASCEND</v>
      </c>
      <c r="AH174" t="str">
        <f t="shared" si="117"/>
        <v>QUETIAPINA 150 MG</v>
      </c>
      <c r="AI174" t="str">
        <f t="shared" si="152"/>
        <v/>
      </c>
      <c r="AJ174" t="str">
        <f t="shared" si="153"/>
        <v/>
      </c>
      <c r="AK174" t="str">
        <f t="shared" si="118"/>
        <v>QUETIAPINA 150 MG</v>
      </c>
      <c r="AL174" t="str">
        <f>+VLOOKUP($Q174,Hoja2!$A:$B,2,0)</f>
        <v>comprimido de liberación prolongada</v>
      </c>
      <c r="AM174" t="str">
        <f t="shared" si="119"/>
        <v>(CB) NORTIUM XR COM LP 150 MG X 30 ASCEND QUETIAPINA 150 MG comprimido de liberación prolongada</v>
      </c>
      <c r="BB174">
        <f t="shared" si="120"/>
        <v>1121860</v>
      </c>
      <c r="BC174" t="str">
        <f t="shared" si="121"/>
        <v>Nortium Xr 150 mg x 30 comprimidos de liberación prolongada</v>
      </c>
      <c r="BD174" s="10">
        <f t="shared" si="122"/>
        <v>24330</v>
      </c>
      <c r="BE174" s="3" t="str">
        <f t="shared" si="123"/>
        <v>Nortium Xr 150</v>
      </c>
      <c r="BF174" t="str">
        <f t="shared" si="124"/>
        <v>Quetiapina</v>
      </c>
      <c r="BG174" t="str">
        <f t="shared" si="125"/>
        <v/>
      </c>
      <c r="BH174" t="str">
        <f t="shared" si="126"/>
        <v/>
      </c>
      <c r="BI174" t="str">
        <f>+IF(AND(X174="ud.",COUNTIF(Hoja2!$I$3:$I$11,Hoja1!Q174)&gt;0),IF(Hoja1!W174=1,VLOOKUP(Hoja1!Q174,Hoja2!$A:$D,3,0),VLOOKUP(Hoja1!Q174,Hoja2!$A:$D,4,0)),IF(AND(X174="ud.",COUNTIF(Hoja2!$I$3:$I$11,Hoja1!Q174)&lt;0),VLOOKUP(Hoja1!Q174,Hoja2!$A:$B,2,0),VLOOKUP(Hoja1!Q174,Hoja2!$A:$B,2,0)))</f>
        <v>comprimidos de liberación prolongada</v>
      </c>
      <c r="BJ174" t="str">
        <f t="shared" si="127"/>
        <v>150 mg</v>
      </c>
      <c r="BK174">
        <f t="shared" si="128"/>
        <v>30</v>
      </c>
      <c r="BL174" t="str">
        <f t="shared" si="129"/>
        <v>ud.</v>
      </c>
      <c r="BO174">
        <f t="shared" si="130"/>
        <v>1121860</v>
      </c>
      <c r="BP174" t="str">
        <f t="shared" si="131"/>
        <v>Nortium Xr 150 mg x 30 comprimidos de liberación prolongada</v>
      </c>
      <c r="BQ174" s="10">
        <f t="shared" si="132"/>
        <v>24330</v>
      </c>
      <c r="BR174" s="3" t="str">
        <f t="shared" si="133"/>
        <v>Nortium Xr 150</v>
      </c>
      <c r="BS174" t="str">
        <f t="shared" si="134"/>
        <v>Quetiapina</v>
      </c>
      <c r="BT174" t="str">
        <f t="shared" si="135"/>
        <v>comprimidos de liberación prolongada</v>
      </c>
      <c r="BU174" t="str">
        <f t="shared" si="136"/>
        <v>150 mg</v>
      </c>
      <c r="BV174">
        <f t="shared" si="137"/>
        <v>30</v>
      </c>
      <c r="BW174" t="str">
        <f t="shared" si="138"/>
        <v>ud.</v>
      </c>
      <c r="BZ174" t="str">
        <f t="shared" si="139"/>
        <v>Ascend</v>
      </c>
      <c r="CB174">
        <v>0</v>
      </c>
    </row>
    <row r="175" spans="1:81" x14ac:dyDescent="0.2">
      <c r="A175" s="1" t="s">
        <v>845</v>
      </c>
      <c r="B175" s="2">
        <v>11346</v>
      </c>
      <c r="C175">
        <v>7044</v>
      </c>
      <c r="D175">
        <v>1363515</v>
      </c>
      <c r="E175" s="1" t="s">
        <v>846</v>
      </c>
      <c r="F175" s="1" t="str">
        <f t="shared" si="156"/>
        <v>(CB) CABERTRIX</v>
      </c>
      <c r="G175" s="1">
        <f t="shared" si="148"/>
        <v>0.5</v>
      </c>
      <c r="H175" s="16" t="str">
        <f t="shared" si="111"/>
        <v>Cabertrix 0,5</v>
      </c>
      <c r="I175" s="1" t="str">
        <f>+VLOOKUP(Q175,Hoja2!A:B,2,0)</f>
        <v>comprimido</v>
      </c>
      <c r="J175" s="1" t="s">
        <v>96</v>
      </c>
      <c r="K175" s="1" t="str">
        <f t="shared" si="115"/>
        <v>Tecnofarma</v>
      </c>
      <c r="L175" s="1" t="s">
        <v>63</v>
      </c>
      <c r="M175" s="1" t="str">
        <f t="shared" si="154"/>
        <v>CABERGOLINA</v>
      </c>
      <c r="N175" s="1"/>
      <c r="O175" s="1"/>
      <c r="P175" s="1" t="s">
        <v>64</v>
      </c>
      <c r="Q175" s="1" t="s">
        <v>65</v>
      </c>
      <c r="R175">
        <v>0.5</v>
      </c>
      <c r="S175" t="s">
        <v>34</v>
      </c>
      <c r="T175" s="1" t="str">
        <f t="shared" si="155"/>
        <v>0,5 MG</v>
      </c>
      <c r="U175" s="1"/>
      <c r="V175" s="1"/>
      <c r="W175">
        <v>4</v>
      </c>
      <c r="X175" t="s">
        <v>35</v>
      </c>
      <c r="Y175" t="str">
        <f>+IF(AND(X175="ud.",COUNTIF(Hoja2!$I$3:$I$11,Hoja1!Q175)&gt;0),Hoja1!W175&amp;" "&amp;IF(Hoja1!W175=1,VLOOKUP(Hoja1!Q175,Hoja2!$A:$D,3,0),VLOOKUP(Hoja1!Q175,Hoja2!$A:$D,4,0)),IF(AND(X175="ud.",COUNTIF(Hoja2!$I$3:$I$11,Hoja1!Q175)&lt;0),Hoja1!W175&amp;" "&amp;"unidad, "&amp;VLOOKUP(Hoja1!Q175,Hoja2!$A:$B,2,0),Hoja1!W175&amp;" "&amp;Hoja1!X175&amp;" "&amp;VLOOKUP(Hoja1!Q175,Hoja2!$A:$B,2,0)))</f>
        <v>4 comprimidos</v>
      </c>
      <c r="Z175" t="str">
        <f>+IF(X175="ud.",IF(W175&lt;&gt;1,W175&amp;" "&amp;VLOOKUP(Q175,Hoja2!A:D,4,0),Hoja1!W175&amp;" "&amp;VLOOKUP(Hoja1!Q175,Hoja2!A:D,3,0)),Hoja1!W175&amp;" "&amp;Hoja1!X175&amp;" "&amp;VLOOKUP(Hoja1!Q175,Hoja2!A:B,2,0))</f>
        <v>4 comprimidos</v>
      </c>
      <c r="AA175" t="s">
        <v>847</v>
      </c>
      <c r="AB175" t="s">
        <v>25</v>
      </c>
      <c r="AC175" t="s">
        <v>26</v>
      </c>
      <c r="AD175" t="s">
        <v>67</v>
      </c>
      <c r="AE175" s="4">
        <v>16340</v>
      </c>
      <c r="AF175" t="str">
        <f t="shared" si="151"/>
        <v>(CB) CABERTRIX COM 0,5 MG X 4</v>
      </c>
      <c r="AG175" t="str">
        <f t="shared" si="116"/>
        <v>TECNOFARMA</v>
      </c>
      <c r="AH175" t="str">
        <f t="shared" si="117"/>
        <v>CABERGOLINA 0,5 MG</v>
      </c>
      <c r="AI175" t="str">
        <f t="shared" si="152"/>
        <v/>
      </c>
      <c r="AJ175" t="str">
        <f t="shared" si="153"/>
        <v/>
      </c>
      <c r="AK175" t="str">
        <f t="shared" si="118"/>
        <v>CABERGOLINA 0,5 MG</v>
      </c>
      <c r="AL175" t="str">
        <f>+VLOOKUP($Q175,Hoja2!$A:$B,2,0)</f>
        <v>comprimido</v>
      </c>
      <c r="AM175" t="str">
        <f t="shared" si="119"/>
        <v>(CB) CABERTRIX COM 0,5 MG X 4 TECNOFARMA CABERGOLINA 0,5 MG comprimido</v>
      </c>
      <c r="BB175">
        <f t="shared" si="120"/>
        <v>1363515</v>
      </c>
      <c r="BC175" t="str">
        <f t="shared" si="121"/>
        <v>Cabertrix 0,5 mg x 4 comprimidos</v>
      </c>
      <c r="BD175" s="10">
        <f t="shared" si="122"/>
        <v>16340</v>
      </c>
      <c r="BE175" s="3" t="str">
        <f t="shared" si="123"/>
        <v>Cabertrix 0,5</v>
      </c>
      <c r="BF175" t="str">
        <f t="shared" si="124"/>
        <v>Cabergolina</v>
      </c>
      <c r="BG175" t="str">
        <f t="shared" si="125"/>
        <v/>
      </c>
      <c r="BH175" t="str">
        <f t="shared" si="126"/>
        <v/>
      </c>
      <c r="BI175" t="str">
        <f>+IF(AND(X175="ud.",COUNTIF(Hoja2!$I$3:$I$11,Hoja1!Q175)&gt;0),IF(Hoja1!W175=1,VLOOKUP(Hoja1!Q175,Hoja2!$A:$D,3,0),VLOOKUP(Hoja1!Q175,Hoja2!$A:$D,4,0)),IF(AND(X175="ud.",COUNTIF(Hoja2!$I$3:$I$11,Hoja1!Q175)&lt;0),VLOOKUP(Hoja1!Q175,Hoja2!$A:$B,2,0),VLOOKUP(Hoja1!Q175,Hoja2!$A:$B,2,0)))</f>
        <v>comprimidos</v>
      </c>
      <c r="BJ175" t="str">
        <f t="shared" si="127"/>
        <v>0,5 mg</v>
      </c>
      <c r="BK175">
        <f t="shared" si="128"/>
        <v>4</v>
      </c>
      <c r="BL175" t="str">
        <f t="shared" si="129"/>
        <v>ud.</v>
      </c>
      <c r="BO175">
        <f t="shared" si="130"/>
        <v>1363515</v>
      </c>
      <c r="BP175" t="str">
        <f t="shared" si="131"/>
        <v>Cabertrix 0,5 mg x 4 comprimidos</v>
      </c>
      <c r="BQ175" s="10">
        <f t="shared" si="132"/>
        <v>16340</v>
      </c>
      <c r="BR175" s="3" t="str">
        <f t="shared" si="133"/>
        <v>Cabertrix 0,5</v>
      </c>
      <c r="BS175" t="str">
        <f t="shared" si="134"/>
        <v>Cabergolina</v>
      </c>
      <c r="BT175" t="str">
        <f t="shared" si="135"/>
        <v>comprimidos</v>
      </c>
      <c r="BU175" t="str">
        <f t="shared" si="136"/>
        <v>0,5 mg</v>
      </c>
      <c r="BV175">
        <f t="shared" si="137"/>
        <v>4</v>
      </c>
      <c r="BW175" t="str">
        <f t="shared" si="138"/>
        <v>ud.</v>
      </c>
      <c r="BZ175" t="str">
        <f t="shared" si="139"/>
        <v>Tecnofarma</v>
      </c>
      <c r="CB175">
        <v>0</v>
      </c>
      <c r="CC175">
        <v>828982</v>
      </c>
    </row>
    <row r="176" spans="1:81" x14ac:dyDescent="0.2">
      <c r="A176" s="1" t="s">
        <v>848</v>
      </c>
      <c r="B176" s="2">
        <v>11355</v>
      </c>
      <c r="C176">
        <v>7053</v>
      </c>
      <c r="D176">
        <v>1382305</v>
      </c>
      <c r="E176" s="1" t="s">
        <v>849</v>
      </c>
      <c r="F176" s="1" t="str">
        <f t="shared" si="156"/>
        <v>(CB) FLUSONA</v>
      </c>
      <c r="G176" s="1">
        <f t="shared" si="148"/>
        <v>125</v>
      </c>
      <c r="H176" s="16" t="str">
        <f t="shared" si="111"/>
        <v>Flusona 125</v>
      </c>
      <c r="I176" s="1" t="str">
        <f>+VLOOKUP(Q176,Hoja2!A:B,2,0)</f>
        <v>aerosol para inhalación</v>
      </c>
      <c r="J176" s="1" t="s">
        <v>40</v>
      </c>
      <c r="K176" s="1" t="str">
        <f t="shared" si="115"/>
        <v>Abbott</v>
      </c>
      <c r="L176" t="s">
        <v>382</v>
      </c>
      <c r="M176" s="1" t="str">
        <f t="shared" si="154"/>
        <v>FLUTICASONA</v>
      </c>
      <c r="P176" t="s">
        <v>56</v>
      </c>
      <c r="Q176" t="s">
        <v>383</v>
      </c>
      <c r="R176">
        <v>125</v>
      </c>
      <c r="S176" t="s">
        <v>72</v>
      </c>
      <c r="T176" s="1" t="str">
        <f t="shared" si="155"/>
        <v>125 MCG</v>
      </c>
      <c r="W176" s="1">
        <v>120</v>
      </c>
      <c r="X176" s="1" t="s">
        <v>73</v>
      </c>
      <c r="Y176" t="str">
        <f>+IF(AND(X176="ud.",COUNTIF(Hoja2!$I$3:$I$11,Hoja1!Q176)&gt;0),Hoja1!W176&amp;" "&amp;IF(Hoja1!W176=1,VLOOKUP(Hoja1!Q176,Hoja2!$A:$D,3,0),VLOOKUP(Hoja1!Q176,Hoja2!$A:$D,4,0)),IF(AND(X176="ud.",COUNTIF(Hoja2!$I$3:$I$11,Hoja1!Q176)&lt;0),Hoja1!W176&amp;" "&amp;"unidad, "&amp;VLOOKUP(Hoja1!Q176,Hoja2!$A:$B,2,0),Hoja1!W176&amp;" "&amp;Hoja1!X176&amp;" "&amp;VLOOKUP(Hoja1!Q176,Hoja2!$A:$B,2,0)))</f>
        <v>120 dss. aerosol para inhalación</v>
      </c>
      <c r="Z176" t="str">
        <f>+IF(X176="ud.",IF(W176&lt;&gt;1,W176&amp;" "&amp;VLOOKUP(Q176,Hoja2!A:D,4,0),Hoja1!W176&amp;" "&amp;VLOOKUP(Hoja1!Q176,Hoja2!A:D,3,0)),Hoja1!W176&amp;" "&amp;Hoja1!X176&amp;" "&amp;VLOOKUP(Hoja1!Q176,Hoja2!A:B,2,0))</f>
        <v>120 dss. aerosol para inhalación</v>
      </c>
      <c r="AA176" s="1" t="s">
        <v>850</v>
      </c>
      <c r="AB176" s="1" t="s">
        <v>44</v>
      </c>
      <c r="AC176" s="1" t="s">
        <v>26</v>
      </c>
      <c r="AD176" s="1" t="s">
        <v>75</v>
      </c>
      <c r="AE176" s="4">
        <v>10760</v>
      </c>
      <c r="AF176" t="str">
        <f t="shared" si="151"/>
        <v>(CB) FLUSONA AER INH 125 MCG X 120 DSS</v>
      </c>
      <c r="AG176" t="str">
        <f t="shared" si="116"/>
        <v>ABBOTT</v>
      </c>
      <c r="AH176" t="str">
        <f t="shared" si="117"/>
        <v>FLUTICASONA 125 MCG</v>
      </c>
      <c r="AI176" t="str">
        <f t="shared" si="152"/>
        <v/>
      </c>
      <c r="AJ176" t="str">
        <f t="shared" si="153"/>
        <v/>
      </c>
      <c r="AK176" t="str">
        <f t="shared" si="118"/>
        <v>FLUTICASONA 125 MCG</v>
      </c>
      <c r="AL176" t="str">
        <f>+VLOOKUP($Q176,Hoja2!$A:$B,2,0)</f>
        <v>aerosol para inhalación</v>
      </c>
      <c r="AM176" t="str">
        <f t="shared" si="119"/>
        <v>(CB) FLUSONA AER INH 125 MCG X 120 DSS ABBOTT FLUTICASONA 125 MCG aerosol para inhalación</v>
      </c>
      <c r="BB176">
        <f t="shared" si="120"/>
        <v>1382305</v>
      </c>
      <c r="BC176" t="str">
        <f t="shared" si="121"/>
        <v>Flusona 125 mcg x 120 dss. aerosol para inhalación</v>
      </c>
      <c r="BD176" s="10">
        <f t="shared" si="122"/>
        <v>10760</v>
      </c>
      <c r="BE176" s="3" t="str">
        <f t="shared" si="123"/>
        <v>Flusona 125</v>
      </c>
      <c r="BF176" t="str">
        <f t="shared" si="124"/>
        <v>Fluticasona</v>
      </c>
      <c r="BG176" t="str">
        <f t="shared" si="125"/>
        <v/>
      </c>
      <c r="BH176" t="str">
        <f t="shared" si="126"/>
        <v/>
      </c>
      <c r="BI176" t="str">
        <f>+IF(AND(X176="ud.",COUNTIF(Hoja2!$I$3:$I$11,Hoja1!Q176)&gt;0),IF(Hoja1!W176=1,VLOOKUP(Hoja1!Q176,Hoja2!$A:$D,3,0),VLOOKUP(Hoja1!Q176,Hoja2!$A:$D,4,0)),IF(AND(X176="ud.",COUNTIF(Hoja2!$I$3:$I$11,Hoja1!Q176)&lt;0),VLOOKUP(Hoja1!Q176,Hoja2!$A:$B,2,0),VLOOKUP(Hoja1!Q176,Hoja2!$A:$B,2,0)))</f>
        <v>aerosol para inhalación</v>
      </c>
      <c r="BJ176" t="str">
        <f t="shared" si="127"/>
        <v>125 mcg</v>
      </c>
      <c r="BK176">
        <f t="shared" si="128"/>
        <v>120</v>
      </c>
      <c r="BL176" t="str">
        <f t="shared" si="129"/>
        <v>dss.</v>
      </c>
      <c r="BO176">
        <f t="shared" si="130"/>
        <v>1382305</v>
      </c>
      <c r="BP176" t="str">
        <f t="shared" si="131"/>
        <v>Flusona 125 mcg x 120 dss. aerosol para inhalación</v>
      </c>
      <c r="BQ176" s="10">
        <f t="shared" si="132"/>
        <v>10760</v>
      </c>
      <c r="BR176" s="3" t="str">
        <f t="shared" si="133"/>
        <v>Flusona 125</v>
      </c>
      <c r="BS176" t="str">
        <f t="shared" si="134"/>
        <v>Fluticasona</v>
      </c>
      <c r="BT176" t="str">
        <f t="shared" si="135"/>
        <v>aerosol para inhalación</v>
      </c>
      <c r="BU176" t="str">
        <f t="shared" si="136"/>
        <v>125 mcg</v>
      </c>
      <c r="BV176">
        <f t="shared" si="137"/>
        <v>120</v>
      </c>
      <c r="BW176" t="str">
        <f t="shared" si="138"/>
        <v>dss.</v>
      </c>
      <c r="BZ176" t="str">
        <f t="shared" si="139"/>
        <v>Abbott</v>
      </c>
      <c r="CA176" t="s">
        <v>1104</v>
      </c>
      <c r="CB176">
        <v>0</v>
      </c>
    </row>
    <row r="177" spans="1:81" x14ac:dyDescent="0.2">
      <c r="A177" s="1" t="s">
        <v>851</v>
      </c>
      <c r="B177" s="2">
        <v>11356</v>
      </c>
      <c r="C177">
        <v>7054</v>
      </c>
      <c r="D177">
        <v>1382307</v>
      </c>
      <c r="E177" s="1" t="s">
        <v>852</v>
      </c>
      <c r="F177" s="1" t="str">
        <f t="shared" si="156"/>
        <v>(CB) SPIOLTO RESPIMAT</v>
      </c>
      <c r="G177" s="1" t="str">
        <f t="shared" si="148"/>
        <v>2,5/2,5</v>
      </c>
      <c r="H177" s="16" t="str">
        <f t="shared" si="111"/>
        <v>Spiolto Respimat 2,5/2,5</v>
      </c>
      <c r="I177" s="1" t="str">
        <f>+VLOOKUP(Q177,Hoja2!A:B,2,0)</f>
        <v>solución para inhalación</v>
      </c>
      <c r="J177" s="1" t="s">
        <v>139</v>
      </c>
      <c r="K177" s="1" t="str">
        <f t="shared" si="115"/>
        <v>Boehringer Ingelheim</v>
      </c>
      <c r="L177" s="1" t="s">
        <v>853</v>
      </c>
      <c r="M177" s="1" t="s">
        <v>478</v>
      </c>
      <c r="N177" s="1" t="s">
        <v>909</v>
      </c>
      <c r="O177" s="1"/>
      <c r="P177" s="1" t="s">
        <v>479</v>
      </c>
      <c r="Q177" s="1" t="s">
        <v>480</v>
      </c>
      <c r="R177" s="1" t="s">
        <v>854</v>
      </c>
      <c r="S177" s="1" t="s">
        <v>72</v>
      </c>
      <c r="T177" s="1" t="s">
        <v>941</v>
      </c>
      <c r="U177" s="1" t="s">
        <v>941</v>
      </c>
      <c r="V177" s="1"/>
      <c r="W177" s="1">
        <v>30</v>
      </c>
      <c r="X177" s="1" t="s">
        <v>73</v>
      </c>
      <c r="Y177" t="str">
        <f>+IF(AND(X177="ud.",COUNTIF(Hoja2!$I$3:$I$11,Hoja1!Q177)&gt;0),Hoja1!W177&amp;" "&amp;IF(Hoja1!W177=1,VLOOKUP(Hoja1!Q177,Hoja2!$A:$D,3,0),VLOOKUP(Hoja1!Q177,Hoja2!$A:$D,4,0)),IF(AND(X177="ud.",COUNTIF(Hoja2!$I$3:$I$11,Hoja1!Q177)&lt;0),Hoja1!W177&amp;" "&amp;"unidad, "&amp;VLOOKUP(Hoja1!Q177,Hoja2!$A:$B,2,0),Hoja1!W177&amp;" "&amp;Hoja1!X177&amp;" "&amp;VLOOKUP(Hoja1!Q177,Hoja2!$A:$B,2,0)))</f>
        <v>30 dss. solución para inhalación</v>
      </c>
      <c r="Z177" t="str">
        <f>+IF(X177="ud.",IF(W177&lt;&gt;1,W177&amp;" "&amp;VLOOKUP(Q177,Hoja2!A:D,4,0),Hoja1!W177&amp;" "&amp;VLOOKUP(Hoja1!Q177,Hoja2!A:D,3,0)),Hoja1!W177&amp;" "&amp;Hoja1!X177&amp;" "&amp;VLOOKUP(Hoja1!Q177,Hoja2!A:B,2,0))</f>
        <v>30 dss. solución para inhalación</v>
      </c>
      <c r="AA177" s="1" t="s">
        <v>855</v>
      </c>
      <c r="AB177" s="1" t="s">
        <v>25</v>
      </c>
      <c r="AC177" s="1" t="s">
        <v>26</v>
      </c>
      <c r="AD177" s="1" t="s">
        <v>75</v>
      </c>
      <c r="AE177" s="4">
        <v>49490</v>
      </c>
      <c r="AF177" t="str">
        <f t="shared" si="151"/>
        <v>(CB) SPIOLTO RESPIMAT SOL INH 2,5/2,5 MCG X 30 DSS</v>
      </c>
      <c r="AG177" t="str">
        <f t="shared" si="116"/>
        <v>BOEHRINGER INGELHEIM</v>
      </c>
      <c r="AH177" t="str">
        <f t="shared" si="117"/>
        <v>TIOTROPIO 2,5 MCG</v>
      </c>
      <c r="AI177" t="str">
        <f t="shared" si="152"/>
        <v>OLODATEROL 2,5 MCG</v>
      </c>
      <c r="AJ177" t="str">
        <f t="shared" si="153"/>
        <v/>
      </c>
      <c r="AK177" t="str">
        <f t="shared" si="118"/>
        <v>TIOTROPIO 2,5 MCG OLODATEROL 2,5 MCG</v>
      </c>
      <c r="AL177" t="str">
        <f>+VLOOKUP($Q177,Hoja2!$A:$B,2,0)</f>
        <v>solución para inhalación</v>
      </c>
      <c r="AM177" t="str">
        <f t="shared" si="119"/>
        <v>(CB) SPIOLTO RESPIMAT SOL INH 2,5/2,5 MCG X 30 DSS BOEHRINGER INGELHEIM TIOTROPIO 2,5 MCG OLODATEROL 2,5 MCG solución para inhalación</v>
      </c>
      <c r="BB177">
        <f t="shared" si="120"/>
        <v>1382307</v>
      </c>
      <c r="BC177" t="str">
        <f t="shared" si="121"/>
        <v>Spiolto Respimat 2,5/2,5 mcg x 30 dss. solución para inhalación</v>
      </c>
      <c r="BD177" s="10">
        <f t="shared" si="122"/>
        <v>49490</v>
      </c>
      <c r="BE177" s="3" t="str">
        <f t="shared" si="123"/>
        <v>Spiolto Respimat 2,5/2,5</v>
      </c>
      <c r="BF177" t="str">
        <f t="shared" si="124"/>
        <v>Tiotropio</v>
      </c>
      <c r="BG177" t="str">
        <f t="shared" si="125"/>
        <v>Olodaterol</v>
      </c>
      <c r="BH177" t="str">
        <f t="shared" si="126"/>
        <v/>
      </c>
      <c r="BI177" t="str">
        <f>+IF(AND(X177="ud.",COUNTIF(Hoja2!$I$3:$I$11,Hoja1!Q177)&gt;0),IF(Hoja1!W177=1,VLOOKUP(Hoja1!Q177,Hoja2!$A:$D,3,0),VLOOKUP(Hoja1!Q177,Hoja2!$A:$D,4,0)),IF(AND(X177="ud.",COUNTIF(Hoja2!$I$3:$I$11,Hoja1!Q177)&lt;0),VLOOKUP(Hoja1!Q177,Hoja2!$A:$B,2,0),VLOOKUP(Hoja1!Q177,Hoja2!$A:$B,2,0)))</f>
        <v>solución para inhalación</v>
      </c>
      <c r="BJ177" t="str">
        <f t="shared" si="127"/>
        <v>2,5/2,5 mcg</v>
      </c>
      <c r="BK177">
        <f t="shared" si="128"/>
        <v>30</v>
      </c>
      <c r="BL177" t="str">
        <f t="shared" si="129"/>
        <v>dss.</v>
      </c>
      <c r="BO177">
        <f t="shared" si="130"/>
        <v>1382307</v>
      </c>
      <c r="BP177" t="str">
        <f t="shared" si="131"/>
        <v>Spiolto Respimat 2,5/2,5 mcg x 30 dss. solución para inhalación</v>
      </c>
      <c r="BQ177" s="10">
        <f t="shared" si="132"/>
        <v>49490</v>
      </c>
      <c r="BR177" s="3" t="str">
        <f t="shared" si="133"/>
        <v>Spiolto Respimat 2,5/2,5</v>
      </c>
      <c r="BS177" t="str">
        <f t="shared" si="134"/>
        <v>Tiotropio;Olodaterol</v>
      </c>
      <c r="BT177" t="str">
        <f t="shared" si="135"/>
        <v>solución para inhalación</v>
      </c>
      <c r="BU177" t="str">
        <f t="shared" si="136"/>
        <v>2,5/2,5 mcg</v>
      </c>
      <c r="BV177">
        <f t="shared" si="137"/>
        <v>30</v>
      </c>
      <c r="BW177" t="str">
        <f t="shared" si="138"/>
        <v>dss.</v>
      </c>
      <c r="BZ177" t="str">
        <f t="shared" si="139"/>
        <v>Boehringer Ingelheim</v>
      </c>
      <c r="CB177">
        <v>0</v>
      </c>
    </row>
    <row r="178" spans="1:81" x14ac:dyDescent="0.2">
      <c r="A178" s="1" t="s">
        <v>856</v>
      </c>
      <c r="B178" s="2">
        <v>11357</v>
      </c>
      <c r="C178">
        <v>7055</v>
      </c>
      <c r="D178">
        <v>1382308</v>
      </c>
      <c r="E178" s="1" t="s">
        <v>857</v>
      </c>
      <c r="F178" s="1" t="str">
        <f t="shared" si="156"/>
        <v>(CB) DABIFIB</v>
      </c>
      <c r="G178" s="1">
        <f t="shared" si="148"/>
        <v>150</v>
      </c>
      <c r="H178" s="16" t="str">
        <f t="shared" si="111"/>
        <v>Dabifib 150</v>
      </c>
      <c r="I178" s="1" t="str">
        <f>+VLOOKUP(Q178,Hoja2!A:B,2,0)</f>
        <v>cápsula</v>
      </c>
      <c r="J178" s="1" t="s">
        <v>858</v>
      </c>
      <c r="K178" s="1" t="str">
        <f t="shared" si="115"/>
        <v>Msn</v>
      </c>
      <c r="L178" s="1" t="s">
        <v>859</v>
      </c>
      <c r="M178" s="1" t="str">
        <f t="shared" ref="M178:M181" si="157">+L178</f>
        <v>DABIGATRAN</v>
      </c>
      <c r="N178" s="1"/>
      <c r="O178" s="1"/>
      <c r="P178" s="1" t="s">
        <v>140</v>
      </c>
      <c r="Q178" s="1" t="s">
        <v>121</v>
      </c>
      <c r="R178" s="1">
        <v>150</v>
      </c>
      <c r="S178" s="1" t="s">
        <v>34</v>
      </c>
      <c r="T178" s="1" t="str">
        <f t="shared" ref="T178:T181" si="158">+UPPER(R178&amp;" "&amp;S178)</f>
        <v>150 MG</v>
      </c>
      <c r="U178" s="1"/>
      <c r="V178" s="1"/>
      <c r="W178" s="1">
        <v>60</v>
      </c>
      <c r="X178" s="1" t="s">
        <v>35</v>
      </c>
      <c r="Y178" t="str">
        <f>+IF(AND(X178="ud.",COUNTIF(Hoja2!$I$3:$I$11,Hoja1!Q178)&gt;0),Hoja1!W178&amp;" "&amp;IF(Hoja1!W178=1,VLOOKUP(Hoja1!Q178,Hoja2!$A:$D,3,0),VLOOKUP(Hoja1!Q178,Hoja2!$A:$D,4,0)),IF(AND(X178="ud.",COUNTIF(Hoja2!$I$3:$I$11,Hoja1!Q178)&lt;0),Hoja1!W178&amp;" "&amp;"unidad, "&amp;VLOOKUP(Hoja1!Q178,Hoja2!$A:$B,2,0),Hoja1!W178&amp;" "&amp;Hoja1!X178&amp;" "&amp;VLOOKUP(Hoja1!Q178,Hoja2!$A:$B,2,0)))</f>
        <v>60 cápsulas</v>
      </c>
      <c r="Z178" t="str">
        <f>+IF(X178="ud.",IF(W178&lt;&gt;1,W178&amp;" "&amp;VLOOKUP(Q178,Hoja2!A:D,4,0),Hoja1!W178&amp;" "&amp;VLOOKUP(Hoja1!Q178,Hoja2!A:D,3,0)),Hoja1!W178&amp;" "&amp;Hoja1!X178&amp;" "&amp;VLOOKUP(Hoja1!Q178,Hoja2!A:B,2,0))</f>
        <v>60 cápsulas</v>
      </c>
      <c r="AA178" s="1" t="s">
        <v>860</v>
      </c>
      <c r="AB178" s="1" t="s">
        <v>25</v>
      </c>
      <c r="AC178" s="1" t="s">
        <v>26</v>
      </c>
      <c r="AD178" s="1" t="s">
        <v>142</v>
      </c>
      <c r="AE178" s="4">
        <v>41390</v>
      </c>
      <c r="AF178" t="str">
        <f t="shared" si="151"/>
        <v>(CB) DABIFIB CAP 150 MG X 60</v>
      </c>
      <c r="AG178" t="str">
        <f t="shared" si="116"/>
        <v>MSN</v>
      </c>
      <c r="AH178" t="str">
        <f t="shared" si="117"/>
        <v>DABIGATRAN 150 MG</v>
      </c>
      <c r="AI178" t="str">
        <f t="shared" si="152"/>
        <v/>
      </c>
      <c r="AJ178" t="str">
        <f t="shared" si="153"/>
        <v/>
      </c>
      <c r="AK178" t="str">
        <f t="shared" si="118"/>
        <v>DABIGATRAN 150 MG</v>
      </c>
      <c r="AL178" t="str">
        <f>+VLOOKUP($Q178,Hoja2!$A:$B,2,0)</f>
        <v>cápsula</v>
      </c>
      <c r="AM178" t="str">
        <f t="shared" si="119"/>
        <v>(CB) DABIFIB CAP 150 MG X 60 MSN DABIGATRAN 150 MG cápsula</v>
      </c>
      <c r="BB178">
        <f t="shared" si="120"/>
        <v>1382308</v>
      </c>
      <c r="BC178" t="str">
        <f t="shared" si="121"/>
        <v>Dabifib 150 mg x 60 cápsulas</v>
      </c>
      <c r="BD178" s="10">
        <f t="shared" si="122"/>
        <v>41390</v>
      </c>
      <c r="BE178" s="3" t="str">
        <f t="shared" si="123"/>
        <v>Dabifib 150</v>
      </c>
      <c r="BF178" t="str">
        <f t="shared" si="124"/>
        <v>Dabigatran</v>
      </c>
      <c r="BG178" t="str">
        <f t="shared" si="125"/>
        <v/>
      </c>
      <c r="BH178" t="str">
        <f t="shared" si="126"/>
        <v/>
      </c>
      <c r="BI178" t="str">
        <f>+IF(AND(X178="ud.",COUNTIF(Hoja2!$I$3:$I$11,Hoja1!Q178)&gt;0),IF(Hoja1!W178=1,VLOOKUP(Hoja1!Q178,Hoja2!$A:$D,3,0),VLOOKUP(Hoja1!Q178,Hoja2!$A:$D,4,0)),IF(AND(X178="ud.",COUNTIF(Hoja2!$I$3:$I$11,Hoja1!Q178)&lt;0),VLOOKUP(Hoja1!Q178,Hoja2!$A:$B,2,0),VLOOKUP(Hoja1!Q178,Hoja2!$A:$B,2,0)))</f>
        <v>cápsulas</v>
      </c>
      <c r="BJ178" t="str">
        <f t="shared" si="127"/>
        <v>150 mg</v>
      </c>
      <c r="BK178">
        <f t="shared" si="128"/>
        <v>60</v>
      </c>
      <c r="BL178" t="str">
        <f t="shared" si="129"/>
        <v>ud.</v>
      </c>
      <c r="BO178">
        <f t="shared" si="130"/>
        <v>1382308</v>
      </c>
      <c r="BP178" t="str">
        <f t="shared" si="131"/>
        <v>Dabifib 150 mg x 60 cápsulas</v>
      </c>
      <c r="BQ178" s="10">
        <f t="shared" si="132"/>
        <v>41390</v>
      </c>
      <c r="BR178" s="3" t="str">
        <f t="shared" si="133"/>
        <v>Dabifib 150</v>
      </c>
      <c r="BS178" t="str">
        <f t="shared" si="134"/>
        <v>Dabigatran</v>
      </c>
      <c r="BT178" t="str">
        <f t="shared" si="135"/>
        <v>cápsulas</v>
      </c>
      <c r="BU178" t="str">
        <f t="shared" si="136"/>
        <v>150 mg</v>
      </c>
      <c r="BV178">
        <f t="shared" si="137"/>
        <v>60</v>
      </c>
      <c r="BW178" t="str">
        <f t="shared" si="138"/>
        <v>ud.</v>
      </c>
      <c r="BX178" t="s">
        <v>1025</v>
      </c>
      <c r="BZ178" t="str">
        <f t="shared" si="139"/>
        <v>Msn</v>
      </c>
      <c r="CB178">
        <v>0</v>
      </c>
      <c r="CC178">
        <v>829047</v>
      </c>
    </row>
    <row r="179" spans="1:81" x14ac:dyDescent="0.2">
      <c r="A179" s="1" t="s">
        <v>861</v>
      </c>
      <c r="B179" s="2">
        <v>11358</v>
      </c>
      <c r="C179">
        <v>7056</v>
      </c>
      <c r="D179">
        <v>1382309</v>
      </c>
      <c r="E179" s="1" t="s">
        <v>862</v>
      </c>
      <c r="F179" s="1" t="str">
        <f t="shared" si="156"/>
        <v>(CB) FIBROLOW LIDOSE</v>
      </c>
      <c r="G179" s="1">
        <f t="shared" si="148"/>
        <v>200</v>
      </c>
      <c r="H179" s="16" t="str">
        <f t="shared" si="111"/>
        <v>Fibrolow Lidose 200</v>
      </c>
      <c r="I179" s="1" t="str">
        <f>+VLOOKUP(Q179,Hoja2!A:B,2,0)</f>
        <v>cápsula</v>
      </c>
      <c r="J179" s="1" t="s">
        <v>188</v>
      </c>
      <c r="K179" s="1" t="str">
        <f t="shared" si="115"/>
        <v>Saval</v>
      </c>
      <c r="L179" s="1" t="s">
        <v>863</v>
      </c>
      <c r="M179" s="1" t="str">
        <f t="shared" si="157"/>
        <v>FENOFIBRATO</v>
      </c>
      <c r="N179" s="1"/>
      <c r="O179" s="1"/>
      <c r="P179" s="1" t="s">
        <v>512</v>
      </c>
      <c r="Q179" s="1" t="s">
        <v>121</v>
      </c>
      <c r="R179" s="1">
        <v>200</v>
      </c>
      <c r="S179" s="1" t="s">
        <v>34</v>
      </c>
      <c r="T179" s="1" t="str">
        <f t="shared" si="158"/>
        <v>200 MG</v>
      </c>
      <c r="U179" s="1"/>
      <c r="V179" s="1"/>
      <c r="W179" s="1">
        <v>30</v>
      </c>
      <c r="X179" s="1" t="s">
        <v>35</v>
      </c>
      <c r="Y179" t="str">
        <f>+IF(AND(X179="ud.",COUNTIF(Hoja2!$I$3:$I$11,Hoja1!Q179)&gt;0),Hoja1!W179&amp;" "&amp;IF(Hoja1!W179=1,VLOOKUP(Hoja1!Q179,Hoja2!$A:$D,3,0),VLOOKUP(Hoja1!Q179,Hoja2!$A:$D,4,0)),IF(AND(X179="ud.",COUNTIF(Hoja2!$I$3:$I$11,Hoja1!Q179)&lt;0),Hoja1!W179&amp;" "&amp;"unidad, "&amp;VLOOKUP(Hoja1!Q179,Hoja2!$A:$B,2,0),Hoja1!W179&amp;" "&amp;Hoja1!X179&amp;" "&amp;VLOOKUP(Hoja1!Q179,Hoja2!$A:$B,2,0)))</f>
        <v>30 cápsulas</v>
      </c>
      <c r="Z179" t="str">
        <f>+IF(X179="ud.",IF(W179&lt;&gt;1,W179&amp;" "&amp;VLOOKUP(Q179,Hoja2!A:D,4,0),Hoja1!W179&amp;" "&amp;VLOOKUP(Hoja1!Q179,Hoja2!A:D,3,0)),Hoja1!W179&amp;" "&amp;Hoja1!X179&amp;" "&amp;VLOOKUP(Hoja1!Q179,Hoja2!A:B,2,0))</f>
        <v>30 cápsulas</v>
      </c>
      <c r="AA179" s="1" t="s">
        <v>864</v>
      </c>
      <c r="AB179" t="s">
        <v>25</v>
      </c>
      <c r="AC179" t="s">
        <v>26</v>
      </c>
      <c r="AD179" t="s">
        <v>142</v>
      </c>
      <c r="AE179" s="4">
        <v>15750</v>
      </c>
      <c r="AF179" t="str">
        <f t="shared" si="151"/>
        <v>(CB) FIBROLOW LIDOSE CAP 200 MG X 30</v>
      </c>
      <c r="AG179" t="str">
        <f t="shared" si="116"/>
        <v>SAVAL</v>
      </c>
      <c r="AH179" t="str">
        <f t="shared" si="117"/>
        <v>FENOFIBRATO 200 MG</v>
      </c>
      <c r="AI179" t="str">
        <f t="shared" si="152"/>
        <v/>
      </c>
      <c r="AJ179" t="str">
        <f t="shared" si="153"/>
        <v/>
      </c>
      <c r="AK179" t="str">
        <f t="shared" si="118"/>
        <v>FENOFIBRATO 200 MG</v>
      </c>
      <c r="AL179" t="str">
        <f>+VLOOKUP($Q179,Hoja2!$A:$B,2,0)</f>
        <v>cápsula</v>
      </c>
      <c r="AM179" t="str">
        <f t="shared" si="119"/>
        <v>(CB) FIBROLOW LIDOSE CAP 200 MG X 30 SAVAL FENOFIBRATO 200 MG cápsula</v>
      </c>
      <c r="BB179">
        <f t="shared" si="120"/>
        <v>1382309</v>
      </c>
      <c r="BC179" t="str">
        <f t="shared" si="121"/>
        <v>Fibrolow Lidose 200 mg x 30 cápsulas</v>
      </c>
      <c r="BD179" s="10">
        <f t="shared" si="122"/>
        <v>15750</v>
      </c>
      <c r="BE179" s="3" t="str">
        <f t="shared" si="123"/>
        <v>Fibrolow Lidose 200</v>
      </c>
      <c r="BF179" t="str">
        <f t="shared" si="124"/>
        <v>Fenofibrato</v>
      </c>
      <c r="BG179" t="str">
        <f t="shared" si="125"/>
        <v/>
      </c>
      <c r="BH179" t="str">
        <f t="shared" si="126"/>
        <v/>
      </c>
      <c r="BI179" t="str">
        <f>+IF(AND(X179="ud.",COUNTIF(Hoja2!$I$3:$I$11,Hoja1!Q179)&gt;0),IF(Hoja1!W179=1,VLOOKUP(Hoja1!Q179,Hoja2!$A:$D,3,0),VLOOKUP(Hoja1!Q179,Hoja2!$A:$D,4,0)),IF(AND(X179="ud.",COUNTIF(Hoja2!$I$3:$I$11,Hoja1!Q179)&lt;0),VLOOKUP(Hoja1!Q179,Hoja2!$A:$B,2,0),VLOOKUP(Hoja1!Q179,Hoja2!$A:$B,2,0)))</f>
        <v>cápsulas</v>
      </c>
      <c r="BJ179" t="str">
        <f t="shared" si="127"/>
        <v>200 mg</v>
      </c>
      <c r="BK179">
        <f t="shared" si="128"/>
        <v>30</v>
      </c>
      <c r="BL179" t="str">
        <f t="shared" si="129"/>
        <v>ud.</v>
      </c>
      <c r="BO179">
        <f t="shared" si="130"/>
        <v>1382309</v>
      </c>
      <c r="BP179" t="str">
        <f t="shared" si="131"/>
        <v>Fibrolow Lidose 200 mg x 30 cápsulas</v>
      </c>
      <c r="BQ179" s="10">
        <f t="shared" si="132"/>
        <v>15750</v>
      </c>
      <c r="BR179" s="3" t="str">
        <f t="shared" si="133"/>
        <v>Fibrolow Lidose 200</v>
      </c>
      <c r="BS179" t="str">
        <f t="shared" si="134"/>
        <v>Fenofibrato</v>
      </c>
      <c r="BT179" t="str">
        <f t="shared" si="135"/>
        <v>cápsulas</v>
      </c>
      <c r="BU179" t="str">
        <f t="shared" si="136"/>
        <v>200 mg</v>
      </c>
      <c r="BV179">
        <f t="shared" si="137"/>
        <v>30</v>
      </c>
      <c r="BW179" t="str">
        <f t="shared" si="138"/>
        <v>ud.</v>
      </c>
      <c r="BZ179" t="str">
        <f t="shared" si="139"/>
        <v>Saval</v>
      </c>
      <c r="CA179">
        <v>830884</v>
      </c>
      <c r="CB179">
        <v>0</v>
      </c>
    </row>
    <row r="180" spans="1:81" x14ac:dyDescent="0.2">
      <c r="A180" s="1" t="s">
        <v>865</v>
      </c>
      <c r="B180" s="2">
        <v>11359</v>
      </c>
      <c r="C180">
        <v>7057</v>
      </c>
      <c r="D180">
        <v>1382356</v>
      </c>
      <c r="E180" s="1" t="s">
        <v>866</v>
      </c>
      <c r="F180" s="1" t="str">
        <f t="shared" si="156"/>
        <v>(CB) ACTRAPID</v>
      </c>
      <c r="G180" s="1">
        <f t="shared" si="148"/>
        <v>100</v>
      </c>
      <c r="H180" s="16" t="str">
        <f t="shared" si="111"/>
        <v>Actrapid 100</v>
      </c>
      <c r="I180" s="1" t="str">
        <f>+VLOOKUP(Q180,Hoja2!A:B,2,0)</f>
        <v>solución inyectable</v>
      </c>
      <c r="J180" s="1" t="s">
        <v>109</v>
      </c>
      <c r="K180" s="1" t="str">
        <f t="shared" si="115"/>
        <v>Novo Nordisk</v>
      </c>
      <c r="L180" s="1" t="s">
        <v>867</v>
      </c>
      <c r="M180" s="1" t="str">
        <f t="shared" si="157"/>
        <v>INSULINA CRISTALINA</v>
      </c>
      <c r="N180" s="1"/>
      <c r="O180" s="1"/>
      <c r="P180" s="1" t="s">
        <v>80</v>
      </c>
      <c r="Q180" s="1" t="s">
        <v>135</v>
      </c>
      <c r="R180" s="1">
        <v>100</v>
      </c>
      <c r="S180" s="1" t="s">
        <v>474</v>
      </c>
      <c r="T180" s="1" t="str">
        <f t="shared" si="158"/>
        <v>100 UI</v>
      </c>
      <c r="U180" s="1"/>
      <c r="V180" s="1"/>
      <c r="W180" s="1">
        <v>1</v>
      </c>
      <c r="X180" s="1" t="s">
        <v>35</v>
      </c>
      <c r="Y180" t="str">
        <f>+IF(AND(X180="ud.",COUNTIF(Hoja2!$I$3:$I$11,Hoja1!Q180)&gt;0),Hoja1!W180&amp;" "&amp;IF(Hoja1!W180=1,VLOOKUP(Hoja1!Q180,Hoja2!$A:$D,3,0),VLOOKUP(Hoja1!Q180,Hoja2!$A:$D,4,0)),IF(AND(X180="ud.",COUNTIF(Hoja2!$I$3:$I$11,Hoja1!Q180)&lt;0),Hoja1!W180&amp;" "&amp;"unidad, "&amp;VLOOKUP(Hoja1!Q180,Hoja2!$A:$B,2,0),Hoja1!W180&amp;" "&amp;Hoja1!X180&amp;" "&amp;VLOOKUP(Hoja1!Q180,Hoja2!$A:$B,2,0)))</f>
        <v>1 ud. solución inyectable</v>
      </c>
      <c r="Z180" t="str">
        <f>+IF(X180="ud.",IF(W180&lt;&gt;1,W180&amp;" "&amp;VLOOKUP(Q180,Hoja2!A:D,4,0),Hoja1!W180&amp;" "&amp;VLOOKUP(Hoja1!Q180,Hoja2!A:D,3,0)),Hoja1!W180&amp;" "&amp;Hoja1!X180&amp;" "&amp;VLOOKUP(Hoja1!Q180,Hoja2!A:B,2,0))</f>
        <v xml:space="preserve">1 </v>
      </c>
      <c r="AA180" s="1" t="s">
        <v>868</v>
      </c>
      <c r="AB180" t="s">
        <v>25</v>
      </c>
      <c r="AC180" t="s">
        <v>26</v>
      </c>
      <c r="AD180" t="s">
        <v>82</v>
      </c>
      <c r="AE180" s="4">
        <v>12160</v>
      </c>
      <c r="AF180" t="str">
        <f t="shared" si="151"/>
        <v>(CB) ACTRAPID SOL INY 100 UI/ML X 10 ML X 1 (rapida)</v>
      </c>
      <c r="AG180" t="str">
        <f t="shared" si="116"/>
        <v>NOVO NORDISK</v>
      </c>
      <c r="AH180" t="str">
        <f t="shared" si="117"/>
        <v>INSULINA CRISTALINA 100 UI</v>
      </c>
      <c r="AI180" t="str">
        <f t="shared" si="152"/>
        <v/>
      </c>
      <c r="AJ180" t="str">
        <f t="shared" si="153"/>
        <v/>
      </c>
      <c r="AK180" t="str">
        <f t="shared" si="118"/>
        <v>INSULINA CRISTALINA 100 UI</v>
      </c>
      <c r="AL180" t="str">
        <f>+VLOOKUP($Q180,Hoja2!$A:$B,2,0)</f>
        <v>solución inyectable</v>
      </c>
      <c r="AM180" t="str">
        <f t="shared" si="119"/>
        <v>(CB) ACTRAPID SOL INY 100 UI/ML X 10 ML X 1 (rapida) NOVO NORDISK INSULINA CRISTALINA 100 UI solución inyectable</v>
      </c>
      <c r="BB180">
        <f t="shared" si="120"/>
        <v>1382356</v>
      </c>
      <c r="BC180" t="str">
        <f t="shared" si="121"/>
        <v>Actrapid 100 UI x 1 ud. solución inyectable</v>
      </c>
      <c r="BD180" s="10">
        <f t="shared" si="122"/>
        <v>12160</v>
      </c>
      <c r="BE180" s="3" t="str">
        <f t="shared" si="123"/>
        <v>Actrapid 100</v>
      </c>
      <c r="BF180" t="str">
        <f t="shared" si="124"/>
        <v>Insulina Cristalina</v>
      </c>
      <c r="BG180" t="str">
        <f t="shared" si="125"/>
        <v/>
      </c>
      <c r="BH180" t="str">
        <f t="shared" si="126"/>
        <v/>
      </c>
      <c r="BI180" t="str">
        <f>+IF(AND(X180="ud.",COUNTIF(Hoja2!$I$3:$I$11,Hoja1!Q180)&gt;0),IF(Hoja1!W180=1,VLOOKUP(Hoja1!Q180,Hoja2!$A:$D,3,0),VLOOKUP(Hoja1!Q180,Hoja2!$A:$D,4,0)),IF(AND(X180="ud.",COUNTIF(Hoja2!$I$3:$I$11,Hoja1!Q180)&lt;0),VLOOKUP(Hoja1!Q180,Hoja2!$A:$B,2,0),VLOOKUP(Hoja1!Q180,Hoja2!$A:$B,2,0)))</f>
        <v>solución inyectable</v>
      </c>
      <c r="BJ180" t="str">
        <f t="shared" si="127"/>
        <v>100 UI</v>
      </c>
      <c r="BK180">
        <f t="shared" si="128"/>
        <v>1</v>
      </c>
      <c r="BL180" t="str">
        <f t="shared" si="129"/>
        <v>ud.</v>
      </c>
      <c r="BO180">
        <f t="shared" si="130"/>
        <v>1382356</v>
      </c>
      <c r="BP180" t="str">
        <f t="shared" si="131"/>
        <v>Actrapid 100 UI x 1 ud. solución inyectable</v>
      </c>
      <c r="BQ180" s="10">
        <f t="shared" si="132"/>
        <v>12160</v>
      </c>
      <c r="BR180" s="3" t="str">
        <f t="shared" si="133"/>
        <v>Actrapid 100</v>
      </c>
      <c r="BS180" t="str">
        <f t="shared" si="134"/>
        <v>Insulina Cristalina</v>
      </c>
      <c r="BT180" t="str">
        <f t="shared" si="135"/>
        <v>solución inyectable</v>
      </c>
      <c r="BU180" t="str">
        <f t="shared" si="136"/>
        <v>100 UI</v>
      </c>
      <c r="BV180">
        <f t="shared" si="137"/>
        <v>1</v>
      </c>
      <c r="BW180" t="str">
        <f t="shared" si="138"/>
        <v>ud.</v>
      </c>
      <c r="BZ180" t="str">
        <f t="shared" si="139"/>
        <v>Novo Nordisk</v>
      </c>
      <c r="CB180">
        <v>0</v>
      </c>
    </row>
    <row r="181" spans="1:81" x14ac:dyDescent="0.2">
      <c r="A181" s="1" t="s">
        <v>869</v>
      </c>
      <c r="B181" s="2">
        <v>11640</v>
      </c>
      <c r="C181">
        <v>7073</v>
      </c>
      <c r="D181">
        <v>1552690</v>
      </c>
      <c r="E181" s="1" t="s">
        <v>870</v>
      </c>
      <c r="F181" s="1" t="str">
        <f t="shared" si="156"/>
        <v>(CB) DULOXETINA</v>
      </c>
      <c r="G181" s="1">
        <f t="shared" si="148"/>
        <v>60</v>
      </c>
      <c r="H181" s="16" t="str">
        <f t="shared" si="111"/>
        <v>Duloxetina 60</v>
      </c>
      <c r="I181" s="1" t="str">
        <f>+VLOOKUP(Q181,Hoja2!A:B,2,0)</f>
        <v>cápsula</v>
      </c>
      <c r="J181" s="1" t="s">
        <v>788</v>
      </c>
      <c r="K181" s="1" t="str">
        <f t="shared" si="115"/>
        <v>Alembic</v>
      </c>
      <c r="L181" s="1" t="s">
        <v>871</v>
      </c>
      <c r="M181" s="1" t="str">
        <f t="shared" si="157"/>
        <v>DULOXETINA</v>
      </c>
      <c r="N181" s="1"/>
      <c r="O181" s="1"/>
      <c r="P181" s="1" t="s">
        <v>49</v>
      </c>
      <c r="Q181" s="1" t="s">
        <v>121</v>
      </c>
      <c r="R181">
        <v>60</v>
      </c>
      <c r="S181" s="1" t="s">
        <v>34</v>
      </c>
      <c r="T181" s="1" t="str">
        <f t="shared" si="158"/>
        <v>60 MG</v>
      </c>
      <c r="U181" s="1"/>
      <c r="V181" s="1"/>
      <c r="W181">
        <v>30</v>
      </c>
      <c r="X181" s="1" t="s">
        <v>35</v>
      </c>
      <c r="Y181" t="str">
        <f>+IF(AND(X181="ud.",COUNTIF(Hoja2!$I$3:$I$11,Hoja1!Q181)&gt;0),Hoja1!W181&amp;" "&amp;IF(Hoja1!W181=1,VLOOKUP(Hoja1!Q181,Hoja2!$A:$D,3,0),VLOOKUP(Hoja1!Q181,Hoja2!$A:$D,4,0)),IF(AND(X181="ud.",COUNTIF(Hoja2!$I$3:$I$11,Hoja1!Q181)&lt;0),Hoja1!W181&amp;" "&amp;"unidad, "&amp;VLOOKUP(Hoja1!Q181,Hoja2!$A:$B,2,0),Hoja1!W181&amp;" "&amp;Hoja1!X181&amp;" "&amp;VLOOKUP(Hoja1!Q181,Hoja2!$A:$B,2,0)))</f>
        <v>30 cápsulas</v>
      </c>
      <c r="Z181" t="str">
        <f>+IF(X181="ud.",IF(W181&lt;&gt;1,W181&amp;" "&amp;VLOOKUP(Q181,Hoja2!A:D,4,0),Hoja1!W181&amp;" "&amp;VLOOKUP(Hoja1!Q181,Hoja2!A:D,3,0)),Hoja1!W181&amp;" "&amp;Hoja1!X181&amp;" "&amp;VLOOKUP(Hoja1!Q181,Hoja2!A:B,2,0))</f>
        <v>30 cápsulas</v>
      </c>
      <c r="AA181" s="1" t="s">
        <v>872</v>
      </c>
      <c r="AB181" s="1" t="s">
        <v>25</v>
      </c>
      <c r="AC181" s="1" t="s">
        <v>26</v>
      </c>
      <c r="AD181" s="1" t="s">
        <v>51</v>
      </c>
      <c r="AE181" s="4">
        <v>4890</v>
      </c>
      <c r="AF181" t="str">
        <f t="shared" si="151"/>
        <v>(CB) DULOXETINA CAP GRA 60 MG X 30</v>
      </c>
      <c r="AG181" t="str">
        <f t="shared" si="116"/>
        <v>ALEMBIC</v>
      </c>
      <c r="AH181" t="str">
        <f t="shared" si="117"/>
        <v>DULOXETINA 60 MG</v>
      </c>
      <c r="AI181" t="str">
        <f t="shared" si="152"/>
        <v/>
      </c>
      <c r="AJ181" t="str">
        <f t="shared" si="153"/>
        <v/>
      </c>
      <c r="AK181" t="str">
        <f t="shared" si="118"/>
        <v>DULOXETINA 60 MG</v>
      </c>
      <c r="AL181" t="str">
        <f>+VLOOKUP($Q181,Hoja2!$A:$B,2,0)</f>
        <v>cápsula</v>
      </c>
      <c r="AM181" t="str">
        <f t="shared" si="119"/>
        <v>(CB) DULOXETINA CAP GRA 60 MG X 30 ALEMBIC DULOXETINA 60 MG cápsula</v>
      </c>
      <c r="BB181">
        <f t="shared" si="120"/>
        <v>1552690</v>
      </c>
      <c r="BC181" t="str">
        <f t="shared" si="121"/>
        <v>Duloxetina 60 mg x 30 cápsulas</v>
      </c>
      <c r="BD181" s="10">
        <f t="shared" si="122"/>
        <v>4890</v>
      </c>
      <c r="BE181" s="3" t="str">
        <f t="shared" si="123"/>
        <v>Duloxetina 60</v>
      </c>
      <c r="BF181" t="str">
        <f t="shared" si="124"/>
        <v>Duloxetina</v>
      </c>
      <c r="BG181" t="str">
        <f t="shared" si="125"/>
        <v/>
      </c>
      <c r="BH181" t="str">
        <f t="shared" si="126"/>
        <v/>
      </c>
      <c r="BI181" t="str">
        <f>+IF(AND(X181="ud.",COUNTIF(Hoja2!$I$3:$I$11,Hoja1!Q181)&gt;0),IF(Hoja1!W181=1,VLOOKUP(Hoja1!Q181,Hoja2!$A:$D,3,0),VLOOKUP(Hoja1!Q181,Hoja2!$A:$D,4,0)),IF(AND(X181="ud.",COUNTIF(Hoja2!$I$3:$I$11,Hoja1!Q181)&lt;0),VLOOKUP(Hoja1!Q181,Hoja2!$A:$B,2,0),VLOOKUP(Hoja1!Q181,Hoja2!$A:$B,2,0)))</f>
        <v>cápsulas</v>
      </c>
      <c r="BJ181" t="str">
        <f t="shared" si="127"/>
        <v>60 mg</v>
      </c>
      <c r="BK181">
        <f t="shared" si="128"/>
        <v>30</v>
      </c>
      <c r="BL181" t="str">
        <f t="shared" si="129"/>
        <v>ud.</v>
      </c>
      <c r="BO181">
        <f t="shared" si="130"/>
        <v>1552690</v>
      </c>
      <c r="BP181" t="str">
        <f t="shared" si="131"/>
        <v>Duloxetina 60 mg x 30 cápsulas</v>
      </c>
      <c r="BQ181" s="10">
        <f t="shared" si="132"/>
        <v>4890</v>
      </c>
      <c r="BR181" s="3" t="str">
        <f t="shared" si="133"/>
        <v>Duloxetina 60</v>
      </c>
      <c r="BS181" t="str">
        <f t="shared" si="134"/>
        <v>Duloxetina</v>
      </c>
      <c r="BT181" t="str">
        <f t="shared" si="135"/>
        <v>cápsulas</v>
      </c>
      <c r="BU181" t="str">
        <f t="shared" si="136"/>
        <v>60 mg</v>
      </c>
      <c r="BV181">
        <f t="shared" si="137"/>
        <v>30</v>
      </c>
      <c r="BW181" t="str">
        <f t="shared" si="138"/>
        <v>ud.</v>
      </c>
      <c r="BZ181" t="str">
        <f t="shared" si="139"/>
        <v>Alembic</v>
      </c>
      <c r="CA181" t="s">
        <v>1160</v>
      </c>
      <c r="CB181">
        <v>0</v>
      </c>
    </row>
    <row r="182" spans="1:81" x14ac:dyDescent="0.2">
      <c r="A182" s="1" t="s">
        <v>873</v>
      </c>
      <c r="B182" s="2">
        <v>11641</v>
      </c>
      <c r="C182">
        <v>7074</v>
      </c>
      <c r="D182">
        <v>1553344</v>
      </c>
      <c r="E182" s="1" t="s">
        <v>874</v>
      </c>
      <c r="F182" s="1" t="str">
        <f t="shared" si="156"/>
        <v>(CB) AURITUSS</v>
      </c>
      <c r="G182" s="1" t="str">
        <f t="shared" si="148"/>
        <v>25/250</v>
      </c>
      <c r="H182" s="16" t="str">
        <f t="shared" si="111"/>
        <v>Aurituss 25/250</v>
      </c>
      <c r="I182" s="1" t="str">
        <f>+VLOOKUP(Q182,Hoja2!A:B,2,0)</f>
        <v>aerosol para inhalación</v>
      </c>
      <c r="J182" s="1" t="s">
        <v>40</v>
      </c>
      <c r="K182" s="1" t="str">
        <f t="shared" si="115"/>
        <v>Abbott</v>
      </c>
      <c r="L182" s="1" t="s">
        <v>467</v>
      </c>
      <c r="M182" s="1" t="s">
        <v>895</v>
      </c>
      <c r="N182" s="1" t="s">
        <v>382</v>
      </c>
      <c r="O182" s="1"/>
      <c r="P182" s="1" t="s">
        <v>468</v>
      </c>
      <c r="Q182" s="1" t="s">
        <v>383</v>
      </c>
      <c r="R182" s="1" t="s">
        <v>574</v>
      </c>
      <c r="S182" s="1" t="s">
        <v>72</v>
      </c>
      <c r="T182" s="1" t="s">
        <v>926</v>
      </c>
      <c r="U182" s="1" t="s">
        <v>934</v>
      </c>
      <c r="V182" s="1"/>
      <c r="W182" s="1">
        <v>120</v>
      </c>
      <c r="X182" s="1" t="s">
        <v>73</v>
      </c>
      <c r="Y182" t="str">
        <f>+IF(AND(X182="ud.",COUNTIF(Hoja2!$I$3:$I$11,Hoja1!Q182)&gt;0),Hoja1!W182&amp;" "&amp;IF(Hoja1!W182=1,VLOOKUP(Hoja1!Q182,Hoja2!$A:$D,3,0),VLOOKUP(Hoja1!Q182,Hoja2!$A:$D,4,0)),IF(AND(X182="ud.",COUNTIF(Hoja2!$I$3:$I$11,Hoja1!Q182)&lt;0),Hoja1!W182&amp;" "&amp;"unidad, "&amp;VLOOKUP(Hoja1!Q182,Hoja2!$A:$B,2,0),Hoja1!W182&amp;" "&amp;Hoja1!X182&amp;" "&amp;VLOOKUP(Hoja1!Q182,Hoja2!$A:$B,2,0)))</f>
        <v>120 dss. aerosol para inhalación</v>
      </c>
      <c r="Z182" t="str">
        <f>+IF(X182="ud.",IF(W182&lt;&gt;1,W182&amp;" "&amp;VLOOKUP(Q182,Hoja2!A:D,4,0),Hoja1!W182&amp;" "&amp;VLOOKUP(Hoja1!Q182,Hoja2!A:D,3,0)),Hoja1!W182&amp;" "&amp;Hoja1!X182&amp;" "&amp;VLOOKUP(Hoja1!Q182,Hoja2!A:B,2,0))</f>
        <v>120 dss. aerosol para inhalación</v>
      </c>
      <c r="AA182" s="1" t="s">
        <v>875</v>
      </c>
      <c r="AB182" t="s">
        <v>44</v>
      </c>
      <c r="AC182" t="s">
        <v>26</v>
      </c>
      <c r="AD182" t="s">
        <v>75</v>
      </c>
      <c r="AE182" s="4">
        <v>6800</v>
      </c>
      <c r="AF182" t="str">
        <f t="shared" si="151"/>
        <v>(CB) AURITUSS AER INH 25/250 MCG X 120 DSS</v>
      </c>
      <c r="AG182" t="str">
        <f t="shared" si="116"/>
        <v>ABBOTT</v>
      </c>
      <c r="AH182" t="str">
        <f t="shared" si="117"/>
        <v>SALMETEROL 25 MCG</v>
      </c>
      <c r="AI182" t="str">
        <f t="shared" si="152"/>
        <v>FLUTICASONA 250 MCG</v>
      </c>
      <c r="AJ182" t="str">
        <f t="shared" si="153"/>
        <v/>
      </c>
      <c r="AK182" t="str">
        <f t="shared" si="118"/>
        <v>SALMETEROL 25 MCG FLUTICASONA 250 MCG</v>
      </c>
      <c r="AL182" t="str">
        <f>+VLOOKUP($Q182,Hoja2!$A:$B,2,0)</f>
        <v>aerosol para inhalación</v>
      </c>
      <c r="AM182" t="str">
        <f t="shared" si="119"/>
        <v>(CB) AURITUSS AER INH 25/250 MCG X 120 DSS ABBOTT SALMETEROL 25 MCG FLUTICASONA 250 MCG aerosol para inhalación</v>
      </c>
      <c r="BB182">
        <f t="shared" si="120"/>
        <v>1553344</v>
      </c>
      <c r="BC182" t="str">
        <f t="shared" si="121"/>
        <v>Aurituss 25/250 mcg x 120 dss. aerosol para inhalación</v>
      </c>
      <c r="BD182" s="10">
        <f t="shared" si="122"/>
        <v>6800</v>
      </c>
      <c r="BE182" s="3" t="str">
        <f t="shared" si="123"/>
        <v>Aurituss 25/250</v>
      </c>
      <c r="BF182" t="str">
        <f t="shared" si="124"/>
        <v>Salmeterol</v>
      </c>
      <c r="BG182" t="str">
        <f t="shared" si="125"/>
        <v>Fluticasona</v>
      </c>
      <c r="BH182" t="str">
        <f t="shared" si="126"/>
        <v/>
      </c>
      <c r="BI182" t="str">
        <f>+IF(AND(X182="ud.",COUNTIF(Hoja2!$I$3:$I$11,Hoja1!Q182)&gt;0),IF(Hoja1!W182=1,VLOOKUP(Hoja1!Q182,Hoja2!$A:$D,3,0),VLOOKUP(Hoja1!Q182,Hoja2!$A:$D,4,0)),IF(AND(X182="ud.",COUNTIF(Hoja2!$I$3:$I$11,Hoja1!Q182)&lt;0),VLOOKUP(Hoja1!Q182,Hoja2!$A:$B,2,0),VLOOKUP(Hoja1!Q182,Hoja2!$A:$B,2,0)))</f>
        <v>aerosol para inhalación</v>
      </c>
      <c r="BJ182" t="str">
        <f t="shared" si="127"/>
        <v>25/250 mcg</v>
      </c>
      <c r="BK182">
        <f t="shared" si="128"/>
        <v>120</v>
      </c>
      <c r="BL182" t="str">
        <f t="shared" si="129"/>
        <v>dss.</v>
      </c>
      <c r="BO182">
        <f t="shared" si="130"/>
        <v>1553344</v>
      </c>
      <c r="BP182" t="str">
        <f t="shared" si="131"/>
        <v>Aurituss 25/250 mcg x 120 dss. aerosol para inhalación</v>
      </c>
      <c r="BQ182" s="10">
        <f t="shared" si="132"/>
        <v>6800</v>
      </c>
      <c r="BR182" s="3" t="str">
        <f t="shared" si="133"/>
        <v>Aurituss 25/250</v>
      </c>
      <c r="BS182" t="str">
        <f t="shared" si="134"/>
        <v>Salmeterol;Fluticasona</v>
      </c>
      <c r="BT182" t="str">
        <f t="shared" si="135"/>
        <v>aerosol para inhalación</v>
      </c>
      <c r="BU182" t="str">
        <f t="shared" si="136"/>
        <v>25/250 mcg</v>
      </c>
      <c r="BV182">
        <f t="shared" si="137"/>
        <v>120</v>
      </c>
      <c r="BW182" t="str">
        <f t="shared" si="138"/>
        <v>dss.</v>
      </c>
      <c r="BZ182" t="str">
        <f t="shared" si="139"/>
        <v>Abbott</v>
      </c>
      <c r="CB182">
        <v>0</v>
      </c>
    </row>
    <row r="183" spans="1:81" x14ac:dyDescent="0.2">
      <c r="A183" s="1" t="s">
        <v>876</v>
      </c>
      <c r="B183" s="2">
        <v>11642</v>
      </c>
      <c r="C183">
        <v>7075</v>
      </c>
      <c r="D183">
        <v>1553788</v>
      </c>
      <c r="E183" s="1" t="s">
        <v>877</v>
      </c>
      <c r="F183" s="1" t="str">
        <f t="shared" si="156"/>
        <v>(CB) HEMOVAL</v>
      </c>
      <c r="G183" s="1">
        <f t="shared" si="148"/>
        <v>100</v>
      </c>
      <c r="H183" s="16" t="str">
        <f t="shared" si="111"/>
        <v>Hemoval 100</v>
      </c>
      <c r="I183" s="1" t="str">
        <f>+VLOOKUP(Q183,Hoja2!A:B,2,0)</f>
        <v>comprimido masticable</v>
      </c>
      <c r="J183" s="1" t="s">
        <v>188</v>
      </c>
      <c r="K183" s="1" t="str">
        <f t="shared" si="115"/>
        <v>Saval</v>
      </c>
      <c r="L183" s="1" t="s">
        <v>878</v>
      </c>
      <c r="M183" s="1" t="str">
        <f>+L183</f>
        <v>COMPLEJO DE HIERRO III</v>
      </c>
      <c r="N183" s="1"/>
      <c r="O183" s="1"/>
      <c r="P183" s="1" t="s">
        <v>879</v>
      </c>
      <c r="Q183" s="1" t="s">
        <v>628</v>
      </c>
      <c r="R183" s="1">
        <v>100</v>
      </c>
      <c r="S183" s="1" t="s">
        <v>34</v>
      </c>
      <c r="T183" s="1" t="str">
        <f>+UPPER(R183&amp;" "&amp;S183)</f>
        <v>100 MG</v>
      </c>
      <c r="U183" s="1"/>
      <c r="V183" s="1"/>
      <c r="W183" s="1">
        <v>40</v>
      </c>
      <c r="X183" s="1" t="s">
        <v>35</v>
      </c>
      <c r="Y183" t="str">
        <f>+IF(AND(X183="ud.",COUNTIF(Hoja2!$I$3:$I$11,Hoja1!Q183)&gt;0),Hoja1!W183&amp;" "&amp;IF(Hoja1!W183=1,VLOOKUP(Hoja1!Q183,Hoja2!$A:$D,3,0),VLOOKUP(Hoja1!Q183,Hoja2!$A:$D,4,0)),IF(AND(X183="ud.",COUNTIF(Hoja2!$I$3:$I$11,Hoja1!Q183)&lt;0),Hoja1!W183&amp;" "&amp;"unidad, "&amp;VLOOKUP(Hoja1!Q183,Hoja2!$A:$B,2,0),Hoja1!W183&amp;" "&amp;Hoja1!X183&amp;" "&amp;VLOOKUP(Hoja1!Q183,Hoja2!$A:$B,2,0)))</f>
        <v>40 ud. comprimido masticable</v>
      </c>
      <c r="Z183" t="str">
        <f>+IF(X183="ud.",IF(W183&lt;&gt;1,W183&amp;" "&amp;VLOOKUP(Q183,Hoja2!A:D,4,0),Hoja1!W183&amp;" "&amp;VLOOKUP(Hoja1!Q183,Hoja2!A:D,3,0)),Hoja1!W183&amp;" "&amp;Hoja1!X183&amp;" "&amp;VLOOKUP(Hoja1!Q183,Hoja2!A:B,2,0))</f>
        <v>40 comprimidos masticables</v>
      </c>
      <c r="AA183" s="1" t="s">
        <v>880</v>
      </c>
      <c r="AB183" s="1" t="s">
        <v>25</v>
      </c>
      <c r="AC183" s="1" t="s">
        <v>26</v>
      </c>
      <c r="AD183" s="1" t="s">
        <v>294</v>
      </c>
      <c r="AE183" s="4">
        <v>10240</v>
      </c>
      <c r="AF183" t="str">
        <f t="shared" si="151"/>
        <v>(CB) HEMOVAL COM MAS 100 MG X 40</v>
      </c>
      <c r="AG183" t="str">
        <f t="shared" si="116"/>
        <v>SAVAL</v>
      </c>
      <c r="AH183" t="str">
        <f t="shared" si="117"/>
        <v>COMPLEJO DE HIERRO III 100 MG</v>
      </c>
      <c r="AI183" t="str">
        <f t="shared" si="152"/>
        <v/>
      </c>
      <c r="AJ183" t="str">
        <f t="shared" si="153"/>
        <v/>
      </c>
      <c r="AK183" t="str">
        <f t="shared" si="118"/>
        <v>COMPLEJO DE HIERRO III 100 MG</v>
      </c>
      <c r="AL183" t="str">
        <f>+VLOOKUP($Q183,Hoja2!$A:$B,2,0)</f>
        <v>comprimido masticable</v>
      </c>
      <c r="AM183" t="str">
        <f t="shared" si="119"/>
        <v>(CB) HEMOVAL COM MAS 100 MG X 40 SAVAL COMPLEJO DE HIERRO III 100 MG comprimido masticable</v>
      </c>
      <c r="BB183">
        <f t="shared" si="120"/>
        <v>1553788</v>
      </c>
      <c r="BC183" t="str">
        <f t="shared" si="121"/>
        <v>Hemoval 100 mg x 40 ud. comprimido masticable</v>
      </c>
      <c r="BD183" s="10">
        <f t="shared" si="122"/>
        <v>10240</v>
      </c>
      <c r="BE183" s="3" t="str">
        <f t="shared" si="123"/>
        <v>Hemoval 100</v>
      </c>
      <c r="BF183" t="str">
        <f t="shared" si="124"/>
        <v>Complejo De Hierro Iii</v>
      </c>
      <c r="BG183" t="str">
        <f t="shared" si="125"/>
        <v/>
      </c>
      <c r="BH183" t="str">
        <f t="shared" si="126"/>
        <v/>
      </c>
      <c r="BI183" t="str">
        <f>+IF(AND(X183="ud.",COUNTIF(Hoja2!$I$3:$I$11,Hoja1!Q183)&gt;0),IF(Hoja1!W183=1,VLOOKUP(Hoja1!Q183,Hoja2!$A:$D,3,0),VLOOKUP(Hoja1!Q183,Hoja2!$A:$D,4,0)),IF(AND(X183="ud.",COUNTIF(Hoja2!$I$3:$I$11,Hoja1!Q183)&lt;0),VLOOKUP(Hoja1!Q183,Hoja2!$A:$B,2,0),VLOOKUP(Hoja1!Q183,Hoja2!$A:$B,2,0)))</f>
        <v>comprimido masticable</v>
      </c>
      <c r="BJ183" t="str">
        <f t="shared" si="127"/>
        <v>100 mg</v>
      </c>
      <c r="BK183">
        <f t="shared" si="128"/>
        <v>40</v>
      </c>
      <c r="BL183" t="str">
        <f t="shared" si="129"/>
        <v>ud.</v>
      </c>
      <c r="BO183">
        <f t="shared" si="130"/>
        <v>1553788</v>
      </c>
      <c r="BP183" t="str">
        <f t="shared" si="131"/>
        <v>Hemoval 100 mg x 40 ud. comprimido masticable</v>
      </c>
      <c r="BQ183" s="10">
        <f t="shared" si="132"/>
        <v>10240</v>
      </c>
      <c r="BR183" s="3" t="str">
        <f t="shared" si="133"/>
        <v>Hemoval 100</v>
      </c>
      <c r="BS183" t="str">
        <f t="shared" si="134"/>
        <v>Complejo De Hierro Iii</v>
      </c>
      <c r="BT183" t="str">
        <f t="shared" si="135"/>
        <v>comprimido masticable</v>
      </c>
      <c r="BU183" t="str">
        <f t="shared" si="136"/>
        <v>100 mg</v>
      </c>
      <c r="BV183">
        <f t="shared" si="137"/>
        <v>40</v>
      </c>
      <c r="BW183" t="str">
        <f t="shared" si="138"/>
        <v>ud.</v>
      </c>
      <c r="BZ183" t="str">
        <f t="shared" si="139"/>
        <v>Saval</v>
      </c>
      <c r="CA183">
        <v>831846</v>
      </c>
      <c r="CB183">
        <v>0</v>
      </c>
    </row>
    <row r="184" spans="1:81" x14ac:dyDescent="0.2">
      <c r="A184" s="1" t="s">
        <v>881</v>
      </c>
      <c r="B184" s="2">
        <v>11646</v>
      </c>
      <c r="C184">
        <v>7080</v>
      </c>
      <c r="D184">
        <v>1621570</v>
      </c>
      <c r="E184" s="1" t="s">
        <v>882</v>
      </c>
      <c r="F184" s="1" t="str">
        <f t="shared" si="156"/>
        <v>(CB) VILDAGLIPTINA/METFORMINA</v>
      </c>
      <c r="G184" s="1" t="str">
        <f t="shared" si="148"/>
        <v>50/850</v>
      </c>
      <c r="H184" s="16" t="str">
        <f t="shared" si="111"/>
        <v>Vildagliptina/Metformina 50/850</v>
      </c>
      <c r="I184" s="1" t="str">
        <f>+VLOOKUP(Q184,Hoja2!A:B,2,0)</f>
        <v>comprimido recubierto</v>
      </c>
      <c r="J184" s="1" t="s">
        <v>219</v>
      </c>
      <c r="K184" s="1" t="str">
        <f t="shared" si="115"/>
        <v>Seven Pharma</v>
      </c>
      <c r="L184" s="1" t="s">
        <v>85</v>
      </c>
      <c r="M184" s="1" t="s">
        <v>79</v>
      </c>
      <c r="N184" s="1" t="s">
        <v>884</v>
      </c>
      <c r="O184" s="1"/>
      <c r="P184" s="1" t="s">
        <v>80</v>
      </c>
      <c r="Q184" s="1" t="s">
        <v>33</v>
      </c>
      <c r="R184" s="1" t="s">
        <v>86</v>
      </c>
      <c r="S184" s="1" t="s">
        <v>34</v>
      </c>
      <c r="T184" s="1" t="s">
        <v>910</v>
      </c>
      <c r="U184" s="1" t="s">
        <v>911</v>
      </c>
      <c r="V184" s="1"/>
      <c r="W184" s="1">
        <v>60</v>
      </c>
      <c r="X184" s="1" t="s">
        <v>35</v>
      </c>
      <c r="Y184" t="str">
        <f>+IF(AND(X184="ud.",COUNTIF(Hoja2!$I$3:$I$11,Hoja1!Q184)&gt;0),Hoja1!W184&amp;" "&amp;IF(Hoja1!W184=1,VLOOKUP(Hoja1!Q184,Hoja2!$A:$D,3,0),VLOOKUP(Hoja1!Q184,Hoja2!$A:$D,4,0)),IF(AND(X184="ud.",COUNTIF(Hoja2!$I$3:$I$11,Hoja1!Q184)&lt;0),Hoja1!W184&amp;" "&amp;"unidad, "&amp;VLOOKUP(Hoja1!Q184,Hoja2!$A:$B,2,0),Hoja1!W184&amp;" "&amp;Hoja1!X184&amp;" "&amp;VLOOKUP(Hoja1!Q184,Hoja2!$A:$B,2,0)))</f>
        <v>60 comprimidos recubiertos</v>
      </c>
      <c r="Z184" t="str">
        <f>+IF(X184="ud.",IF(W184&lt;&gt;1,W184&amp;" "&amp;VLOOKUP(Q184,Hoja2!A:D,4,0),Hoja1!W184&amp;" "&amp;VLOOKUP(Hoja1!Q184,Hoja2!A:D,3,0)),Hoja1!W184&amp;" "&amp;Hoja1!X184&amp;" "&amp;VLOOKUP(Hoja1!Q184,Hoja2!A:B,2,0))</f>
        <v>60 comprimidos recubiertos</v>
      </c>
      <c r="AA184" s="1" t="s">
        <v>883</v>
      </c>
      <c r="AB184" s="1" t="s">
        <v>25</v>
      </c>
      <c r="AC184" s="1" t="s">
        <v>26</v>
      </c>
      <c r="AD184" s="1" t="s">
        <v>82</v>
      </c>
      <c r="AE184" s="4">
        <v>19030</v>
      </c>
      <c r="AF184" t="str">
        <f t="shared" si="151"/>
        <v>(CB) VILDAGLIPTINA/METFORMINA COM REC 50/850 X 60</v>
      </c>
      <c r="AG184" t="str">
        <f t="shared" si="116"/>
        <v>SEVEN PHARMA</v>
      </c>
      <c r="AH184" t="str">
        <f t="shared" si="117"/>
        <v>VILDAGLIPTINA 50 MG</v>
      </c>
      <c r="AI184" t="str">
        <f t="shared" si="152"/>
        <v>METFORMINA 850 MG</v>
      </c>
      <c r="AJ184" t="str">
        <f t="shared" si="153"/>
        <v/>
      </c>
      <c r="AK184" t="str">
        <f t="shared" si="118"/>
        <v>VILDAGLIPTINA 50 MG METFORMINA 850 MG</v>
      </c>
      <c r="AL184" t="str">
        <f>+VLOOKUP($Q184,Hoja2!$A:$B,2,0)</f>
        <v>comprimido recubierto</v>
      </c>
      <c r="AM184" t="str">
        <f t="shared" si="119"/>
        <v>(CB) VILDAGLIPTINA/METFORMINA COM REC 50/850 X 60 SEVEN PHARMA VILDAGLIPTINA 50 MG METFORMINA 850 MG comprimido recubierto</v>
      </c>
      <c r="BB184">
        <f t="shared" si="120"/>
        <v>1621570</v>
      </c>
      <c r="BC184" t="str">
        <f t="shared" si="121"/>
        <v>Vildagliptina/Metformina 50/850 mg x 60 comprimidos recubiertos</v>
      </c>
      <c r="BD184" s="10">
        <f t="shared" si="122"/>
        <v>19030</v>
      </c>
      <c r="BE184" s="3" t="str">
        <f t="shared" si="123"/>
        <v>Vildagliptina/Metformina 50/850</v>
      </c>
      <c r="BF184" t="str">
        <f t="shared" si="124"/>
        <v>Vildagliptina</v>
      </c>
      <c r="BG184" t="str">
        <f t="shared" si="125"/>
        <v>Metformina</v>
      </c>
      <c r="BH184" t="str">
        <f t="shared" si="126"/>
        <v/>
      </c>
      <c r="BI184" t="str">
        <f>+IF(AND(X184="ud.",COUNTIF(Hoja2!$I$3:$I$11,Hoja1!Q184)&gt;0),IF(Hoja1!W184=1,VLOOKUP(Hoja1!Q184,Hoja2!$A:$D,3,0),VLOOKUP(Hoja1!Q184,Hoja2!$A:$D,4,0)),IF(AND(X184="ud.",COUNTIF(Hoja2!$I$3:$I$11,Hoja1!Q184)&lt;0),VLOOKUP(Hoja1!Q184,Hoja2!$A:$B,2,0),VLOOKUP(Hoja1!Q184,Hoja2!$A:$B,2,0)))</f>
        <v>comprimidos recubiertos</v>
      </c>
      <c r="BJ184" t="str">
        <f t="shared" si="127"/>
        <v>50/850 mg</v>
      </c>
      <c r="BK184">
        <f t="shared" si="128"/>
        <v>60</v>
      </c>
      <c r="BL184" t="str">
        <f t="shared" si="129"/>
        <v>ud.</v>
      </c>
      <c r="BO184">
        <f t="shared" si="130"/>
        <v>1621570</v>
      </c>
      <c r="BP184" t="str">
        <f t="shared" si="131"/>
        <v>Vildagliptina/Metformina 50/850 mg x 60 comprimidos recubiertos</v>
      </c>
      <c r="BQ184" s="10">
        <f t="shared" si="132"/>
        <v>19030</v>
      </c>
      <c r="BR184" s="3" t="str">
        <f t="shared" si="133"/>
        <v>Vildagliptina/Metformina 50/850</v>
      </c>
      <c r="BS184" t="str">
        <f t="shared" si="134"/>
        <v>Vildagliptina;Metformina</v>
      </c>
      <c r="BT184" t="str">
        <f t="shared" si="135"/>
        <v>comprimidos recubiertos</v>
      </c>
      <c r="BU184" t="str">
        <f t="shared" si="136"/>
        <v>50/850 mg</v>
      </c>
      <c r="BV184">
        <f t="shared" si="137"/>
        <v>60</v>
      </c>
      <c r="BW184" t="str">
        <f t="shared" si="138"/>
        <v>ud.</v>
      </c>
      <c r="BX184" t="s">
        <v>1037</v>
      </c>
      <c r="BZ184" t="str">
        <f t="shared" si="139"/>
        <v>Seven Pharma</v>
      </c>
      <c r="CB184">
        <v>0</v>
      </c>
      <c r="CC184" t="s">
        <v>1056</v>
      </c>
    </row>
    <row r="185" spans="1:81" x14ac:dyDescent="0.2">
      <c r="A185" s="1" t="s">
        <v>1028</v>
      </c>
      <c r="B185" s="2">
        <v>3779</v>
      </c>
      <c r="C185">
        <v>5124</v>
      </c>
      <c r="D185">
        <v>829005</v>
      </c>
      <c r="E185" s="1" t="s">
        <v>1029</v>
      </c>
      <c r="F185" s="1" t="str">
        <f t="shared" si="156"/>
        <v>(CB) GALVUS MET</v>
      </c>
      <c r="G185" s="1" t="str">
        <f t="shared" si="148"/>
        <v>50/500</v>
      </c>
      <c r="H185" s="16" t="str">
        <f t="shared" si="111"/>
        <v>Galvus Met 50/500</v>
      </c>
      <c r="I185" s="1" t="str">
        <f>+VLOOKUP(Q185,Hoja2!A:B,2,0)</f>
        <v>comprimido recubierto</v>
      </c>
      <c r="J185" s="1" t="s">
        <v>78</v>
      </c>
      <c r="K185" s="1" t="str">
        <f t="shared" si="115"/>
        <v>Novartis</v>
      </c>
      <c r="L185" s="1" t="s">
        <v>85</v>
      </c>
      <c r="M185" s="1" t="s">
        <v>79</v>
      </c>
      <c r="N185" s="1" t="s">
        <v>884</v>
      </c>
      <c r="O185" s="1"/>
      <c r="P185" s="1" t="s">
        <v>80</v>
      </c>
      <c r="Q185" s="1" t="s">
        <v>33</v>
      </c>
      <c r="R185" s="1" t="s">
        <v>655</v>
      </c>
      <c r="S185" s="1" t="s">
        <v>34</v>
      </c>
      <c r="T185" s="1" t="s">
        <v>910</v>
      </c>
      <c r="U185" s="1" t="s">
        <v>939</v>
      </c>
      <c r="V185" s="1"/>
      <c r="W185" s="1">
        <v>56</v>
      </c>
      <c r="X185" s="1" t="s">
        <v>35</v>
      </c>
      <c r="Y185" t="str">
        <f>+IF(AND(X185="ud.",COUNTIF(Hoja2!$I$3:$I$11,Hoja1!Q185)&gt;0),Hoja1!W185&amp;" "&amp;IF(Hoja1!W185=1,VLOOKUP(Hoja1!Q185,Hoja2!$A:$D,3,0),VLOOKUP(Hoja1!Q185,Hoja2!$A:$D,4,0)),IF(AND(X185="ud.",COUNTIF(Hoja2!$I$3:$I$11,Hoja1!Q185)&lt;0),Hoja1!W185&amp;" "&amp;"unidad, "&amp;VLOOKUP(Hoja1!Q185,Hoja2!$A:$B,2,0),Hoja1!W185&amp;" "&amp;Hoja1!X185&amp;" "&amp;VLOOKUP(Hoja1!Q185,Hoja2!$A:$B,2,0)))</f>
        <v>56 comprimidos recubiertos</v>
      </c>
      <c r="Z185" t="str">
        <f>+IF(X185="ud.",IF(W185&lt;&gt;1,W185&amp;" "&amp;VLOOKUP(Q185,Hoja2!A:D,4,0),Hoja1!W185&amp;" "&amp;VLOOKUP(Hoja1!Q185,Hoja2!A:D,3,0)),Hoja1!W185&amp;" "&amp;Hoja1!X185&amp;" "&amp;VLOOKUP(Hoja1!Q185,Hoja2!A:B,2,0))</f>
        <v>56 comprimidos recubiertos</v>
      </c>
      <c r="AA185" s="1" t="s">
        <v>1030</v>
      </c>
      <c r="AB185" s="1" t="s">
        <v>25</v>
      </c>
      <c r="AC185" s="1" t="s">
        <v>26</v>
      </c>
      <c r="AD185" s="1" t="s">
        <v>82</v>
      </c>
      <c r="AE185" s="4">
        <v>38550</v>
      </c>
      <c r="AF185" t="str">
        <f t="shared" si="151"/>
        <v>(CB) GALVUS MET COM REC 50/500 MG X 56</v>
      </c>
      <c r="AG185" t="str">
        <f t="shared" ref="AG185" si="159">+J185</f>
        <v>NOVARTIS</v>
      </c>
      <c r="AH185" t="str">
        <f t="shared" ref="AH185" si="160">+M185&amp;" "&amp;T185</f>
        <v>VILDAGLIPTINA 50 MG</v>
      </c>
      <c r="AI185" t="str">
        <f t="shared" si="152"/>
        <v>METFORMINA 500 MG</v>
      </c>
      <c r="AJ185" t="str">
        <f t="shared" si="153"/>
        <v/>
      </c>
      <c r="AK185" t="str">
        <f t="shared" ref="AK185" si="161">+IF(AND(AI185="",AJ185=""),AH185,IF(AND(AJ185="",AI185&lt;&gt;""),AH185&amp;" "&amp;AI185,AH185&amp;" "&amp;AI185&amp;" "&amp;AJ185))</f>
        <v>VILDAGLIPTINA 50 MG METFORMINA 500 MG</v>
      </c>
      <c r="AL185" t="str">
        <f>+VLOOKUP($Q185,Hoja2!$A:$B,2,0)</f>
        <v>comprimido recubierto</v>
      </c>
      <c r="AM185" t="str">
        <f t="shared" ref="AM185" si="162">+AF185&amp;" "&amp;AG185&amp;" "&amp;AK185&amp;" "&amp;AL185</f>
        <v>(CB) GALVUS MET COM REC 50/500 MG X 56 NOVARTIS VILDAGLIPTINA 50 MG METFORMINA 500 MG comprimido recubierto</v>
      </c>
      <c r="BB185">
        <f t="shared" ref="BB185" si="163">+D185</f>
        <v>829005</v>
      </c>
      <c r="BC185" t="str">
        <f t="shared" ref="BC185" si="164">+H185&amp;" "&amp;IF(S185="","x ",S185&amp;" x ")&amp;Y185</f>
        <v>Galvus Met 50/500 mg x 56 comprimidos recubiertos</v>
      </c>
      <c r="BD185" s="10">
        <f t="shared" ref="BD185" si="165">+AE185</f>
        <v>38550</v>
      </c>
      <c r="BE185" s="3" t="str">
        <f t="shared" ref="BE185" si="166">+H185</f>
        <v>Galvus Met 50/500</v>
      </c>
      <c r="BF185" t="str">
        <f t="shared" ref="BF185" si="167">+PROPER(M185)</f>
        <v>Vildagliptina</v>
      </c>
      <c r="BG185" t="str">
        <f t="shared" ref="BG185" si="168">+PROPER(N185)</f>
        <v>Metformina</v>
      </c>
      <c r="BH185" t="str">
        <f t="shared" ref="BH185" si="169">+PROPER(O185)</f>
        <v/>
      </c>
      <c r="BI185" t="str">
        <f>+IF(AND(X185="ud.",COUNTIF(Hoja2!$I$3:$I$11,Hoja1!Q185)&gt;0),IF(Hoja1!W185=1,VLOOKUP(Hoja1!Q185,Hoja2!$A:$D,3,0),VLOOKUP(Hoja1!Q185,Hoja2!$A:$D,4,0)),IF(AND(X185="ud.",COUNTIF(Hoja2!$I$3:$I$11,Hoja1!Q185)&lt;0),VLOOKUP(Hoja1!Q185,Hoja2!$A:$B,2,0),VLOOKUP(Hoja1!Q185,Hoja2!$A:$B,2,0)))</f>
        <v>comprimidos recubiertos</v>
      </c>
      <c r="BJ185" t="str">
        <f t="shared" ref="BJ185" si="170">+G185&amp;" "&amp;S185</f>
        <v>50/500 mg</v>
      </c>
      <c r="BK185">
        <f t="shared" ref="BK185" si="171">+W185</f>
        <v>56</v>
      </c>
      <c r="BL185" t="str">
        <f t="shared" ref="BL185" si="172">+X185</f>
        <v>ud.</v>
      </c>
      <c r="BO185">
        <f t="shared" ref="BO185" si="173">+BB185</f>
        <v>829005</v>
      </c>
      <c r="BP185" t="str">
        <f t="shared" ref="BP185" si="174">+BC185</f>
        <v>Galvus Met 50/500 mg x 56 comprimidos recubiertos</v>
      </c>
      <c r="BQ185" s="10">
        <f t="shared" ref="BQ185" si="175">+BD185</f>
        <v>38550</v>
      </c>
      <c r="BR185" s="3" t="str">
        <f t="shared" ref="BR185" si="176">+BE185</f>
        <v>Galvus Met 50/500</v>
      </c>
      <c r="BS185" t="str">
        <f t="shared" ref="BS185" si="177">+IF(AND(BG185="",BH185=""),BF185,IF(AND(BG185&lt;&gt;"",BH185=""),BF185&amp;";"&amp;BG185,BF185&amp;";"&amp;BG185&amp;";"&amp;BH185))</f>
        <v>Vildagliptina;Metformina</v>
      </c>
      <c r="BT185" t="str">
        <f t="shared" ref="BT185" si="178">+BI185</f>
        <v>comprimidos recubiertos</v>
      </c>
      <c r="BU185" t="str">
        <f t="shared" ref="BU185" si="179">+BJ185</f>
        <v>50/500 mg</v>
      </c>
      <c r="BV185">
        <f t="shared" ref="BV185" si="180">+BK185</f>
        <v>56</v>
      </c>
      <c r="BW185" t="str">
        <f t="shared" ref="BW185" si="181">+BL185</f>
        <v>ud.</v>
      </c>
      <c r="BX185" t="s">
        <v>1037</v>
      </c>
      <c r="BZ185" t="str">
        <f t="shared" si="139"/>
        <v>Novartis</v>
      </c>
      <c r="CB185">
        <v>0</v>
      </c>
      <c r="CC185">
        <v>829093</v>
      </c>
    </row>
    <row r="186" spans="1:81" x14ac:dyDescent="0.2">
      <c r="A186" s="1" t="s">
        <v>1031</v>
      </c>
      <c r="B186" s="2">
        <v>10732</v>
      </c>
      <c r="C186">
        <v>6130</v>
      </c>
      <c r="D186">
        <v>829021</v>
      </c>
      <c r="E186" s="1" t="s">
        <v>1032</v>
      </c>
      <c r="F186" s="1" t="str">
        <f t="shared" si="156"/>
        <v>(CB) LEVETIRACETAM</v>
      </c>
      <c r="G186" s="1">
        <f t="shared" si="148"/>
        <v>1000</v>
      </c>
      <c r="H186" s="16" t="str">
        <f t="shared" si="111"/>
        <v>Levetiracetam 1000</v>
      </c>
      <c r="I186" s="1" t="str">
        <f>+VLOOKUP(Q186,Hoja2!A:B,2,0)</f>
        <v>comprimido recubierto</v>
      </c>
      <c r="J186" s="1" t="s">
        <v>219</v>
      </c>
      <c r="K186" s="1" t="str">
        <f t="shared" si="115"/>
        <v>Seven Pharma</v>
      </c>
      <c r="L186" s="1" t="s">
        <v>1033</v>
      </c>
      <c r="M186" s="1" t="str">
        <f t="shared" ref="M186:M193" si="182">+L186</f>
        <v>LEVETIRACETAM</v>
      </c>
      <c r="N186" s="1"/>
      <c r="O186" s="1"/>
      <c r="P186" s="1" t="s">
        <v>305</v>
      </c>
      <c r="Q186" s="1" t="s">
        <v>33</v>
      </c>
      <c r="R186" s="1">
        <v>1000</v>
      </c>
      <c r="S186" s="1" t="s">
        <v>34</v>
      </c>
      <c r="T186" s="1" t="str">
        <f>+UPPER(R186&amp;" "&amp;S186)</f>
        <v>1000 MG</v>
      </c>
      <c r="U186" s="1"/>
      <c r="V186" s="1"/>
      <c r="W186" s="1">
        <v>30</v>
      </c>
      <c r="X186" s="1" t="s">
        <v>35</v>
      </c>
      <c r="Y186" t="str">
        <f>+IF(AND(X186="ud.",COUNTIF(Hoja2!$I$3:$I$11,Hoja1!Q186)&gt;0),Hoja1!W186&amp;" "&amp;IF(Hoja1!W186=1,VLOOKUP(Hoja1!Q186,Hoja2!$A:$D,3,0),VLOOKUP(Hoja1!Q186,Hoja2!$A:$D,4,0)),IF(AND(X186="ud.",COUNTIF(Hoja2!$I$3:$I$11,Hoja1!Q186)&lt;0),Hoja1!W186&amp;" "&amp;"unidad, "&amp;VLOOKUP(Hoja1!Q186,Hoja2!$A:$B,2,0),Hoja1!W186&amp;" "&amp;Hoja1!X186&amp;" "&amp;VLOOKUP(Hoja1!Q186,Hoja2!$A:$B,2,0)))</f>
        <v>30 comprimidos recubiertos</v>
      </c>
      <c r="Z186" t="str">
        <f>+IF(X186="ud.",IF(W186&lt;&gt;1,W186&amp;" "&amp;VLOOKUP(Q186,Hoja2!A:D,4,0),Hoja1!W186&amp;" "&amp;VLOOKUP(Hoja1!Q186,Hoja2!A:D,3,0)),Hoja1!W186&amp;" "&amp;Hoja1!X186&amp;" "&amp;VLOOKUP(Hoja1!Q186,Hoja2!A:B,2,0))</f>
        <v>30 comprimidos recubiertos</v>
      </c>
      <c r="AA186" s="1" t="s">
        <v>1034</v>
      </c>
      <c r="AB186" s="1" t="s">
        <v>25</v>
      </c>
      <c r="AC186" s="1" t="s">
        <v>26</v>
      </c>
      <c r="AD186" s="1" t="s">
        <v>51</v>
      </c>
      <c r="AE186" s="4">
        <v>6000</v>
      </c>
      <c r="AF186" t="str">
        <f t="shared" si="151"/>
        <v>(CB) LEVETIRACETAM COM REC 1000 MG X 30</v>
      </c>
      <c r="AG186" t="str">
        <f t="shared" ref="AG186" si="183">+J186</f>
        <v>SEVEN PHARMA</v>
      </c>
      <c r="AH186" t="str">
        <f t="shared" ref="AH186" si="184">+M186&amp;" "&amp;T186</f>
        <v>LEVETIRACETAM 1000 MG</v>
      </c>
      <c r="AI186" t="str">
        <f t="shared" si="152"/>
        <v/>
      </c>
      <c r="AJ186" t="str">
        <f t="shared" si="153"/>
        <v/>
      </c>
      <c r="AK186" t="str">
        <f t="shared" ref="AK186" si="185">+IF(AND(AI186="",AJ186=""),AH186,IF(AND(AJ186="",AI186&lt;&gt;""),AH186&amp;" "&amp;AI186,AH186&amp;" "&amp;AI186&amp;" "&amp;AJ186))</f>
        <v>LEVETIRACETAM 1000 MG</v>
      </c>
      <c r="AL186" t="str">
        <f>+VLOOKUP($Q186,Hoja2!$A:$B,2,0)</f>
        <v>comprimido recubierto</v>
      </c>
      <c r="AM186" t="str">
        <f t="shared" ref="AM186" si="186">+AF186&amp;" "&amp;AG186&amp;" "&amp;AK186&amp;" "&amp;AL186</f>
        <v>(CB) LEVETIRACETAM COM REC 1000 MG X 30 SEVEN PHARMA LEVETIRACETAM 1000 MG comprimido recubierto</v>
      </c>
      <c r="BB186">
        <f t="shared" ref="BB186" si="187">+D186</f>
        <v>829021</v>
      </c>
      <c r="BC186" t="str">
        <f t="shared" ref="BC186" si="188">+H186&amp;" "&amp;IF(S186="","x ",S186&amp;" x ")&amp;Y186</f>
        <v>Levetiracetam 1000 mg x 30 comprimidos recubiertos</v>
      </c>
      <c r="BD186" s="10">
        <f t="shared" ref="BD186" si="189">+AE186</f>
        <v>6000</v>
      </c>
      <c r="BE186" s="3" t="str">
        <f t="shared" ref="BE186" si="190">+H186</f>
        <v>Levetiracetam 1000</v>
      </c>
      <c r="BF186" t="str">
        <f t="shared" ref="BF186" si="191">+PROPER(M186)</f>
        <v>Levetiracetam</v>
      </c>
      <c r="BG186" t="str">
        <f t="shared" ref="BG186" si="192">+PROPER(N186)</f>
        <v/>
      </c>
      <c r="BH186" t="str">
        <f t="shared" ref="BH186" si="193">+PROPER(O186)</f>
        <v/>
      </c>
      <c r="BI186" t="str">
        <f>+IF(AND(X186="ud.",COUNTIF(Hoja2!$I$3:$I$11,Hoja1!Q186)&gt;0),IF(Hoja1!W186=1,VLOOKUP(Hoja1!Q186,Hoja2!$A:$D,3,0),VLOOKUP(Hoja1!Q186,Hoja2!$A:$D,4,0)),IF(AND(X186="ud.",COUNTIF(Hoja2!$I$3:$I$11,Hoja1!Q186)&lt;0),VLOOKUP(Hoja1!Q186,Hoja2!$A:$B,2,0),VLOOKUP(Hoja1!Q186,Hoja2!$A:$B,2,0)))</f>
        <v>comprimidos recubiertos</v>
      </c>
      <c r="BJ186" t="str">
        <f t="shared" ref="BJ186" si="194">+G186&amp;" "&amp;S186</f>
        <v>1000 mg</v>
      </c>
      <c r="BK186">
        <f t="shared" ref="BK186" si="195">+W186</f>
        <v>30</v>
      </c>
      <c r="BL186" t="str">
        <f t="shared" ref="BL186" si="196">+X186</f>
        <v>ud.</v>
      </c>
      <c r="BO186">
        <f t="shared" ref="BO186" si="197">+BB186</f>
        <v>829021</v>
      </c>
      <c r="BP186" t="str">
        <f t="shared" ref="BP186" si="198">+BC186</f>
        <v>Levetiracetam 1000 mg x 30 comprimidos recubiertos</v>
      </c>
      <c r="BQ186" s="10">
        <f t="shared" ref="BQ186" si="199">+BD186</f>
        <v>6000</v>
      </c>
      <c r="BR186" s="3" t="str">
        <f t="shared" ref="BR186" si="200">+BE186</f>
        <v>Levetiracetam 1000</v>
      </c>
      <c r="BS186" t="str">
        <f t="shared" ref="BS186" si="201">+IF(AND(BG186="",BH186=""),BF186,IF(AND(BG186&lt;&gt;"",BH186=""),BF186&amp;";"&amp;BG186,BF186&amp;";"&amp;BG186&amp;";"&amp;BH186))</f>
        <v>Levetiracetam</v>
      </c>
      <c r="BT186" t="str">
        <f t="shared" ref="BT186" si="202">+BI186</f>
        <v>comprimidos recubiertos</v>
      </c>
      <c r="BU186" t="str">
        <f t="shared" ref="BU186" si="203">+BJ186</f>
        <v>1000 mg</v>
      </c>
      <c r="BV186">
        <f t="shared" ref="BV186" si="204">+BK186</f>
        <v>30</v>
      </c>
      <c r="BW186" t="str">
        <f t="shared" ref="BW186" si="205">+BL186</f>
        <v>ud.</v>
      </c>
      <c r="BZ186" t="str">
        <f t="shared" si="139"/>
        <v>Seven Pharma</v>
      </c>
      <c r="CA186">
        <v>831712</v>
      </c>
      <c r="CB186">
        <v>0</v>
      </c>
    </row>
    <row r="187" spans="1:81" x14ac:dyDescent="0.2">
      <c r="A187" s="1" t="s">
        <v>1039</v>
      </c>
      <c r="B187" s="2">
        <v>11657</v>
      </c>
      <c r="C187">
        <v>7097</v>
      </c>
      <c r="D187">
        <v>1643692</v>
      </c>
      <c r="E187" s="1" t="s">
        <v>1040</v>
      </c>
      <c r="F187" s="1" t="str">
        <f t="shared" ref="F187:F205" si="206">+MID(E187,1,FIND(Q187,E187,1)-2)</f>
        <v>(CB) DUSPATALIN</v>
      </c>
      <c r="G187" s="1">
        <f t="shared" ref="G187:G195" si="207">+R187</f>
        <v>200</v>
      </c>
      <c r="H187" s="16" t="str">
        <f t="shared" si="111"/>
        <v>Duspatalin 200</v>
      </c>
      <c r="I187" s="1" t="str">
        <f>+VLOOKUP(Q187,Hoja2!A:B,2,0)</f>
        <v>cápsula de liberación prolongada</v>
      </c>
      <c r="J187" s="1" t="s">
        <v>40</v>
      </c>
      <c r="K187" s="1" t="str">
        <f t="shared" ref="K187:K209" si="208">PROPER(J187)</f>
        <v>Abbott</v>
      </c>
      <c r="L187" s="1" t="s">
        <v>232</v>
      </c>
      <c r="M187" s="1" t="str">
        <f t="shared" si="182"/>
        <v>MEBEVERINA</v>
      </c>
      <c r="N187" s="1"/>
      <c r="O187" s="1"/>
      <c r="P187" s="1" t="s">
        <v>233</v>
      </c>
      <c r="Q187" s="1" t="s">
        <v>213</v>
      </c>
      <c r="R187" s="1">
        <v>200</v>
      </c>
      <c r="S187" s="1" t="s">
        <v>34</v>
      </c>
      <c r="T187" s="1" t="str">
        <f>+UPPER(R187&amp;" "&amp;S187)</f>
        <v>200 MG</v>
      </c>
      <c r="U187" s="1"/>
      <c r="V187" s="1"/>
      <c r="W187" s="1">
        <v>30</v>
      </c>
      <c r="X187" s="1" t="s">
        <v>35</v>
      </c>
      <c r="Y187" t="str">
        <f>+IF(AND(X187="ud.",COUNTIF(Hoja2!$I$3:$I$11,Hoja1!Q187)&gt;0),Hoja1!W187&amp;" "&amp;IF(Hoja1!W187=1,VLOOKUP(Hoja1!Q187,Hoja2!$A:$D,3,0),VLOOKUP(Hoja1!Q187,Hoja2!$A:$D,4,0)),IF(AND(X187="ud.",COUNTIF(Hoja2!$I$3:$I$11,Hoja1!Q187)&lt;0),Hoja1!W187&amp;" "&amp;"unidad, "&amp;VLOOKUP(Hoja1!Q187,Hoja2!$A:$B,2,0),Hoja1!W187&amp;" "&amp;Hoja1!X187&amp;" "&amp;VLOOKUP(Hoja1!Q187,Hoja2!$A:$B,2,0)))</f>
        <v>30 cápsulas de liberación prolongada</v>
      </c>
      <c r="Z187" t="str">
        <f>+IF(X187="ud.",IF(W187&lt;&gt;1,W187&amp;" "&amp;VLOOKUP(Q187,Hoja2!A:D,4,0),Hoja1!W187&amp;" "&amp;VLOOKUP(Hoja1!Q187,Hoja2!A:D,3,0)),Hoja1!W187&amp;" "&amp;Hoja1!X187&amp;" "&amp;VLOOKUP(Hoja1!Q187,Hoja2!A:B,2,0))</f>
        <v>30 cápsulas de liberación prolongada</v>
      </c>
      <c r="AA187" s="1" t="s">
        <v>1041</v>
      </c>
      <c r="AB187" s="1" t="s">
        <v>25</v>
      </c>
      <c r="AC187" s="1" t="s">
        <v>26</v>
      </c>
      <c r="AD187" s="1" t="s">
        <v>51</v>
      </c>
      <c r="AE187" s="4">
        <v>21530</v>
      </c>
      <c r="AF187" t="str">
        <f t="shared" ref="AF187" si="209">+E187</f>
        <v>(CB) DUSPATALIN CAP LP 200 MG X 30</v>
      </c>
      <c r="AG187" t="str">
        <f t="shared" ref="AG187:AG193" si="210">+J187</f>
        <v>ABBOTT</v>
      </c>
      <c r="AH187" t="str">
        <f t="shared" ref="AH187" si="211">+M187&amp;" "&amp;T187</f>
        <v>MEBEVERINA 200 MG</v>
      </c>
      <c r="AI187" t="str">
        <f t="shared" ref="AI187" si="212">+IF(N187="","",N187&amp;" "&amp;U187)</f>
        <v/>
      </c>
      <c r="AJ187" t="str">
        <f t="shared" ref="AJ187" si="213">+IF(O187="","",O187&amp;" "&amp;V187)</f>
        <v/>
      </c>
      <c r="AK187" t="str">
        <f t="shared" ref="AK187" si="214">+IF(AND(AI187="",AJ187=""),AH187,IF(AND(AJ187="",AI187&lt;&gt;""),AH187&amp;" "&amp;AI187,AH187&amp;" "&amp;AI187&amp;" "&amp;AJ187))</f>
        <v>MEBEVERINA 200 MG</v>
      </c>
      <c r="AL187" t="str">
        <f>+VLOOKUP($Q187,Hoja2!$A:$B,2,0)</f>
        <v>cápsula de liberación prolongada</v>
      </c>
      <c r="AM187" t="str">
        <f t="shared" ref="AM187" si="215">+AF187&amp;" "&amp;AG187&amp;" "&amp;AK187&amp;" "&amp;AL187</f>
        <v>(CB) DUSPATALIN CAP LP 200 MG X 30 ABBOTT MEBEVERINA 200 MG cápsula de liberación prolongada</v>
      </c>
      <c r="BB187">
        <f t="shared" ref="BB187" si="216">+D187</f>
        <v>1643692</v>
      </c>
      <c r="BC187" t="str">
        <f t="shared" ref="BC187" si="217">+H187&amp;" "&amp;IF(S187="","x ",S187&amp;" x ")&amp;Y187</f>
        <v>Duspatalin 200 mg x 30 cápsulas de liberación prolongada</v>
      </c>
      <c r="BD187" s="10">
        <f t="shared" ref="BD187" si="218">+AE187</f>
        <v>21530</v>
      </c>
      <c r="BE187" s="3" t="str">
        <f t="shared" ref="BE187" si="219">+H187</f>
        <v>Duspatalin 200</v>
      </c>
      <c r="BF187" t="str">
        <f t="shared" ref="BF187" si="220">+PROPER(M187)</f>
        <v>Mebeverina</v>
      </c>
      <c r="BG187" t="str">
        <f t="shared" ref="BG187" si="221">+PROPER(N187)</f>
        <v/>
      </c>
      <c r="BH187" t="str">
        <f t="shared" ref="BH187" si="222">+PROPER(O187)</f>
        <v/>
      </c>
      <c r="BI187" t="str">
        <f>+IF(AND(X187="ud.",COUNTIF(Hoja2!$I$3:$I$11,Hoja1!Q187)&gt;0),IF(Hoja1!W187=1,VLOOKUP(Hoja1!Q187,Hoja2!$A:$D,3,0),VLOOKUP(Hoja1!Q187,Hoja2!$A:$D,4,0)),IF(AND(X187="ud.",COUNTIF(Hoja2!$I$3:$I$11,Hoja1!Q187)&lt;0),VLOOKUP(Hoja1!Q187,Hoja2!$A:$B,2,0),VLOOKUP(Hoja1!Q187,Hoja2!$A:$B,2,0)))</f>
        <v>cápsulas de liberación prolongada</v>
      </c>
      <c r="BJ187" t="str">
        <f t="shared" ref="BJ187:BJ188" si="223">+G187&amp;" "&amp;S187</f>
        <v>200 mg</v>
      </c>
      <c r="BK187">
        <f t="shared" ref="BK187:BK188" si="224">+W187</f>
        <v>30</v>
      </c>
      <c r="BL187" t="str">
        <f t="shared" ref="BL187:BL188" si="225">+X187</f>
        <v>ud.</v>
      </c>
      <c r="BO187">
        <f t="shared" ref="BO187" si="226">+BB187</f>
        <v>1643692</v>
      </c>
      <c r="BP187" t="str">
        <f t="shared" ref="BP187" si="227">+BC187</f>
        <v>Duspatalin 200 mg x 30 cápsulas de liberación prolongada</v>
      </c>
      <c r="BQ187" s="10">
        <f t="shared" ref="BQ187" si="228">+BD187</f>
        <v>21530</v>
      </c>
      <c r="BR187" s="3" t="str">
        <f t="shared" ref="BR187" si="229">+BE187</f>
        <v>Duspatalin 200</v>
      </c>
      <c r="BS187" t="str">
        <f t="shared" ref="BS187" si="230">+IF(AND(BG187="",BH187=""),BF187,IF(AND(BG187&lt;&gt;"",BH187=""),BF187&amp;";"&amp;BG187,BF187&amp;";"&amp;BG187&amp;";"&amp;BH187))</f>
        <v>Mebeverina</v>
      </c>
      <c r="BT187" t="str">
        <f t="shared" ref="BT187" si="231">+BI187</f>
        <v>cápsulas de liberación prolongada</v>
      </c>
      <c r="BU187" t="str">
        <f t="shared" ref="BU187:BU188" si="232">+BJ187</f>
        <v>200 mg</v>
      </c>
      <c r="BV187">
        <f t="shared" ref="BV187:BV188" si="233">+BK187</f>
        <v>30</v>
      </c>
      <c r="BW187" t="str">
        <f t="shared" ref="BW187:BW188" si="234">+BL187</f>
        <v>ud.</v>
      </c>
      <c r="BZ187" t="str">
        <f t="shared" ref="BZ187" si="235">+K187</f>
        <v>Abbott</v>
      </c>
      <c r="CA187">
        <v>832049</v>
      </c>
      <c r="CB187">
        <v>0</v>
      </c>
    </row>
    <row r="188" spans="1:81" x14ac:dyDescent="0.2">
      <c r="A188" s="1" t="s">
        <v>1166</v>
      </c>
      <c r="B188" s="2">
        <v>11659</v>
      </c>
      <c r="C188">
        <v>7100</v>
      </c>
      <c r="D188">
        <v>1672394</v>
      </c>
      <c r="E188" s="1" t="s">
        <v>1163</v>
      </c>
      <c r="F188" s="1" t="str">
        <f t="shared" ref="F188" si="236">+MID(E188,1,FIND(Q188,E188,1)-2)</f>
        <v>(CB) HIDRORONOL-T</v>
      </c>
      <c r="G188" s="1" t="str">
        <f t="shared" ref="G188" si="237">+R188</f>
        <v>25/50</v>
      </c>
      <c r="H188" s="16" t="str">
        <f t="shared" ref="H188" si="238">+IF(LEFT(F188,4)="(CB)",PROPER(RIGHT(F188,LEN(F188)-5))&amp;" "&amp;G188,PROPER(RIGHT(F188,LEN(F188)))&amp;" "&amp;G188)</f>
        <v>Hidroronol-T 25/50</v>
      </c>
      <c r="I188" s="1" t="str">
        <f>+VLOOKUP(Q188,Hoja2!A:B,2,0)</f>
        <v>comprimido</v>
      </c>
      <c r="J188" s="1" t="s">
        <v>290</v>
      </c>
      <c r="K188" s="1" t="str">
        <f t="shared" si="208"/>
        <v>Itf Labomed</v>
      </c>
      <c r="L188" s="1" t="s">
        <v>1164</v>
      </c>
      <c r="M188" s="1" t="s">
        <v>889</v>
      </c>
      <c r="N188" s="1" t="s">
        <v>1165</v>
      </c>
      <c r="O188" s="1"/>
      <c r="P188" s="1" t="s">
        <v>1167</v>
      </c>
      <c r="Q188" s="1" t="s">
        <v>65</v>
      </c>
      <c r="R188" s="1" t="s">
        <v>1168</v>
      </c>
      <c r="S188" s="1" t="s">
        <v>34</v>
      </c>
      <c r="T188" s="1" t="s">
        <v>1169</v>
      </c>
      <c r="U188" s="1" t="s">
        <v>910</v>
      </c>
      <c r="V188" s="1"/>
      <c r="W188" s="1">
        <v>60</v>
      </c>
      <c r="X188" s="1" t="s">
        <v>35</v>
      </c>
      <c r="Y188" t="str">
        <f>+IF(AND(X188="ud.",COUNTIF(Hoja2!$I$3:$I$11,Hoja1!Q188)&gt;0),Hoja1!W188&amp;" "&amp;IF(Hoja1!W188=1,VLOOKUP(Hoja1!Q188,Hoja2!$A:$D,3,0),VLOOKUP(Hoja1!Q188,Hoja2!$A:$D,4,0)),IF(AND(X188="ud.",COUNTIF(Hoja2!$I$3:$I$11,Hoja1!Q188)&lt;0),Hoja1!W188&amp;" "&amp;"unidad, "&amp;VLOOKUP(Hoja1!Q188,Hoja2!$A:$B,2,0),Hoja1!W188&amp;" "&amp;Hoja1!X188&amp;" "&amp;VLOOKUP(Hoja1!Q188,Hoja2!$A:$B,2,0)))</f>
        <v>60 comprimidos</v>
      </c>
      <c r="Z188" t="str">
        <f>+IF(X188="ud.",IF(W188&lt;&gt;1,W188&amp;" "&amp;VLOOKUP(Q188,Hoja2!A:D,4,0),Hoja1!W188&amp;" "&amp;VLOOKUP(Hoja1!Q188,Hoja2!A:D,3,0)),Hoja1!W188&amp;" "&amp;Hoja1!X188&amp;" "&amp;VLOOKUP(Hoja1!Q188,Hoja2!A:B,2,0))</f>
        <v>60 comprimidos</v>
      </c>
      <c r="AA188" s="1" t="s">
        <v>1170</v>
      </c>
      <c r="AB188" s="1" t="s">
        <v>25</v>
      </c>
      <c r="AC188" s="1" t="s">
        <v>26</v>
      </c>
      <c r="AD188" s="1" t="s">
        <v>142</v>
      </c>
      <c r="AE188" s="4">
        <v>3990</v>
      </c>
      <c r="AF188" t="str">
        <f t="shared" ref="AF188" si="239">+E188</f>
        <v>(CB) HIDRORONOL-T COM X 60</v>
      </c>
      <c r="AG188" t="str">
        <f t="shared" ref="AG188" si="240">+J188</f>
        <v>ITF LABOMED</v>
      </c>
      <c r="AH188" t="str">
        <f t="shared" ref="AH188" si="241">+M188&amp;" "&amp;T188</f>
        <v>HIDROCLOROTIAZIDA 25 MG</v>
      </c>
      <c r="AI188" t="str">
        <f t="shared" ref="AI188" si="242">+IF(N188="","",N188&amp;" "&amp;U188)</f>
        <v>TRIAMTERENO 50 MG</v>
      </c>
      <c r="AJ188" t="str">
        <f t="shared" ref="AJ188" si="243">+IF(O188="","",O188&amp;" "&amp;V188)</f>
        <v/>
      </c>
      <c r="AK188" t="str">
        <f t="shared" ref="AK188" si="244">+IF(AND(AI188="",AJ188=""),AH188,IF(AND(AJ188="",AI188&lt;&gt;""),AH188&amp;" "&amp;AI188,AH188&amp;" "&amp;AI188&amp;" "&amp;AJ188))</f>
        <v>HIDROCLOROTIAZIDA 25 MG TRIAMTERENO 50 MG</v>
      </c>
      <c r="AL188" t="str">
        <f>+VLOOKUP($Q188,Hoja2!$A:$B,2,0)</f>
        <v>comprimido</v>
      </c>
      <c r="AM188" t="str">
        <f t="shared" ref="AM188" si="245">+AF188&amp;" "&amp;AG188&amp;" "&amp;AK188&amp;" "&amp;AL188</f>
        <v>(CB) HIDRORONOL-T COM X 60 ITF LABOMED HIDROCLOROTIAZIDA 25 MG TRIAMTERENO 50 MG comprimido</v>
      </c>
      <c r="BB188">
        <f t="shared" ref="BB188" si="246">+D188</f>
        <v>1672394</v>
      </c>
      <c r="BC188" t="str">
        <f t="shared" ref="BC188" si="247">+H188&amp;" "&amp;IF(S188="","x ",S188&amp;" x ")&amp;Y188</f>
        <v>Hidroronol-T 25/50 mg x 60 comprimidos</v>
      </c>
      <c r="BD188" s="10">
        <f t="shared" ref="BD188" si="248">+AE188</f>
        <v>3990</v>
      </c>
      <c r="BE188" s="3" t="str">
        <f t="shared" ref="BE188" si="249">+H188</f>
        <v>Hidroronol-T 25/50</v>
      </c>
      <c r="BF188" t="str">
        <f t="shared" ref="BF188" si="250">+PROPER(M188)</f>
        <v>Hidroclorotiazida</v>
      </c>
      <c r="BG188" t="str">
        <f t="shared" ref="BG188" si="251">+PROPER(N188)</f>
        <v>Triamtereno</v>
      </c>
      <c r="BH188" t="str">
        <f t="shared" ref="BH188" si="252">+PROPER(O188)</f>
        <v/>
      </c>
      <c r="BI188" t="str">
        <f>+IF(AND(X188="ud.",COUNTIF(Hoja2!$I$3:$I$11,Hoja1!Q188)&gt;0),IF(Hoja1!W188=1,VLOOKUP(Hoja1!Q188,Hoja2!$A:$D,3,0),VLOOKUP(Hoja1!Q188,Hoja2!$A:$D,4,0)),IF(AND(X188="ud.",COUNTIF(Hoja2!$I$3:$I$11,Hoja1!Q188)&lt;0),VLOOKUP(Hoja1!Q188,Hoja2!$A:$B,2,0),VLOOKUP(Hoja1!Q188,Hoja2!$A:$B,2,0)))</f>
        <v>comprimidos</v>
      </c>
      <c r="BJ188" t="str">
        <f t="shared" ref="BJ188" si="253">+G188&amp;" "&amp;S188</f>
        <v>25/50 mg</v>
      </c>
      <c r="BK188">
        <f t="shared" ref="BK188" si="254">+W188</f>
        <v>60</v>
      </c>
      <c r="BL188" t="str">
        <f t="shared" ref="BL188" si="255">+X188</f>
        <v>ud.</v>
      </c>
      <c r="BO188">
        <f t="shared" ref="BO188" si="256">+BB188</f>
        <v>1672394</v>
      </c>
      <c r="BP188" t="str">
        <f t="shared" ref="BP188" si="257">+BC188</f>
        <v>Hidroronol-T 25/50 mg x 60 comprimidos</v>
      </c>
      <c r="BQ188" s="10">
        <f t="shared" ref="BQ188" si="258">+BD188</f>
        <v>3990</v>
      </c>
      <c r="BR188" s="3" t="str">
        <f t="shared" ref="BR188" si="259">+BE188</f>
        <v>Hidroronol-T 25/50</v>
      </c>
      <c r="BS188" t="str">
        <f t="shared" ref="BS188" si="260">+IF(AND(BG188="",BH188=""),BF188,IF(AND(BG188&lt;&gt;"",BH188=""),BF188&amp;";"&amp;BG188,BF188&amp;";"&amp;BG188&amp;";"&amp;BH188))</f>
        <v>Hidroclorotiazida;Triamtereno</v>
      </c>
      <c r="BT188" t="str">
        <f t="shared" ref="BT188" si="261">+BI188</f>
        <v>comprimidos</v>
      </c>
      <c r="BU188" t="str">
        <f t="shared" ref="BU188" si="262">+BJ188</f>
        <v>25/50 mg</v>
      </c>
      <c r="BV188">
        <f t="shared" ref="BV188" si="263">+BK188</f>
        <v>60</v>
      </c>
      <c r="BW188" t="str">
        <f t="shared" ref="BW188" si="264">+BL188</f>
        <v>ud.</v>
      </c>
      <c r="BZ188" t="str">
        <f t="shared" ref="BZ188" si="265">+K188</f>
        <v>Itf Labomed</v>
      </c>
      <c r="CA188">
        <v>832049</v>
      </c>
      <c r="CB188">
        <v>0</v>
      </c>
    </row>
    <row r="189" spans="1:81" x14ac:dyDescent="0.2">
      <c r="A189" s="1"/>
      <c r="B189" s="2"/>
      <c r="D189">
        <v>971726</v>
      </c>
      <c r="E189" s="1" t="s">
        <v>1044</v>
      </c>
      <c r="F189" s="1" t="str">
        <f t="shared" si="206"/>
        <v>ALERGIOL FORTE</v>
      </c>
      <c r="G189" s="1">
        <f t="shared" si="207"/>
        <v>2E-3</v>
      </c>
      <c r="H189" s="16" t="str">
        <f t="shared" ref="H189:H195" si="266">+IF(LEFT(F189,4)="(CB)",PROPER(RIGHT(F189,LEN(F189)-5))&amp;" "&amp;G189,PROPER(RIGHT(F189,LEN(F189)))&amp;" "&amp;G189)</f>
        <v>Alergiol Forte 0,002</v>
      </c>
      <c r="I189" s="1" t="str">
        <f>+VLOOKUP(Q189,Hoja2!A:B,2,0)</f>
        <v>solución oftálmica</v>
      </c>
      <c r="J189" s="1" t="s">
        <v>19</v>
      </c>
      <c r="K189" s="1" t="str">
        <f t="shared" si="208"/>
        <v>Smb Farma</v>
      </c>
      <c r="L189" s="1" t="s">
        <v>20</v>
      </c>
      <c r="M189" s="1" t="str">
        <f t="shared" si="182"/>
        <v>OLOPATADINA</v>
      </c>
      <c r="N189" s="1"/>
      <c r="O189" s="1"/>
      <c r="P189" s="1" t="s">
        <v>21</v>
      </c>
      <c r="Q189" s="1" t="s">
        <v>22</v>
      </c>
      <c r="R189" s="1">
        <v>2E-3</v>
      </c>
      <c r="S189" s="1"/>
      <c r="T189" s="1" t="s">
        <v>984</v>
      </c>
      <c r="U189" s="1"/>
      <c r="V189" s="1"/>
      <c r="W189" s="1">
        <v>5</v>
      </c>
      <c r="X189" s="1" t="s">
        <v>23</v>
      </c>
      <c r="Y189" t="str">
        <f>+IF(AND(X189="ud.",COUNTIF(Hoja2!$I$3:$I$11,Hoja1!Q189)&gt;0),Hoja1!W189&amp;" "&amp;IF(Hoja1!W189=1,VLOOKUP(Hoja1!Q189,Hoja2!$A:$D,3,0),VLOOKUP(Hoja1!Q189,Hoja2!$A:$D,4,0)),IF(AND(X189="ud.",COUNTIF(Hoja2!$I$3:$I$11,Hoja1!Q189)&lt;0),Hoja1!W189&amp;" "&amp;"unidad, "&amp;VLOOKUP(Hoja1!Q189,Hoja2!$A:$B,2,0),Hoja1!W189&amp;" "&amp;Hoja1!X189&amp;" "&amp;VLOOKUP(Hoja1!Q189,Hoja2!$A:$B,2,0)))</f>
        <v>5 ml. solución oftálmica</v>
      </c>
      <c r="Z189" t="str">
        <f>+IF(X189="ud.",IF(W189&lt;&gt;1,W189&amp;" "&amp;VLOOKUP(Q189,Hoja2!A:D,4,0),Hoja1!W189&amp;" "&amp;VLOOKUP(Hoja1!Q189,Hoja2!A:D,3,0)),Hoja1!W189&amp;" "&amp;Hoja1!X189&amp;" "&amp;VLOOKUP(Hoja1!Q189,Hoja2!A:B,2,0))</f>
        <v>5 ml. solución oftálmica</v>
      </c>
      <c r="AA189" s="1"/>
      <c r="AB189" s="1"/>
      <c r="AC189" s="1"/>
      <c r="AD189" s="1"/>
      <c r="AE189" s="4"/>
      <c r="AG189" t="str">
        <f t="shared" si="210"/>
        <v>SMB FARMA</v>
      </c>
      <c r="AH189" t="str">
        <f t="shared" ref="AH189:AH190" si="267">+M189&amp;" "&amp;T189</f>
        <v>OLOPATADINA 0,2%</v>
      </c>
      <c r="AI189" t="str">
        <f t="shared" ref="AI189:AI190" si="268">+IF(N189="","",N189&amp;" "&amp;U189)</f>
        <v/>
      </c>
      <c r="AJ189" t="str">
        <f t="shared" ref="AJ189:AJ190" si="269">+IF(O189="","",O189&amp;" "&amp;V189)</f>
        <v/>
      </c>
      <c r="AK189" t="str">
        <f t="shared" ref="AK189:AK190" si="270">+IF(AND(AI189="",AJ189=""),AH189,IF(AND(AJ189="",AI189&lt;&gt;""),AH189&amp;" "&amp;AI189,AH189&amp;" "&amp;AI189&amp;" "&amp;AJ189))</f>
        <v>OLOPATADINA 0,2%</v>
      </c>
      <c r="AL189" t="str">
        <f>+VLOOKUP($Q189,Hoja2!$A:$B,2,0)</f>
        <v>solución oftálmica</v>
      </c>
      <c r="AM189" t="str">
        <f t="shared" ref="AM189:AM190" si="271">+AF189&amp;" "&amp;AG189&amp;" "&amp;AK189&amp;" "&amp;AL189</f>
        <v xml:space="preserve"> SMB FARMA OLOPATADINA 0,2% solución oftálmica</v>
      </c>
      <c r="BB189">
        <f t="shared" ref="BB189:BB190" si="272">+D189</f>
        <v>971726</v>
      </c>
      <c r="BC189" t="str">
        <f t="shared" ref="BC189:BC190" si="273">+H189&amp;" "&amp;IF(S189="","x ",S189&amp;" x ")&amp;Y189</f>
        <v>Alergiol Forte 0,002 x 5 ml. solución oftálmica</v>
      </c>
      <c r="BD189" s="10">
        <f t="shared" ref="BD189:BD190" si="274">+AE189</f>
        <v>0</v>
      </c>
      <c r="BE189" s="3" t="str">
        <f t="shared" ref="BE189:BE190" si="275">+H189</f>
        <v>Alergiol Forte 0,002</v>
      </c>
      <c r="BF189" t="str">
        <f t="shared" ref="BF189:BF190" si="276">+PROPER(M189)</f>
        <v>Olopatadina</v>
      </c>
      <c r="BG189" t="str">
        <f t="shared" ref="BG189:BG190" si="277">+PROPER(N189)</f>
        <v/>
      </c>
      <c r="BH189" t="str">
        <f t="shared" ref="BH189:BH190" si="278">+PROPER(O189)</f>
        <v/>
      </c>
      <c r="BI189" t="str">
        <f>+IF(AND(X189="ud.",COUNTIF(Hoja2!$I$3:$I$11,Hoja1!Q189)&gt;0),IF(Hoja1!W189=1,VLOOKUP(Hoja1!Q189,Hoja2!$A:$D,3,0),VLOOKUP(Hoja1!Q189,Hoja2!$A:$D,4,0)),IF(AND(X189="ud.",COUNTIF(Hoja2!$I$3:$I$11,Hoja1!Q189)&lt;0),VLOOKUP(Hoja1!Q189,Hoja2!$A:$B,2,0),VLOOKUP(Hoja1!Q189,Hoja2!$A:$B,2,0)))</f>
        <v>solución oftálmica</v>
      </c>
      <c r="BJ189" t="str">
        <f t="shared" ref="BJ189:BJ190" si="279">+G189&amp;" "&amp;S189</f>
        <v xml:space="preserve">0,002 </v>
      </c>
      <c r="BK189">
        <f t="shared" ref="BK189:BK190" si="280">+W189</f>
        <v>5</v>
      </c>
      <c r="BL189" t="str">
        <f t="shared" ref="BL189:BL190" si="281">+X189</f>
        <v>ml.</v>
      </c>
      <c r="BO189">
        <f t="shared" ref="BO189:BO190" si="282">+BB189</f>
        <v>971726</v>
      </c>
      <c r="BP189" t="str">
        <f t="shared" ref="BP189:BP190" si="283">+BC189</f>
        <v>Alergiol Forte 0,002 x 5 ml. solución oftálmica</v>
      </c>
      <c r="BQ189" s="10">
        <f t="shared" ref="BQ189:BQ190" si="284">+BD189</f>
        <v>0</v>
      </c>
      <c r="BR189" s="3" t="str">
        <f t="shared" ref="BR189:BR190" si="285">+BE189</f>
        <v>Alergiol Forte 0,002</v>
      </c>
      <c r="BS189" t="str">
        <f t="shared" ref="BS189:BS190" si="286">+IF(AND(BG189="",BH189=""),BF189,IF(AND(BG189&lt;&gt;"",BH189=""),BF189&amp;";"&amp;BG189,BF189&amp;";"&amp;BG189&amp;";"&amp;BH189))</f>
        <v>Olopatadina</v>
      </c>
      <c r="BT189" t="str">
        <f t="shared" ref="BT189:BT190" si="287">+BI189</f>
        <v>solución oftálmica</v>
      </c>
      <c r="BU189" t="str">
        <f t="shared" ref="BU189:BU190" si="288">+BJ189</f>
        <v xml:space="preserve">0,002 </v>
      </c>
      <c r="BV189">
        <f t="shared" ref="BV189:BV190" si="289">+BK189</f>
        <v>5</v>
      </c>
      <c r="BW189" t="str">
        <f t="shared" ref="BW189:BW190" si="290">+BL189</f>
        <v>ml.</v>
      </c>
      <c r="BZ189" t="str">
        <f t="shared" ref="BZ189:BZ190" si="291">+K189</f>
        <v>Smb Farma</v>
      </c>
      <c r="CB189">
        <v>1</v>
      </c>
    </row>
    <row r="190" spans="1:81" x14ac:dyDescent="0.2">
      <c r="A190" s="1"/>
      <c r="B190" s="2"/>
      <c r="D190">
        <v>833699</v>
      </c>
      <c r="E190" s="1" t="s">
        <v>1045</v>
      </c>
      <c r="F190" s="1" t="str">
        <f t="shared" si="206"/>
        <v>TREXXIA</v>
      </c>
      <c r="G190" s="1">
        <f t="shared" si="207"/>
        <v>60</v>
      </c>
      <c r="H190" s="16" t="str">
        <f t="shared" si="266"/>
        <v>Trexxia 60</v>
      </c>
      <c r="I190" s="1" t="str">
        <f>+VLOOKUP(Q190,Hoja2!A:B,2,0)</f>
        <v>comprimido recubierto</v>
      </c>
      <c r="J190" s="1" t="s">
        <v>535</v>
      </c>
      <c r="K190" s="1" t="str">
        <f t="shared" si="208"/>
        <v>Synthon</v>
      </c>
      <c r="L190" s="1" t="s">
        <v>31</v>
      </c>
      <c r="M190" s="1" t="str">
        <f t="shared" si="182"/>
        <v>ETORICOXIB</v>
      </c>
      <c r="N190" s="1"/>
      <c r="O190" s="1"/>
      <c r="P190" s="1" t="s">
        <v>32</v>
      </c>
      <c r="Q190" s="1" t="s">
        <v>33</v>
      </c>
      <c r="R190" s="1">
        <v>60</v>
      </c>
      <c r="S190" s="1" t="s">
        <v>34</v>
      </c>
      <c r="T190" s="1" t="str">
        <f>+UPPER(R190&amp;" "&amp;S190)</f>
        <v>60 MG</v>
      </c>
      <c r="U190" s="1"/>
      <c r="V190" s="1"/>
      <c r="W190" s="1">
        <v>14</v>
      </c>
      <c r="X190" s="1" t="s">
        <v>35</v>
      </c>
      <c r="Y190" t="str">
        <f>+IF(AND(X190="ud.",COUNTIF(Hoja2!$I$3:$I$11,Hoja1!Q190)&gt;0),Hoja1!W190&amp;" "&amp;IF(Hoja1!W190=1,VLOOKUP(Hoja1!Q190,Hoja2!$A:$D,3,0),VLOOKUP(Hoja1!Q190,Hoja2!$A:$D,4,0)),IF(AND(X190="ud.",COUNTIF(Hoja2!$I$3:$I$11,Hoja1!Q190)&lt;0),Hoja1!W190&amp;" "&amp;"unidad, "&amp;VLOOKUP(Hoja1!Q190,Hoja2!$A:$B,2,0),Hoja1!W190&amp;" "&amp;Hoja1!X190&amp;" "&amp;VLOOKUP(Hoja1!Q190,Hoja2!$A:$B,2,0)))</f>
        <v>14 comprimidos recubiertos</v>
      </c>
      <c r="Z190" t="str">
        <f>+IF(X190="ud.",IF(W190&lt;&gt;1,W190&amp;" "&amp;VLOOKUP(Q190,Hoja2!A:D,4,0),Hoja1!W190&amp;" "&amp;VLOOKUP(Hoja1!Q190,Hoja2!A:D,3,0)),Hoja1!W190&amp;" "&amp;Hoja1!X190&amp;" "&amp;VLOOKUP(Hoja1!Q190,Hoja2!A:B,2,0))</f>
        <v>14 comprimidos recubiertos</v>
      </c>
      <c r="AA190" s="1"/>
      <c r="AB190" s="1"/>
      <c r="AC190" s="1"/>
      <c r="AD190" s="1"/>
      <c r="AE190" s="4"/>
      <c r="AG190" t="str">
        <f t="shared" si="210"/>
        <v>SYNTHON</v>
      </c>
      <c r="AH190" t="str">
        <f t="shared" si="267"/>
        <v>ETORICOXIB 60 MG</v>
      </c>
      <c r="AI190" t="str">
        <f t="shared" si="268"/>
        <v/>
      </c>
      <c r="AJ190" t="str">
        <f t="shared" si="269"/>
        <v/>
      </c>
      <c r="AK190" t="str">
        <f t="shared" si="270"/>
        <v>ETORICOXIB 60 MG</v>
      </c>
      <c r="AL190" t="str">
        <f>+VLOOKUP($Q190,Hoja2!$A:$B,2,0)</f>
        <v>comprimido recubierto</v>
      </c>
      <c r="AM190" t="str">
        <f t="shared" si="271"/>
        <v xml:space="preserve"> SYNTHON ETORICOXIB 60 MG comprimido recubierto</v>
      </c>
      <c r="BB190">
        <f t="shared" si="272"/>
        <v>833699</v>
      </c>
      <c r="BC190" t="str">
        <f t="shared" si="273"/>
        <v>Trexxia 60 mg x 14 comprimidos recubiertos</v>
      </c>
      <c r="BD190" s="10">
        <f t="shared" si="274"/>
        <v>0</v>
      </c>
      <c r="BE190" s="3" t="str">
        <f t="shared" si="275"/>
        <v>Trexxia 60</v>
      </c>
      <c r="BF190" t="str">
        <f t="shared" si="276"/>
        <v>Etoricoxib</v>
      </c>
      <c r="BG190" t="str">
        <f t="shared" si="277"/>
        <v/>
      </c>
      <c r="BH190" t="str">
        <f t="shared" si="278"/>
        <v/>
      </c>
      <c r="BI190" t="str">
        <f>+IF(AND(X190="ud.",COUNTIF(Hoja2!$I$3:$I$11,Hoja1!Q190)&gt;0),IF(Hoja1!W190=1,VLOOKUP(Hoja1!Q190,Hoja2!$A:$D,3,0),VLOOKUP(Hoja1!Q190,Hoja2!$A:$D,4,0)),IF(AND(X190="ud.",COUNTIF(Hoja2!$I$3:$I$11,Hoja1!Q190)&lt;0),VLOOKUP(Hoja1!Q190,Hoja2!$A:$B,2,0),VLOOKUP(Hoja1!Q190,Hoja2!$A:$B,2,0)))</f>
        <v>comprimidos recubiertos</v>
      </c>
      <c r="BJ190" t="str">
        <f t="shared" si="279"/>
        <v>60 mg</v>
      </c>
      <c r="BK190">
        <f t="shared" si="280"/>
        <v>14</v>
      </c>
      <c r="BL190" t="str">
        <f t="shared" si="281"/>
        <v>ud.</v>
      </c>
      <c r="BO190">
        <f t="shared" si="282"/>
        <v>833699</v>
      </c>
      <c r="BP190" t="str">
        <f t="shared" si="283"/>
        <v>Trexxia 60 mg x 14 comprimidos recubiertos</v>
      </c>
      <c r="BQ190" s="10">
        <f t="shared" si="284"/>
        <v>0</v>
      </c>
      <c r="BR190" s="3" t="str">
        <f t="shared" si="285"/>
        <v>Trexxia 60</v>
      </c>
      <c r="BS190" t="str">
        <f t="shared" si="286"/>
        <v>Etoricoxib</v>
      </c>
      <c r="BT190" t="str">
        <f t="shared" si="287"/>
        <v>comprimidos recubiertos</v>
      </c>
      <c r="BU190" t="str">
        <f t="shared" si="288"/>
        <v>60 mg</v>
      </c>
      <c r="BV190">
        <f t="shared" si="289"/>
        <v>14</v>
      </c>
      <c r="BW190" t="str">
        <f t="shared" si="290"/>
        <v>ud.</v>
      </c>
      <c r="BZ190" t="str">
        <f t="shared" si="291"/>
        <v>Synthon</v>
      </c>
      <c r="CB190">
        <v>1</v>
      </c>
    </row>
    <row r="191" spans="1:81" x14ac:dyDescent="0.2">
      <c r="A191" s="1"/>
      <c r="B191" s="2"/>
      <c r="D191">
        <v>833871</v>
      </c>
      <c r="E191" s="1" t="s">
        <v>1051</v>
      </c>
      <c r="F191" s="1" t="str">
        <f t="shared" si="206"/>
        <v>VILDAVITAE</v>
      </c>
      <c r="G191" s="1">
        <f t="shared" si="207"/>
        <v>50</v>
      </c>
      <c r="H191" s="16" t="str">
        <f t="shared" si="266"/>
        <v>Vildavitae 50</v>
      </c>
      <c r="I191" s="1" t="str">
        <f>+VLOOKUP(Q191,Hoja2!A:B,2,0)</f>
        <v>comprimido</v>
      </c>
      <c r="J191" s="1" t="s">
        <v>387</v>
      </c>
      <c r="K191" s="1" t="str">
        <f t="shared" si="208"/>
        <v>Galenicum</v>
      </c>
      <c r="L191" s="1" t="s">
        <v>79</v>
      </c>
      <c r="M191" s="1" t="str">
        <f t="shared" si="182"/>
        <v>VILDAGLIPTINA</v>
      </c>
      <c r="N191" s="1"/>
      <c r="O191" s="1"/>
      <c r="P191" s="1" t="s">
        <v>80</v>
      </c>
      <c r="Q191" s="1" t="s">
        <v>65</v>
      </c>
      <c r="R191" s="1">
        <v>50</v>
      </c>
      <c r="S191" s="1" t="s">
        <v>34</v>
      </c>
      <c r="T191" s="1" t="str">
        <f t="shared" ref="T191:T193" si="292">+UPPER(R191&amp;" "&amp;S191)</f>
        <v>50 MG</v>
      </c>
      <c r="U191" s="1"/>
      <c r="V191" s="1"/>
      <c r="W191" s="1">
        <v>56</v>
      </c>
      <c r="X191" s="1" t="s">
        <v>35</v>
      </c>
      <c r="Y191" t="str">
        <f>+IF(AND(X191="ud.",COUNTIF(Hoja2!$I$3:$I$11,Hoja1!Q191)&gt;0),Hoja1!W191&amp;" "&amp;IF(Hoja1!W191=1,VLOOKUP(Hoja1!Q191,Hoja2!$A:$D,3,0),VLOOKUP(Hoja1!Q191,Hoja2!$A:$D,4,0)),IF(AND(X191="ud.",COUNTIF(Hoja2!$I$3:$I$11,Hoja1!Q191)&lt;0),Hoja1!W191&amp;" "&amp;"unidad, "&amp;VLOOKUP(Hoja1!Q191,Hoja2!$A:$B,2,0),Hoja1!W191&amp;" "&amp;Hoja1!X191&amp;" "&amp;VLOOKUP(Hoja1!Q191,Hoja2!$A:$B,2,0)))</f>
        <v>56 comprimidos</v>
      </c>
      <c r="Z191" t="str">
        <f>+IF(X191="ud.",IF(W191&lt;&gt;1,W191&amp;" "&amp;VLOOKUP(Q191,Hoja2!A:D,4,0),Hoja1!W191&amp;" "&amp;VLOOKUP(Hoja1!Q191,Hoja2!A:D,3,0)),Hoja1!W191&amp;" "&amp;Hoja1!X191&amp;" "&amp;VLOOKUP(Hoja1!Q191,Hoja2!A:B,2,0))</f>
        <v>56 comprimidos</v>
      </c>
      <c r="AA191" s="1"/>
      <c r="AB191" s="1"/>
      <c r="AC191" s="1"/>
      <c r="AD191" s="1"/>
      <c r="AE191" s="4"/>
      <c r="AG191" t="str">
        <f t="shared" si="210"/>
        <v>GALENICUM</v>
      </c>
      <c r="AH191" t="str">
        <f t="shared" ref="AH191:AH193" si="293">+M191&amp;" "&amp;T191</f>
        <v>VILDAGLIPTINA 50 MG</v>
      </c>
      <c r="AI191" t="str">
        <f t="shared" ref="AI191:AI193" si="294">+IF(N191="","",N191&amp;" "&amp;U191)</f>
        <v/>
      </c>
      <c r="AJ191" t="str">
        <f t="shared" ref="AJ191:AJ193" si="295">+IF(O191="","",O191&amp;" "&amp;V191)</f>
        <v/>
      </c>
      <c r="AK191" t="str">
        <f t="shared" ref="AK191:AK193" si="296">+IF(AND(AI191="",AJ191=""),AH191,IF(AND(AJ191="",AI191&lt;&gt;""),AH191&amp;" "&amp;AI191,AH191&amp;" "&amp;AI191&amp;" "&amp;AJ191))</f>
        <v>VILDAGLIPTINA 50 MG</v>
      </c>
      <c r="AL191" t="str">
        <f>+VLOOKUP($Q191,Hoja2!$A:$B,2,0)</f>
        <v>comprimido</v>
      </c>
      <c r="AM191" t="str">
        <f t="shared" ref="AM191:AM193" si="297">+AF191&amp;" "&amp;AG191&amp;" "&amp;AK191&amp;" "&amp;AL191</f>
        <v xml:space="preserve"> GALENICUM VILDAGLIPTINA 50 MG comprimido</v>
      </c>
      <c r="BB191">
        <f t="shared" ref="BB191:BB193" si="298">+D191</f>
        <v>833871</v>
      </c>
      <c r="BC191" t="str">
        <f t="shared" ref="BC191:BC193" si="299">+H191&amp;" "&amp;IF(S191="","x ",S191&amp;" x ")&amp;Y191</f>
        <v>Vildavitae 50 mg x 56 comprimidos</v>
      </c>
      <c r="BD191" s="10">
        <f t="shared" ref="BD191:BD193" si="300">+AE191</f>
        <v>0</v>
      </c>
      <c r="BE191" s="3" t="str">
        <f t="shared" ref="BE191:BE193" si="301">+H191</f>
        <v>Vildavitae 50</v>
      </c>
      <c r="BF191" t="str">
        <f t="shared" ref="BF191:BF193" si="302">+PROPER(M191)</f>
        <v>Vildagliptina</v>
      </c>
      <c r="BG191" t="str">
        <f t="shared" ref="BG191:BG193" si="303">+PROPER(N191)</f>
        <v/>
      </c>
      <c r="BH191" t="str">
        <f t="shared" ref="BH191:BH193" si="304">+PROPER(O191)</f>
        <v/>
      </c>
      <c r="BI191" t="str">
        <f>+IF(AND(X191="ud.",COUNTIF(Hoja2!$I$3:$I$11,Hoja1!Q191)&gt;0),IF(Hoja1!W191=1,VLOOKUP(Hoja1!Q191,Hoja2!$A:$D,3,0),VLOOKUP(Hoja1!Q191,Hoja2!$A:$D,4,0)),IF(AND(X191="ud.",COUNTIF(Hoja2!$I$3:$I$11,Hoja1!Q191)&lt;0),VLOOKUP(Hoja1!Q191,Hoja2!$A:$B,2,0),VLOOKUP(Hoja1!Q191,Hoja2!$A:$B,2,0)))</f>
        <v>comprimidos</v>
      </c>
      <c r="BJ191" t="str">
        <f t="shared" ref="BJ191:BJ193" si="305">+G191&amp;" "&amp;S191</f>
        <v>50 mg</v>
      </c>
      <c r="BK191">
        <f t="shared" ref="BK191:BK193" si="306">+W191</f>
        <v>56</v>
      </c>
      <c r="BL191" t="str">
        <f t="shared" ref="BL191:BL193" si="307">+X191</f>
        <v>ud.</v>
      </c>
      <c r="BO191">
        <f t="shared" ref="BO191:BO193" si="308">+BB191</f>
        <v>833871</v>
      </c>
      <c r="BP191" t="str">
        <f t="shared" ref="BP191:BP193" si="309">+BC191</f>
        <v>Vildavitae 50 mg x 56 comprimidos</v>
      </c>
      <c r="BQ191" s="10">
        <f t="shared" ref="BQ191:BQ193" si="310">+BD191</f>
        <v>0</v>
      </c>
      <c r="BR191" s="3" t="str">
        <f t="shared" ref="BR191:BR193" si="311">+BE191</f>
        <v>Vildavitae 50</v>
      </c>
      <c r="BS191" t="str">
        <f t="shared" ref="BS191:BS193" si="312">+IF(AND(BG191="",BH191=""),BF191,IF(AND(BG191&lt;&gt;"",BH191=""),BF191&amp;";"&amp;BG191,BF191&amp;";"&amp;BG191&amp;";"&amp;BH191))</f>
        <v>Vildagliptina</v>
      </c>
      <c r="BT191" t="str">
        <f t="shared" ref="BT191:BT193" si="313">+BI191</f>
        <v>comprimidos</v>
      </c>
      <c r="BU191" t="str">
        <f t="shared" ref="BU191:BU193" si="314">+BJ191</f>
        <v>50 mg</v>
      </c>
      <c r="BV191">
        <f t="shared" ref="BV191:BV193" si="315">+BK191</f>
        <v>56</v>
      </c>
      <c r="BW191" t="str">
        <f t="shared" ref="BW191:BW193" si="316">+BL191</f>
        <v>ud.</v>
      </c>
      <c r="BZ191" t="str">
        <f t="shared" ref="BZ191:BZ193" si="317">+K191</f>
        <v>Galenicum</v>
      </c>
      <c r="CB191">
        <v>1</v>
      </c>
    </row>
    <row r="192" spans="1:81" x14ac:dyDescent="0.2">
      <c r="A192" s="1"/>
      <c r="B192" s="2"/>
      <c r="D192">
        <v>1238784</v>
      </c>
      <c r="E192" s="1" t="s">
        <v>1052</v>
      </c>
      <c r="F192" s="1" t="str">
        <f t="shared" si="206"/>
        <v>VILDAGLIPTINA</v>
      </c>
      <c r="G192" s="1">
        <f t="shared" si="207"/>
        <v>50</v>
      </c>
      <c r="H192" s="16" t="str">
        <f t="shared" si="266"/>
        <v>Vildagliptina 50</v>
      </c>
      <c r="I192" s="1" t="str">
        <f>+VLOOKUP(Q192,Hoja2!A:B,2,0)</f>
        <v>comprimido</v>
      </c>
      <c r="J192" s="1" t="s">
        <v>1053</v>
      </c>
      <c r="K192" s="1" t="str">
        <f t="shared" si="208"/>
        <v>Obentis</v>
      </c>
      <c r="L192" s="1" t="s">
        <v>79</v>
      </c>
      <c r="M192" s="1" t="str">
        <f t="shared" si="182"/>
        <v>VILDAGLIPTINA</v>
      </c>
      <c r="N192" s="1"/>
      <c r="O192" s="1"/>
      <c r="P192" s="1" t="s">
        <v>80</v>
      </c>
      <c r="Q192" s="1" t="s">
        <v>65</v>
      </c>
      <c r="R192" s="1">
        <v>50</v>
      </c>
      <c r="S192" s="1" t="s">
        <v>34</v>
      </c>
      <c r="T192" s="1" t="str">
        <f t="shared" si="292"/>
        <v>50 MG</v>
      </c>
      <c r="U192" s="1"/>
      <c r="V192" s="1"/>
      <c r="W192" s="1">
        <v>30</v>
      </c>
      <c r="X192" s="1" t="s">
        <v>35</v>
      </c>
      <c r="Y192" t="str">
        <f>+IF(AND(X192="ud.",COUNTIF(Hoja2!$I$3:$I$11,Hoja1!Q192)&gt;0),Hoja1!W192&amp;" "&amp;IF(Hoja1!W192=1,VLOOKUP(Hoja1!Q192,Hoja2!$A:$D,3,0),VLOOKUP(Hoja1!Q192,Hoja2!$A:$D,4,0)),IF(AND(X192="ud.",COUNTIF(Hoja2!$I$3:$I$11,Hoja1!Q192)&lt;0),Hoja1!W192&amp;" "&amp;"unidad, "&amp;VLOOKUP(Hoja1!Q192,Hoja2!$A:$B,2,0),Hoja1!W192&amp;" "&amp;Hoja1!X192&amp;" "&amp;VLOOKUP(Hoja1!Q192,Hoja2!$A:$B,2,0)))</f>
        <v>30 comprimidos</v>
      </c>
      <c r="Z192" t="str">
        <f>+IF(X192="ud.",IF(W192&lt;&gt;1,W192&amp;" "&amp;VLOOKUP(Q192,Hoja2!A:D,4,0),Hoja1!W192&amp;" "&amp;VLOOKUP(Hoja1!Q192,Hoja2!A:D,3,0)),Hoja1!W192&amp;" "&amp;Hoja1!X192&amp;" "&amp;VLOOKUP(Hoja1!Q192,Hoja2!A:B,2,0))</f>
        <v>30 comprimidos</v>
      </c>
      <c r="AA192" s="1"/>
      <c r="AB192" s="1"/>
      <c r="AC192" s="1"/>
      <c r="AD192" s="1"/>
      <c r="AE192" s="4"/>
      <c r="AG192" t="str">
        <f t="shared" si="210"/>
        <v>OBENTIS</v>
      </c>
      <c r="AH192" t="str">
        <f t="shared" si="293"/>
        <v>VILDAGLIPTINA 50 MG</v>
      </c>
      <c r="AI192" t="str">
        <f t="shared" si="294"/>
        <v/>
      </c>
      <c r="AJ192" t="str">
        <f t="shared" si="295"/>
        <v/>
      </c>
      <c r="AK192" t="str">
        <f t="shared" si="296"/>
        <v>VILDAGLIPTINA 50 MG</v>
      </c>
      <c r="AL192" t="str">
        <f>+VLOOKUP($Q192,Hoja2!$A:$B,2,0)</f>
        <v>comprimido</v>
      </c>
      <c r="AM192" t="str">
        <f t="shared" si="297"/>
        <v xml:space="preserve"> OBENTIS VILDAGLIPTINA 50 MG comprimido</v>
      </c>
      <c r="BB192">
        <f t="shared" si="298"/>
        <v>1238784</v>
      </c>
      <c r="BC192" t="str">
        <f t="shared" si="299"/>
        <v>Vildagliptina 50 mg x 30 comprimidos</v>
      </c>
      <c r="BD192" s="10">
        <f t="shared" si="300"/>
        <v>0</v>
      </c>
      <c r="BE192" s="3" t="str">
        <f t="shared" si="301"/>
        <v>Vildagliptina 50</v>
      </c>
      <c r="BF192" t="str">
        <f t="shared" si="302"/>
        <v>Vildagliptina</v>
      </c>
      <c r="BG192" t="str">
        <f t="shared" si="303"/>
        <v/>
      </c>
      <c r="BH192" t="str">
        <f t="shared" si="304"/>
        <v/>
      </c>
      <c r="BI192" t="str">
        <f>+IF(AND(X192="ud.",COUNTIF(Hoja2!$I$3:$I$11,Hoja1!Q192)&gt;0),IF(Hoja1!W192=1,VLOOKUP(Hoja1!Q192,Hoja2!$A:$D,3,0),VLOOKUP(Hoja1!Q192,Hoja2!$A:$D,4,0)),IF(AND(X192="ud.",COUNTIF(Hoja2!$I$3:$I$11,Hoja1!Q192)&lt;0),VLOOKUP(Hoja1!Q192,Hoja2!$A:$B,2,0),VLOOKUP(Hoja1!Q192,Hoja2!$A:$B,2,0)))</f>
        <v>comprimidos</v>
      </c>
      <c r="BJ192" t="str">
        <f t="shared" si="305"/>
        <v>50 mg</v>
      </c>
      <c r="BK192">
        <f t="shared" si="306"/>
        <v>30</v>
      </c>
      <c r="BL192" t="str">
        <f t="shared" si="307"/>
        <v>ud.</v>
      </c>
      <c r="BO192">
        <f t="shared" si="308"/>
        <v>1238784</v>
      </c>
      <c r="BP192" t="str">
        <f t="shared" si="309"/>
        <v>Vildagliptina 50 mg x 30 comprimidos</v>
      </c>
      <c r="BQ192" s="10">
        <f t="shared" si="310"/>
        <v>0</v>
      </c>
      <c r="BR192" s="3" t="str">
        <f t="shared" si="311"/>
        <v>Vildagliptina 50</v>
      </c>
      <c r="BS192" t="str">
        <f t="shared" si="312"/>
        <v>Vildagliptina</v>
      </c>
      <c r="BT192" t="str">
        <f t="shared" si="313"/>
        <v>comprimidos</v>
      </c>
      <c r="BU192" t="str">
        <f t="shared" si="314"/>
        <v>50 mg</v>
      </c>
      <c r="BV192">
        <f t="shared" si="315"/>
        <v>30</v>
      </c>
      <c r="BW192" t="str">
        <f t="shared" si="316"/>
        <v>ud.</v>
      </c>
      <c r="BZ192" t="str">
        <f t="shared" si="317"/>
        <v>Obentis</v>
      </c>
      <c r="CB192">
        <v>1</v>
      </c>
    </row>
    <row r="193" spans="1:80" x14ac:dyDescent="0.2">
      <c r="A193" s="1"/>
      <c r="B193" s="2"/>
      <c r="D193">
        <v>1317363</v>
      </c>
      <c r="E193" s="1" t="s">
        <v>1052</v>
      </c>
      <c r="F193" s="1" t="str">
        <f t="shared" si="206"/>
        <v>VILDAGLIPTINA</v>
      </c>
      <c r="G193" s="1">
        <f t="shared" si="207"/>
        <v>50</v>
      </c>
      <c r="H193" s="16" t="str">
        <f t="shared" si="266"/>
        <v>Vildagliptina 50</v>
      </c>
      <c r="I193" s="1" t="str">
        <f>+VLOOKUP(Q193,Hoja2!A:B,2,0)</f>
        <v>comprimido</v>
      </c>
      <c r="J193" s="1" t="s">
        <v>219</v>
      </c>
      <c r="K193" s="1" t="str">
        <f t="shared" si="208"/>
        <v>Seven Pharma</v>
      </c>
      <c r="L193" s="1" t="s">
        <v>79</v>
      </c>
      <c r="M193" s="1" t="str">
        <f t="shared" si="182"/>
        <v>VILDAGLIPTINA</v>
      </c>
      <c r="N193" s="1"/>
      <c r="O193" s="1"/>
      <c r="P193" s="1" t="s">
        <v>80</v>
      </c>
      <c r="Q193" s="1" t="s">
        <v>65</v>
      </c>
      <c r="R193" s="1">
        <v>50</v>
      </c>
      <c r="S193" s="1" t="s">
        <v>34</v>
      </c>
      <c r="T193" s="1" t="str">
        <f t="shared" si="292"/>
        <v>50 MG</v>
      </c>
      <c r="U193" s="1"/>
      <c r="V193" s="1"/>
      <c r="W193" s="1">
        <v>30</v>
      </c>
      <c r="X193" s="1" t="s">
        <v>35</v>
      </c>
      <c r="Y193" t="str">
        <f>+IF(AND(X193="ud.",COUNTIF(Hoja2!$I$3:$I$11,Hoja1!Q193)&gt;0),Hoja1!W193&amp;" "&amp;IF(Hoja1!W193=1,VLOOKUP(Hoja1!Q193,Hoja2!$A:$D,3,0),VLOOKUP(Hoja1!Q193,Hoja2!$A:$D,4,0)),IF(AND(X193="ud.",COUNTIF(Hoja2!$I$3:$I$11,Hoja1!Q193)&lt;0),Hoja1!W193&amp;" "&amp;"unidad, "&amp;VLOOKUP(Hoja1!Q193,Hoja2!$A:$B,2,0),Hoja1!W193&amp;" "&amp;Hoja1!X193&amp;" "&amp;VLOOKUP(Hoja1!Q193,Hoja2!$A:$B,2,0)))</f>
        <v>30 comprimidos</v>
      </c>
      <c r="Z193" t="str">
        <f>+IF(X193="ud.",IF(W193&lt;&gt;1,W193&amp;" "&amp;VLOOKUP(Q193,Hoja2!A:D,4,0),Hoja1!W193&amp;" "&amp;VLOOKUP(Hoja1!Q193,Hoja2!A:D,3,0)),Hoja1!W193&amp;" "&amp;Hoja1!X193&amp;" "&amp;VLOOKUP(Hoja1!Q193,Hoja2!A:B,2,0))</f>
        <v>30 comprimidos</v>
      </c>
      <c r="AA193" s="1"/>
      <c r="AB193" s="1"/>
      <c r="AC193" s="1"/>
      <c r="AD193" s="1"/>
      <c r="AE193" s="4"/>
      <c r="AG193" t="str">
        <f t="shared" si="210"/>
        <v>SEVEN PHARMA</v>
      </c>
      <c r="AH193" t="str">
        <f t="shared" si="293"/>
        <v>VILDAGLIPTINA 50 MG</v>
      </c>
      <c r="AI193" t="str">
        <f t="shared" si="294"/>
        <v/>
      </c>
      <c r="AJ193" t="str">
        <f t="shared" si="295"/>
        <v/>
      </c>
      <c r="AK193" t="str">
        <f t="shared" si="296"/>
        <v>VILDAGLIPTINA 50 MG</v>
      </c>
      <c r="AL193" t="str">
        <f>+VLOOKUP($Q193,Hoja2!$A:$B,2,0)</f>
        <v>comprimido</v>
      </c>
      <c r="AM193" t="str">
        <f t="shared" si="297"/>
        <v xml:space="preserve"> SEVEN PHARMA VILDAGLIPTINA 50 MG comprimido</v>
      </c>
      <c r="BB193">
        <f t="shared" si="298"/>
        <v>1317363</v>
      </c>
      <c r="BC193" t="str">
        <f t="shared" si="299"/>
        <v>Vildagliptina 50 mg x 30 comprimidos</v>
      </c>
      <c r="BD193" s="10">
        <f t="shared" si="300"/>
        <v>0</v>
      </c>
      <c r="BE193" s="3" t="str">
        <f t="shared" si="301"/>
        <v>Vildagliptina 50</v>
      </c>
      <c r="BF193" t="str">
        <f t="shared" si="302"/>
        <v>Vildagliptina</v>
      </c>
      <c r="BG193" t="str">
        <f t="shared" si="303"/>
        <v/>
      </c>
      <c r="BH193" t="str">
        <f t="shared" si="304"/>
        <v/>
      </c>
      <c r="BI193" t="str">
        <f>+IF(AND(X193="ud.",COUNTIF(Hoja2!$I$3:$I$11,Hoja1!Q193)&gt;0),IF(Hoja1!W193=1,VLOOKUP(Hoja1!Q193,Hoja2!$A:$D,3,0),VLOOKUP(Hoja1!Q193,Hoja2!$A:$D,4,0)),IF(AND(X193="ud.",COUNTIF(Hoja2!$I$3:$I$11,Hoja1!Q193)&lt;0),VLOOKUP(Hoja1!Q193,Hoja2!$A:$B,2,0),VLOOKUP(Hoja1!Q193,Hoja2!$A:$B,2,0)))</f>
        <v>comprimidos</v>
      </c>
      <c r="BJ193" t="str">
        <f t="shared" si="305"/>
        <v>50 mg</v>
      </c>
      <c r="BK193">
        <f t="shared" si="306"/>
        <v>30</v>
      </c>
      <c r="BL193" t="str">
        <f t="shared" si="307"/>
        <v>ud.</v>
      </c>
      <c r="BO193">
        <f t="shared" si="308"/>
        <v>1317363</v>
      </c>
      <c r="BP193" t="str">
        <f t="shared" si="309"/>
        <v>Vildagliptina 50 mg x 30 comprimidos</v>
      </c>
      <c r="BQ193" s="10">
        <f t="shared" si="310"/>
        <v>0</v>
      </c>
      <c r="BR193" s="3" t="str">
        <f t="shared" si="311"/>
        <v>Vildagliptina 50</v>
      </c>
      <c r="BS193" t="str">
        <f t="shared" si="312"/>
        <v>Vildagliptina</v>
      </c>
      <c r="BT193" t="str">
        <f t="shared" si="313"/>
        <v>comprimidos</v>
      </c>
      <c r="BU193" t="str">
        <f t="shared" si="314"/>
        <v>50 mg</v>
      </c>
      <c r="BV193">
        <f t="shared" si="315"/>
        <v>30</v>
      </c>
      <c r="BW193" t="str">
        <f t="shared" si="316"/>
        <v>ud.</v>
      </c>
      <c r="BZ193" t="str">
        <f t="shared" si="317"/>
        <v>Seven Pharma</v>
      </c>
      <c r="CB193">
        <v>1</v>
      </c>
    </row>
    <row r="194" spans="1:80" x14ac:dyDescent="0.2">
      <c r="A194" s="1"/>
      <c r="B194" s="2"/>
      <c r="D194">
        <v>917605</v>
      </c>
      <c r="E194" s="1" t="s">
        <v>1057</v>
      </c>
      <c r="F194" s="1" t="str">
        <f t="shared" si="206"/>
        <v>JOLIAN</v>
      </c>
      <c r="G194" s="1" t="str">
        <f t="shared" si="207"/>
        <v>3,0/0,02</v>
      </c>
      <c r="H194" s="16" t="str">
        <f t="shared" si="266"/>
        <v>Jolian 3,0/0,02</v>
      </c>
      <c r="I194" s="1" t="str">
        <f>+VLOOKUP(Q194,Hoja2!A:B,2,0)</f>
        <v>comprimido recubierto</v>
      </c>
      <c r="J194" s="1" t="s">
        <v>145</v>
      </c>
      <c r="K194" s="1" t="str">
        <f t="shared" si="208"/>
        <v>Gedeon Richter</v>
      </c>
      <c r="L194" s="1" t="s">
        <v>146</v>
      </c>
      <c r="M194" s="1" t="s">
        <v>887</v>
      </c>
      <c r="N194" s="1" t="s">
        <v>888</v>
      </c>
      <c r="O194" s="1"/>
      <c r="P194" s="1" t="s">
        <v>104</v>
      </c>
      <c r="Q194" s="1" t="s">
        <v>33</v>
      </c>
      <c r="R194" s="1" t="s">
        <v>147</v>
      </c>
      <c r="S194" s="1" t="s">
        <v>34</v>
      </c>
      <c r="T194" s="1" t="s">
        <v>913</v>
      </c>
      <c r="U194" s="1" t="s">
        <v>914</v>
      </c>
      <c r="V194" s="1"/>
      <c r="W194" s="1">
        <v>28</v>
      </c>
      <c r="X194" s="1" t="s">
        <v>35</v>
      </c>
      <c r="Y194" t="str">
        <f>+IF(AND(X194="ud.",COUNTIF(Hoja2!$I$3:$I$11,Hoja1!Q194)&gt;0),Hoja1!W194&amp;" "&amp;IF(Hoja1!W194=1,VLOOKUP(Hoja1!Q194,Hoja2!$A:$D,3,0),VLOOKUP(Hoja1!Q194,Hoja2!$A:$D,4,0)),IF(AND(X194="ud.",COUNTIF(Hoja2!$I$3:$I$11,Hoja1!Q194)&lt;0),Hoja1!W194&amp;" "&amp;"unidad, "&amp;VLOOKUP(Hoja1!Q194,Hoja2!$A:$B,2,0),Hoja1!W194&amp;" "&amp;Hoja1!X194&amp;" "&amp;VLOOKUP(Hoja1!Q194,Hoja2!$A:$B,2,0)))</f>
        <v>28 comprimidos recubiertos</v>
      </c>
      <c r="Z194" t="str">
        <f>+IF(X194="ud.",IF(W194&lt;&gt;1,W194&amp;" "&amp;VLOOKUP(Q194,Hoja2!A:D,4,0),Hoja1!W194&amp;" "&amp;VLOOKUP(Hoja1!Q194,Hoja2!A:D,3,0)),Hoja1!W194&amp;" "&amp;Hoja1!X194&amp;" "&amp;VLOOKUP(Hoja1!Q194,Hoja2!A:B,2,0))</f>
        <v>28 comprimidos recubiertos</v>
      </c>
      <c r="AA194" s="1"/>
      <c r="AB194" s="1"/>
      <c r="AC194" s="1"/>
      <c r="AD194" s="1"/>
      <c r="AE194" s="4"/>
      <c r="AG194" t="str">
        <f t="shared" ref="AG194:AG200" si="318">+J194</f>
        <v>GEDEON RICHTER</v>
      </c>
      <c r="AH194" t="str">
        <f t="shared" ref="AH194:AH202" si="319">+M194&amp;" "&amp;T194</f>
        <v>DROSPIRENONA 3 MG</v>
      </c>
      <c r="AI194" t="str">
        <f t="shared" ref="AI194:AI202" si="320">+IF(N194="","",N194&amp;" "&amp;U194)</f>
        <v>ETINILISTRADIOL 0,02 MG</v>
      </c>
      <c r="AJ194" t="str">
        <f t="shared" ref="AJ194:AJ202" si="321">+IF(O194="","",O194&amp;" "&amp;V194)</f>
        <v/>
      </c>
      <c r="AK194" t="str">
        <f t="shared" ref="AK194:AK202" si="322">+IF(AND(AI194="",AJ194=""),AH194,IF(AND(AJ194="",AI194&lt;&gt;""),AH194&amp;" "&amp;AI194,AH194&amp;" "&amp;AI194&amp;" "&amp;AJ194))</f>
        <v>DROSPIRENONA 3 MG ETINILISTRADIOL 0,02 MG</v>
      </c>
      <c r="AL194" t="str">
        <f>+VLOOKUP($Q194,Hoja2!$A:$B,2,0)</f>
        <v>comprimido recubierto</v>
      </c>
      <c r="AM194" t="str">
        <f t="shared" ref="AM194:AM202" si="323">+AF194&amp;" "&amp;AG194&amp;" "&amp;AK194&amp;" "&amp;AL194</f>
        <v xml:space="preserve"> GEDEON RICHTER DROSPIRENONA 3 MG ETINILISTRADIOL 0,02 MG comprimido recubierto</v>
      </c>
      <c r="BB194">
        <f t="shared" ref="BB194:BB202" si="324">+D194</f>
        <v>917605</v>
      </c>
      <c r="BC194" t="str">
        <f t="shared" ref="BC194:BC202" si="325">+H194&amp;" "&amp;IF(S194="","x ",S194&amp;" x ")&amp;Y194</f>
        <v>Jolian 3,0/0,02 mg x 28 comprimidos recubiertos</v>
      </c>
      <c r="BD194" s="10">
        <f t="shared" ref="BD194:BD202" si="326">+AE194</f>
        <v>0</v>
      </c>
      <c r="BE194" s="3" t="str">
        <f t="shared" ref="BE194:BE202" si="327">+H194</f>
        <v>Jolian 3,0/0,02</v>
      </c>
      <c r="BF194" t="str">
        <f t="shared" ref="BF194:BF202" si="328">+PROPER(M194)</f>
        <v>Drospirenona</v>
      </c>
      <c r="BG194" t="str">
        <f t="shared" ref="BG194:BG202" si="329">+PROPER(N194)</f>
        <v>Etinilistradiol</v>
      </c>
      <c r="BH194" t="str">
        <f t="shared" ref="BH194:BH202" si="330">+PROPER(O194)</f>
        <v/>
      </c>
      <c r="BI194" t="str">
        <f>+IF(AND(X194="ud.",COUNTIF(Hoja2!$I$3:$I$11,Hoja1!Q194)&gt;0),IF(Hoja1!W194=1,VLOOKUP(Hoja1!Q194,Hoja2!$A:$D,3,0),VLOOKUP(Hoja1!Q194,Hoja2!$A:$D,4,0)),IF(AND(X194="ud.",COUNTIF(Hoja2!$I$3:$I$11,Hoja1!Q194)&lt;0),VLOOKUP(Hoja1!Q194,Hoja2!$A:$B,2,0),VLOOKUP(Hoja1!Q194,Hoja2!$A:$B,2,0)))</f>
        <v>comprimidos recubiertos</v>
      </c>
      <c r="BJ194" t="str">
        <f t="shared" ref="BJ194:BJ209" si="331">+G194&amp;" "&amp;S194</f>
        <v>3,0/0,02 mg</v>
      </c>
      <c r="BK194">
        <f t="shared" ref="BK194:BK202" si="332">+W194</f>
        <v>28</v>
      </c>
      <c r="BL194" t="str">
        <f t="shared" ref="BL194:BL202" si="333">+X194</f>
        <v>ud.</v>
      </c>
      <c r="BO194">
        <f t="shared" ref="BO194:BO202" si="334">+BB194</f>
        <v>917605</v>
      </c>
      <c r="BP194" t="str">
        <f t="shared" ref="BP194:BP202" si="335">+BC194</f>
        <v>Jolian 3,0/0,02 mg x 28 comprimidos recubiertos</v>
      </c>
      <c r="BQ194" s="10">
        <f t="shared" ref="BQ194:BQ202" si="336">+BD194</f>
        <v>0</v>
      </c>
      <c r="BR194" s="3" t="str">
        <f t="shared" ref="BR194:BR202" si="337">+BE194</f>
        <v>Jolian 3,0/0,02</v>
      </c>
      <c r="BS194" t="str">
        <f t="shared" ref="BS194:BS202" si="338">+IF(AND(BG194="",BH194=""),BF194,IF(AND(BG194&lt;&gt;"",BH194=""),BF194&amp;";"&amp;BG194,BF194&amp;";"&amp;BG194&amp;";"&amp;BH194))</f>
        <v>Drospirenona;Etinilistradiol</v>
      </c>
      <c r="BT194" t="str">
        <f t="shared" ref="BT194:BT202" si="339">+BI194</f>
        <v>comprimidos recubiertos</v>
      </c>
      <c r="BU194" t="str">
        <f t="shared" ref="BU194:BU202" si="340">+BJ194</f>
        <v>3,0/0,02 mg</v>
      </c>
      <c r="BV194">
        <f t="shared" ref="BV194:BV202" si="341">+BK194</f>
        <v>28</v>
      </c>
      <c r="BW194" t="str">
        <f t="shared" ref="BW194:BW202" si="342">+BL194</f>
        <v>ud.</v>
      </c>
      <c r="BZ194" t="str">
        <f t="shared" ref="BZ194:BZ202" si="343">+K194</f>
        <v>Gedeon Richter</v>
      </c>
      <c r="CB194">
        <v>1</v>
      </c>
    </row>
    <row r="195" spans="1:80" x14ac:dyDescent="0.2">
      <c r="A195" s="5"/>
      <c r="B195" s="2"/>
      <c r="D195">
        <v>1383597</v>
      </c>
      <c r="E195" s="1" t="s">
        <v>1058</v>
      </c>
      <c r="F195" s="1" t="str">
        <f t="shared" si="206"/>
        <v>CLARITROMICINA</v>
      </c>
      <c r="G195" s="1">
        <f t="shared" si="207"/>
        <v>250</v>
      </c>
      <c r="H195" s="16" t="str">
        <f t="shared" si="266"/>
        <v>Claritromicina 250</v>
      </c>
      <c r="I195" s="1" t="str">
        <f>+VLOOKUP(Q195,Hoja2!A:B,2,0)</f>
        <v>polvo para suspensión oral</v>
      </c>
      <c r="J195" s="1" t="s">
        <v>166</v>
      </c>
      <c r="K195" s="1" t="str">
        <f t="shared" si="208"/>
        <v>Neoethicals</v>
      </c>
      <c r="L195" s="1" t="s">
        <v>167</v>
      </c>
      <c r="M195" s="1" t="str">
        <f t="shared" ref="M195:M198" si="344">+L195</f>
        <v>CLARITROMICINA</v>
      </c>
      <c r="N195" s="1"/>
      <c r="O195" s="1"/>
      <c r="P195" s="1" t="s">
        <v>159</v>
      </c>
      <c r="Q195" s="1" t="s">
        <v>160</v>
      </c>
      <c r="R195" s="1">
        <v>250</v>
      </c>
      <c r="S195" s="1" t="s">
        <v>161</v>
      </c>
      <c r="T195" s="1" t="str">
        <f t="shared" ref="T195" si="345">+UPPER(R195&amp;" "&amp;S195)</f>
        <v>250 MG/5ML</v>
      </c>
      <c r="U195" s="1"/>
      <c r="V195" s="1"/>
      <c r="W195" s="1">
        <v>60</v>
      </c>
      <c r="X195" s="1" t="s">
        <v>23</v>
      </c>
      <c r="Y195" t="str">
        <f>+IF(AND(X195="ud.",COUNTIF(Hoja2!$I$3:$I$11,Hoja1!Q195)&gt;0),Hoja1!W195&amp;" "&amp;IF(Hoja1!W195=1,VLOOKUP(Hoja1!Q195,Hoja2!$A:$D,3,0),VLOOKUP(Hoja1!Q195,Hoja2!$A:$D,4,0)),IF(AND(X195="ud.",COUNTIF(Hoja2!$I$3:$I$11,Hoja1!Q195)&lt;0),Hoja1!W195&amp;" "&amp;"unidad, "&amp;VLOOKUP(Hoja1!Q195,Hoja2!$A:$B,2,0),Hoja1!W195&amp;" "&amp;Hoja1!X195&amp;" "&amp;VLOOKUP(Hoja1!Q195,Hoja2!$A:$B,2,0)))</f>
        <v>60 ml. polvo para suspensión oral</v>
      </c>
      <c r="Z195" t="str">
        <f>+IF(X195="ud.",IF(W195&lt;&gt;1,W195&amp;" "&amp;VLOOKUP(Q195,Hoja2!A:D,4,0),Hoja1!W195&amp;" "&amp;VLOOKUP(Hoja1!Q195,Hoja2!A:D,3,0)),Hoja1!W195&amp;" "&amp;Hoja1!X195&amp;" "&amp;VLOOKUP(Hoja1!Q195,Hoja2!A:B,2,0))</f>
        <v>60 ml. polvo para suspensión oral</v>
      </c>
      <c r="AA195" s="1"/>
      <c r="AB195" s="1"/>
      <c r="AC195" s="1"/>
      <c r="AD195" s="1"/>
      <c r="AE195" s="4"/>
      <c r="AF195" t="str">
        <f t="shared" ref="AF195:AF200" si="346">+E195</f>
        <v xml:space="preserve">CLARITROMICINA POL SUS ORA 250 MG/5ML X 60 ML
</v>
      </c>
      <c r="AG195" t="str">
        <f t="shared" si="318"/>
        <v>NEOETHICALS</v>
      </c>
      <c r="AH195" t="str">
        <f t="shared" si="319"/>
        <v>CLARITROMICINA 250 MG/5ML</v>
      </c>
      <c r="AI195" t="str">
        <f t="shared" si="320"/>
        <v/>
      </c>
      <c r="AJ195" t="str">
        <f t="shared" si="321"/>
        <v/>
      </c>
      <c r="AK195" t="str">
        <f t="shared" si="322"/>
        <v>CLARITROMICINA 250 MG/5ML</v>
      </c>
      <c r="AL195" t="str">
        <f>+VLOOKUP($Q195,Hoja2!$A:$B,2,0)</f>
        <v>polvo para suspensión oral</v>
      </c>
      <c r="AM195" t="str">
        <f t="shared" si="323"/>
        <v>CLARITROMICINA POL SUS ORA 250 MG/5ML X 60 ML
 NEOETHICALS CLARITROMICINA 250 MG/5ML polvo para suspensión oral</v>
      </c>
      <c r="BB195">
        <f t="shared" si="324"/>
        <v>1383597</v>
      </c>
      <c r="BC195" t="str">
        <f t="shared" si="325"/>
        <v>Claritromicina 250 mg/5ml x 60 ml. polvo para suspensión oral</v>
      </c>
      <c r="BD195" s="10">
        <f t="shared" si="326"/>
        <v>0</v>
      </c>
      <c r="BE195" s="3" t="str">
        <f t="shared" si="327"/>
        <v>Claritromicina 250</v>
      </c>
      <c r="BF195" t="str">
        <f t="shared" si="328"/>
        <v>Claritromicina</v>
      </c>
      <c r="BG195" t="str">
        <f t="shared" si="329"/>
        <v/>
      </c>
      <c r="BH195" t="str">
        <f t="shared" si="330"/>
        <v/>
      </c>
      <c r="BI195" t="str">
        <f>+IF(AND(X195="ud.",COUNTIF(Hoja2!$I$3:$I$11,Hoja1!Q195)&gt;0),IF(Hoja1!W195=1,VLOOKUP(Hoja1!Q195,Hoja2!$A:$D,3,0),VLOOKUP(Hoja1!Q195,Hoja2!$A:$D,4,0)),IF(AND(X195="ud.",COUNTIF(Hoja2!$I$3:$I$11,Hoja1!Q195)&lt;0),VLOOKUP(Hoja1!Q195,Hoja2!$A:$B,2,0),VLOOKUP(Hoja1!Q195,Hoja2!$A:$B,2,0)))</f>
        <v>polvo para suspensión oral</v>
      </c>
      <c r="BJ195" t="str">
        <f t="shared" si="331"/>
        <v>250 mg/5ml</v>
      </c>
      <c r="BK195">
        <f t="shared" si="332"/>
        <v>60</v>
      </c>
      <c r="BL195" t="str">
        <f t="shared" si="333"/>
        <v>ml.</v>
      </c>
      <c r="BO195">
        <f t="shared" si="334"/>
        <v>1383597</v>
      </c>
      <c r="BP195" t="str">
        <f t="shared" si="335"/>
        <v>Claritromicina 250 mg/5ml x 60 ml. polvo para suspensión oral</v>
      </c>
      <c r="BQ195" s="10">
        <f t="shared" si="336"/>
        <v>0</v>
      </c>
      <c r="BR195" s="3" t="str">
        <f t="shared" si="337"/>
        <v>Claritromicina 250</v>
      </c>
      <c r="BS195" t="str">
        <f t="shared" si="338"/>
        <v>Claritromicina</v>
      </c>
      <c r="BT195" t="str">
        <f t="shared" si="339"/>
        <v>polvo para suspensión oral</v>
      </c>
      <c r="BU195" t="str">
        <f t="shared" si="340"/>
        <v>250 mg/5ml</v>
      </c>
      <c r="BV195">
        <f t="shared" si="341"/>
        <v>60</v>
      </c>
      <c r="BW195" t="str">
        <f t="shared" si="342"/>
        <v>ml.</v>
      </c>
      <c r="BZ195" t="str">
        <f t="shared" si="343"/>
        <v>Neoethicals</v>
      </c>
      <c r="CB195">
        <v>1</v>
      </c>
    </row>
    <row r="196" spans="1:80" x14ac:dyDescent="0.2">
      <c r="D196">
        <v>831512</v>
      </c>
      <c r="E196" s="1" t="s">
        <v>1059</v>
      </c>
      <c r="F196" s="1" t="str">
        <f t="shared" si="206"/>
        <v>KAPH</v>
      </c>
      <c r="G196" s="1" t="str">
        <f>+T196</f>
        <v>0,5%</v>
      </c>
      <c r="H196" s="16" t="str">
        <f t="shared" ref="H196:H209" si="347">+IF(LEFT(F196,4)="(CB)",PROPER(RIGHT(F196,LEN(F196)-5))&amp;" "&amp;G196,PROPER(RIGHT(F196,LEN(F196)))&amp;" "&amp;G196)</f>
        <v>Kaph 0,5%</v>
      </c>
      <c r="I196" s="1" t="str">
        <f>+VLOOKUP(Q196,Hoja2!A:B,2,0)</f>
        <v>solución oftálmica</v>
      </c>
      <c r="J196" s="1" t="s">
        <v>171</v>
      </c>
      <c r="K196" s="1" t="str">
        <f t="shared" si="208"/>
        <v>Ethon</v>
      </c>
      <c r="L196" s="1" t="s">
        <v>172</v>
      </c>
      <c r="M196" s="1" t="str">
        <f t="shared" si="344"/>
        <v>CLORANFENICOL</v>
      </c>
      <c r="N196" s="1"/>
      <c r="O196" s="1"/>
      <c r="P196" s="1" t="s">
        <v>159</v>
      </c>
      <c r="Q196" s="1" t="s">
        <v>22</v>
      </c>
      <c r="R196" s="1">
        <v>5.0000000000000001E-3</v>
      </c>
      <c r="S196" s="1"/>
      <c r="T196" s="1" t="s">
        <v>985</v>
      </c>
      <c r="U196" s="1"/>
      <c r="V196" s="1"/>
      <c r="W196" s="1">
        <v>10</v>
      </c>
      <c r="X196" s="1" t="s">
        <v>23</v>
      </c>
      <c r="Y196" t="str">
        <f>+IF(AND(X196="ud.",COUNTIF(Hoja2!$I$3:$I$11,Hoja1!Q196)&gt;0),Hoja1!W196&amp;" "&amp;IF(Hoja1!W196=1,VLOOKUP(Hoja1!Q196,Hoja2!$A:$D,3,0),VLOOKUP(Hoja1!Q196,Hoja2!$A:$D,4,0)),IF(AND(X196="ud.",COUNTIF(Hoja2!$I$3:$I$11,Hoja1!Q196)&lt;0),Hoja1!W196&amp;" "&amp;"unidad, "&amp;VLOOKUP(Hoja1!Q196,Hoja2!$A:$B,2,0),Hoja1!W196&amp;" "&amp;Hoja1!X196&amp;" "&amp;VLOOKUP(Hoja1!Q196,Hoja2!$A:$B,2,0)))</f>
        <v>10 ml. solución oftálmica</v>
      </c>
      <c r="Z196" t="str">
        <f>+IF(X196="ud.",IF(W196&lt;&gt;1,W196&amp;" "&amp;VLOOKUP(Q196,Hoja2!A:D,4,0),Hoja1!W196&amp;" "&amp;VLOOKUP(Hoja1!Q196,Hoja2!A:D,3,0)),Hoja1!W196&amp;" "&amp;Hoja1!X196&amp;" "&amp;VLOOKUP(Hoja1!Q196,Hoja2!A:B,2,0))</f>
        <v>10 ml. solución oftálmica</v>
      </c>
      <c r="AA196" s="1"/>
      <c r="AB196" s="1"/>
      <c r="AC196" s="1"/>
      <c r="AD196" s="1"/>
      <c r="AE196" s="4"/>
      <c r="AF196" t="str">
        <f t="shared" si="346"/>
        <v>KAPH SOL OFT 0,5% X 10 ML</v>
      </c>
      <c r="AG196" t="str">
        <f t="shared" si="318"/>
        <v>ETHON</v>
      </c>
      <c r="AH196" t="str">
        <f t="shared" si="319"/>
        <v>CLORANFENICOL 0,5%</v>
      </c>
      <c r="AI196" t="str">
        <f t="shared" si="320"/>
        <v/>
      </c>
      <c r="AJ196" t="str">
        <f t="shared" si="321"/>
        <v/>
      </c>
      <c r="AK196" t="str">
        <f t="shared" si="322"/>
        <v>CLORANFENICOL 0,5%</v>
      </c>
      <c r="AL196" t="str">
        <f>+VLOOKUP($Q196,Hoja2!$A:$B,2,0)</f>
        <v>solución oftálmica</v>
      </c>
      <c r="AM196" t="str">
        <f t="shared" si="323"/>
        <v>KAPH SOL OFT 0,5% X 10 ML ETHON CLORANFENICOL 0,5% solución oftálmica</v>
      </c>
      <c r="BB196">
        <f t="shared" si="324"/>
        <v>831512</v>
      </c>
      <c r="BC196" t="str">
        <f t="shared" si="325"/>
        <v>Kaph 0,5% x 10 ml. solución oftálmica</v>
      </c>
      <c r="BD196" s="10">
        <f t="shared" si="326"/>
        <v>0</v>
      </c>
      <c r="BE196" s="3" t="str">
        <f t="shared" si="327"/>
        <v>Kaph 0,5%</v>
      </c>
      <c r="BF196" t="str">
        <f t="shared" si="328"/>
        <v>Cloranfenicol</v>
      </c>
      <c r="BG196" t="str">
        <f t="shared" si="329"/>
        <v/>
      </c>
      <c r="BH196" t="str">
        <f t="shared" si="330"/>
        <v/>
      </c>
      <c r="BI196" t="str">
        <f>+IF(AND(X196="ud.",COUNTIF(Hoja2!$I$3:$I$11,Hoja1!Q196)&gt;0),IF(Hoja1!W196=1,VLOOKUP(Hoja1!Q196,Hoja2!$A:$D,3,0),VLOOKUP(Hoja1!Q196,Hoja2!$A:$D,4,0)),IF(AND(X196="ud.",COUNTIF(Hoja2!$I$3:$I$11,Hoja1!Q196)&lt;0),VLOOKUP(Hoja1!Q196,Hoja2!$A:$B,2,0),VLOOKUP(Hoja1!Q196,Hoja2!$A:$B,2,0)))</f>
        <v>solución oftálmica</v>
      </c>
      <c r="BJ196" t="str">
        <f t="shared" si="331"/>
        <v xml:space="preserve">0,5% </v>
      </c>
      <c r="BK196">
        <f t="shared" si="332"/>
        <v>10</v>
      </c>
      <c r="BL196" t="str">
        <f t="shared" si="333"/>
        <v>ml.</v>
      </c>
      <c r="BO196">
        <f t="shared" si="334"/>
        <v>831512</v>
      </c>
      <c r="BP196" t="str">
        <f t="shared" si="335"/>
        <v>Kaph 0,5% x 10 ml. solución oftálmica</v>
      </c>
      <c r="BQ196" s="10">
        <f t="shared" si="336"/>
        <v>0</v>
      </c>
      <c r="BR196" s="3" t="str">
        <f t="shared" si="337"/>
        <v>Kaph 0,5%</v>
      </c>
      <c r="BS196" t="str">
        <f t="shared" si="338"/>
        <v>Cloranfenicol</v>
      </c>
      <c r="BT196" t="str">
        <f t="shared" si="339"/>
        <v>solución oftálmica</v>
      </c>
      <c r="BU196" t="str">
        <f t="shared" si="340"/>
        <v xml:space="preserve">0,5% </v>
      </c>
      <c r="BV196">
        <f t="shared" si="341"/>
        <v>10</v>
      </c>
      <c r="BW196" t="str">
        <f t="shared" si="342"/>
        <v>ml.</v>
      </c>
      <c r="BZ196" t="str">
        <f t="shared" si="343"/>
        <v>Ethon</v>
      </c>
      <c r="CB196">
        <v>1</v>
      </c>
    </row>
    <row r="197" spans="1:80" x14ac:dyDescent="0.2">
      <c r="D197">
        <v>833516</v>
      </c>
      <c r="E197" s="1" t="s">
        <v>1060</v>
      </c>
      <c r="F197" s="1" t="str">
        <f t="shared" si="206"/>
        <v>TERBINAFINA</v>
      </c>
      <c r="G197" s="1">
        <f t="shared" ref="G197:G209" si="348">+R197</f>
        <v>250</v>
      </c>
      <c r="H197" s="16" t="str">
        <f t="shared" si="347"/>
        <v>Terbinafina 250</v>
      </c>
      <c r="I197" s="1" t="str">
        <f>+VLOOKUP(Q197,Hoja2!A:B,2,0)</f>
        <v>comprimido</v>
      </c>
      <c r="J197" s="1" t="s">
        <v>1062</v>
      </c>
      <c r="K197" s="1" t="str">
        <f t="shared" si="208"/>
        <v>Mdc</v>
      </c>
      <c r="L197" s="1" t="s">
        <v>183</v>
      </c>
      <c r="M197" s="1" t="str">
        <f t="shared" si="344"/>
        <v>TERBINAFINA</v>
      </c>
      <c r="N197" s="1"/>
      <c r="O197" s="1"/>
      <c r="P197" s="1" t="s">
        <v>184</v>
      </c>
      <c r="Q197" s="1" t="s">
        <v>65</v>
      </c>
      <c r="R197" s="1">
        <v>250</v>
      </c>
      <c r="S197" s="1" t="s">
        <v>34</v>
      </c>
      <c r="T197" s="1" t="str">
        <f t="shared" ref="T197:T198" si="349">+UPPER(R197&amp;" "&amp;S197)</f>
        <v>250 MG</v>
      </c>
      <c r="U197" s="1"/>
      <c r="V197" s="1"/>
      <c r="W197" s="1">
        <v>30</v>
      </c>
      <c r="X197" s="1" t="s">
        <v>35</v>
      </c>
      <c r="Y197" t="str">
        <f>+IF(AND(X197="ud.",COUNTIF(Hoja2!$I$3:$I$11,Hoja1!Q197)&gt;0),Hoja1!W197&amp;" "&amp;IF(Hoja1!W197=1,VLOOKUP(Hoja1!Q197,Hoja2!$A:$D,3,0),VLOOKUP(Hoja1!Q197,Hoja2!$A:$D,4,0)),IF(AND(X197="ud.",COUNTIF(Hoja2!$I$3:$I$11,Hoja1!Q197)&lt;0),Hoja1!W197&amp;" "&amp;"unidad, "&amp;VLOOKUP(Hoja1!Q197,Hoja2!$A:$B,2,0),Hoja1!W197&amp;" "&amp;Hoja1!X197&amp;" "&amp;VLOOKUP(Hoja1!Q197,Hoja2!$A:$B,2,0)))</f>
        <v>30 comprimidos</v>
      </c>
      <c r="Z197" t="str">
        <f>+IF(X197="ud.",IF(W197&lt;&gt;1,W197&amp;" "&amp;VLOOKUP(Q197,Hoja2!A:D,4,0),Hoja1!W197&amp;" "&amp;VLOOKUP(Hoja1!Q197,Hoja2!A:D,3,0)),Hoja1!W197&amp;" "&amp;Hoja1!X197&amp;" "&amp;VLOOKUP(Hoja1!Q197,Hoja2!A:B,2,0))</f>
        <v>30 comprimidos</v>
      </c>
      <c r="AA197" s="1"/>
      <c r="AB197" s="1"/>
      <c r="AC197" s="1"/>
      <c r="AD197" s="1"/>
      <c r="AE197" s="4"/>
      <c r="AF197" t="str">
        <f t="shared" si="346"/>
        <v>TERBINAFINA COM 250 MG X 30</v>
      </c>
      <c r="AG197" t="str">
        <f t="shared" si="318"/>
        <v>MDC</v>
      </c>
      <c r="AH197" t="str">
        <f t="shared" si="319"/>
        <v>TERBINAFINA 250 MG</v>
      </c>
      <c r="AI197" t="str">
        <f t="shared" si="320"/>
        <v/>
      </c>
      <c r="AJ197" t="str">
        <f t="shared" si="321"/>
        <v/>
      </c>
      <c r="AK197" t="str">
        <f t="shared" si="322"/>
        <v>TERBINAFINA 250 MG</v>
      </c>
      <c r="AL197" t="str">
        <f>+VLOOKUP($Q197,Hoja2!$A:$B,2,0)</f>
        <v>comprimido</v>
      </c>
      <c r="AM197" t="str">
        <f t="shared" si="323"/>
        <v>TERBINAFINA COM 250 MG X 30 MDC TERBINAFINA 250 MG comprimido</v>
      </c>
      <c r="BB197">
        <f t="shared" si="324"/>
        <v>833516</v>
      </c>
      <c r="BC197" t="str">
        <f t="shared" si="325"/>
        <v>Terbinafina 250 mg x 30 comprimidos</v>
      </c>
      <c r="BD197" s="10">
        <f t="shared" si="326"/>
        <v>0</v>
      </c>
      <c r="BE197" s="3" t="str">
        <f t="shared" si="327"/>
        <v>Terbinafina 250</v>
      </c>
      <c r="BF197" t="str">
        <f t="shared" si="328"/>
        <v>Terbinafina</v>
      </c>
      <c r="BG197" t="str">
        <f t="shared" si="329"/>
        <v/>
      </c>
      <c r="BH197" t="str">
        <f t="shared" si="330"/>
        <v/>
      </c>
      <c r="BI197" t="str">
        <f>+IF(AND(X197="ud.",COUNTIF(Hoja2!$I$3:$I$11,Hoja1!Q197)&gt;0),IF(Hoja1!W197=1,VLOOKUP(Hoja1!Q197,Hoja2!$A:$D,3,0),VLOOKUP(Hoja1!Q197,Hoja2!$A:$D,4,0)),IF(AND(X197="ud.",COUNTIF(Hoja2!$I$3:$I$11,Hoja1!Q197)&lt;0),VLOOKUP(Hoja1!Q197,Hoja2!$A:$B,2,0),VLOOKUP(Hoja1!Q197,Hoja2!$A:$B,2,0)))</f>
        <v>comprimidos</v>
      </c>
      <c r="BJ197" t="str">
        <f t="shared" si="331"/>
        <v>250 mg</v>
      </c>
      <c r="BK197">
        <f t="shared" si="332"/>
        <v>30</v>
      </c>
      <c r="BL197" t="str">
        <f t="shared" si="333"/>
        <v>ud.</v>
      </c>
      <c r="BO197">
        <f t="shared" si="334"/>
        <v>833516</v>
      </c>
      <c r="BP197" t="str">
        <f t="shared" si="335"/>
        <v>Terbinafina 250 mg x 30 comprimidos</v>
      </c>
      <c r="BQ197" s="10">
        <f t="shared" si="336"/>
        <v>0</v>
      </c>
      <c r="BR197" s="3" t="str">
        <f t="shared" si="337"/>
        <v>Terbinafina 250</v>
      </c>
      <c r="BS197" t="str">
        <f t="shared" si="338"/>
        <v>Terbinafina</v>
      </c>
      <c r="BT197" t="str">
        <f t="shared" si="339"/>
        <v>comprimidos</v>
      </c>
      <c r="BU197" t="str">
        <f t="shared" si="340"/>
        <v>250 mg</v>
      </c>
      <c r="BV197">
        <f t="shared" si="341"/>
        <v>30</v>
      </c>
      <c r="BW197" t="str">
        <f t="shared" si="342"/>
        <v>ud.</v>
      </c>
      <c r="BZ197" t="str">
        <f t="shared" si="343"/>
        <v>Mdc</v>
      </c>
      <c r="CB197">
        <v>1</v>
      </c>
    </row>
    <row r="198" spans="1:80" x14ac:dyDescent="0.2">
      <c r="D198">
        <v>833515</v>
      </c>
      <c r="E198" s="1" t="s">
        <v>1061</v>
      </c>
      <c r="F198" s="1" t="str">
        <f t="shared" si="206"/>
        <v>TERBINAFINA</v>
      </c>
      <c r="G198" s="1">
        <f t="shared" si="348"/>
        <v>250</v>
      </c>
      <c r="H198" s="16" t="str">
        <f t="shared" si="347"/>
        <v>Terbinafina 250</v>
      </c>
      <c r="I198" s="1" t="str">
        <f>+VLOOKUP(Q198,Hoja2!A:B,2,0)</f>
        <v>comprimido</v>
      </c>
      <c r="J198" s="1" t="s">
        <v>157</v>
      </c>
      <c r="K198" s="1" t="str">
        <f t="shared" si="208"/>
        <v>Lab Chile</v>
      </c>
      <c r="L198" s="1" t="s">
        <v>183</v>
      </c>
      <c r="M198" s="1" t="str">
        <f t="shared" si="344"/>
        <v>TERBINAFINA</v>
      </c>
      <c r="N198" s="1"/>
      <c r="O198" s="1"/>
      <c r="P198" s="1" t="s">
        <v>184</v>
      </c>
      <c r="Q198" s="1" t="s">
        <v>65</v>
      </c>
      <c r="R198" s="1">
        <v>250</v>
      </c>
      <c r="S198" s="1" t="s">
        <v>34</v>
      </c>
      <c r="T198" s="1" t="str">
        <f t="shared" si="349"/>
        <v>250 MG</v>
      </c>
      <c r="U198" s="1"/>
      <c r="V198" s="1"/>
      <c r="W198" s="1">
        <v>28</v>
      </c>
      <c r="X198" s="1" t="s">
        <v>35</v>
      </c>
      <c r="Y198" t="str">
        <f>+IF(AND(X198="ud.",COUNTIF(Hoja2!$I$3:$I$11,Hoja1!Q198)&gt;0),Hoja1!W198&amp;" "&amp;IF(Hoja1!W198=1,VLOOKUP(Hoja1!Q198,Hoja2!$A:$D,3,0),VLOOKUP(Hoja1!Q198,Hoja2!$A:$D,4,0)),IF(AND(X198="ud.",COUNTIF(Hoja2!$I$3:$I$11,Hoja1!Q198)&lt;0),Hoja1!W198&amp;" "&amp;"unidad, "&amp;VLOOKUP(Hoja1!Q198,Hoja2!$A:$B,2,0),Hoja1!W198&amp;" "&amp;Hoja1!X198&amp;" "&amp;VLOOKUP(Hoja1!Q198,Hoja2!$A:$B,2,0)))</f>
        <v>28 comprimidos</v>
      </c>
      <c r="Z198" t="str">
        <f>+IF(X198="ud.",IF(W198&lt;&gt;1,W198&amp;" "&amp;VLOOKUP(Q198,Hoja2!A:D,4,0),Hoja1!W198&amp;" "&amp;VLOOKUP(Hoja1!Q198,Hoja2!A:D,3,0)),Hoja1!W198&amp;" "&amp;Hoja1!X198&amp;" "&amp;VLOOKUP(Hoja1!Q198,Hoja2!A:B,2,0))</f>
        <v>28 comprimidos</v>
      </c>
      <c r="AA198" s="1"/>
      <c r="AB198" s="1"/>
      <c r="AC198" s="1"/>
      <c r="AD198" s="1"/>
      <c r="AE198" s="4"/>
      <c r="AF198" t="str">
        <f t="shared" si="346"/>
        <v>TERBINAFINA COM 250 MG X 28</v>
      </c>
      <c r="AG198" t="str">
        <f t="shared" si="318"/>
        <v>LAB CHILE</v>
      </c>
      <c r="AH198" t="str">
        <f t="shared" si="319"/>
        <v>TERBINAFINA 250 MG</v>
      </c>
      <c r="AI198" t="str">
        <f t="shared" si="320"/>
        <v/>
      </c>
      <c r="AJ198" t="str">
        <f t="shared" si="321"/>
        <v/>
      </c>
      <c r="AK198" t="str">
        <f t="shared" si="322"/>
        <v>TERBINAFINA 250 MG</v>
      </c>
      <c r="AL198" t="str">
        <f>+VLOOKUP($Q198,Hoja2!$A:$B,2,0)</f>
        <v>comprimido</v>
      </c>
      <c r="AM198" t="str">
        <f t="shared" si="323"/>
        <v>TERBINAFINA COM 250 MG X 28 LAB CHILE TERBINAFINA 250 MG comprimido</v>
      </c>
      <c r="BB198">
        <f t="shared" si="324"/>
        <v>833515</v>
      </c>
      <c r="BC198" t="str">
        <f t="shared" si="325"/>
        <v>Terbinafina 250 mg x 28 comprimidos</v>
      </c>
      <c r="BD198" s="10">
        <f t="shared" si="326"/>
        <v>0</v>
      </c>
      <c r="BE198" s="3" t="str">
        <f t="shared" si="327"/>
        <v>Terbinafina 250</v>
      </c>
      <c r="BF198" t="str">
        <f t="shared" si="328"/>
        <v>Terbinafina</v>
      </c>
      <c r="BG198" t="str">
        <f t="shared" si="329"/>
        <v/>
      </c>
      <c r="BH198" t="str">
        <f t="shared" si="330"/>
        <v/>
      </c>
      <c r="BI198" t="str">
        <f>+IF(AND(X198="ud.",COUNTIF(Hoja2!$I$3:$I$11,Hoja1!Q198)&gt;0),IF(Hoja1!W198=1,VLOOKUP(Hoja1!Q198,Hoja2!$A:$D,3,0),VLOOKUP(Hoja1!Q198,Hoja2!$A:$D,4,0)),IF(AND(X198="ud.",COUNTIF(Hoja2!$I$3:$I$11,Hoja1!Q198)&lt;0),VLOOKUP(Hoja1!Q198,Hoja2!$A:$B,2,0),VLOOKUP(Hoja1!Q198,Hoja2!$A:$B,2,0)))</f>
        <v>comprimidos</v>
      </c>
      <c r="BJ198" t="str">
        <f t="shared" si="331"/>
        <v>250 mg</v>
      </c>
      <c r="BK198">
        <f t="shared" si="332"/>
        <v>28</v>
      </c>
      <c r="BL198" t="str">
        <f t="shared" si="333"/>
        <v>ud.</v>
      </c>
      <c r="BO198">
        <f t="shared" si="334"/>
        <v>833515</v>
      </c>
      <c r="BP198" t="str">
        <f t="shared" si="335"/>
        <v>Terbinafina 250 mg x 28 comprimidos</v>
      </c>
      <c r="BQ198" s="10">
        <f t="shared" si="336"/>
        <v>0</v>
      </c>
      <c r="BR198" s="3" t="str">
        <f t="shared" si="337"/>
        <v>Terbinafina 250</v>
      </c>
      <c r="BS198" t="str">
        <f t="shared" si="338"/>
        <v>Terbinafina</v>
      </c>
      <c r="BT198" t="str">
        <f t="shared" si="339"/>
        <v>comprimidos</v>
      </c>
      <c r="BU198" t="str">
        <f t="shared" si="340"/>
        <v>250 mg</v>
      </c>
      <c r="BV198">
        <f t="shared" si="341"/>
        <v>28</v>
      </c>
      <c r="BW198" t="str">
        <f t="shared" si="342"/>
        <v>ud.</v>
      </c>
      <c r="BZ198" t="str">
        <f t="shared" si="343"/>
        <v>Lab Chile</v>
      </c>
      <c r="CB198">
        <v>1</v>
      </c>
    </row>
    <row r="199" spans="1:80" x14ac:dyDescent="0.2">
      <c r="D199">
        <v>829696</v>
      </c>
      <c r="E199" s="1" t="s">
        <v>1064</v>
      </c>
      <c r="F199" s="1" t="str">
        <f t="shared" si="206"/>
        <v>BLOX-D</v>
      </c>
      <c r="G199" s="1" t="str">
        <f t="shared" si="348"/>
        <v>16/12,5</v>
      </c>
      <c r="H199" s="16" t="str">
        <f t="shared" si="347"/>
        <v>Blox-D 16/12,5</v>
      </c>
      <c r="I199" s="1" t="str">
        <f>+VLOOKUP(Q199,Hoja2!A:B,2,0)</f>
        <v>comprimido</v>
      </c>
      <c r="J199" s="1" t="s">
        <v>188</v>
      </c>
      <c r="K199" s="1" t="str">
        <f t="shared" si="208"/>
        <v>Saval</v>
      </c>
      <c r="L199" s="1" t="s">
        <v>206</v>
      </c>
      <c r="M199" s="1" t="s">
        <v>890</v>
      </c>
      <c r="N199" s="1" t="s">
        <v>889</v>
      </c>
      <c r="O199" s="1"/>
      <c r="P199" s="1" t="s">
        <v>190</v>
      </c>
      <c r="Q199" s="1" t="s">
        <v>65</v>
      </c>
      <c r="R199" s="1" t="s">
        <v>207</v>
      </c>
      <c r="S199" s="1" t="s">
        <v>34</v>
      </c>
      <c r="T199" s="1" t="s">
        <v>917</v>
      </c>
      <c r="U199" s="1" t="s">
        <v>916</v>
      </c>
      <c r="V199" s="1"/>
      <c r="W199" s="1">
        <v>30</v>
      </c>
      <c r="X199" s="1" t="s">
        <v>35</v>
      </c>
      <c r="Y199" t="str">
        <f>+IF(AND(X199="ud.",COUNTIF(Hoja2!$I$3:$I$11,Hoja1!Q199)&gt;0),Hoja1!W199&amp;" "&amp;IF(Hoja1!W199=1,VLOOKUP(Hoja1!Q199,Hoja2!$A:$D,3,0),VLOOKUP(Hoja1!Q199,Hoja2!$A:$D,4,0)),IF(AND(X199="ud.",COUNTIF(Hoja2!$I$3:$I$11,Hoja1!Q199)&lt;0),Hoja1!W199&amp;" "&amp;"unidad, "&amp;VLOOKUP(Hoja1!Q199,Hoja2!$A:$B,2,0),Hoja1!W199&amp;" "&amp;Hoja1!X199&amp;" "&amp;VLOOKUP(Hoja1!Q199,Hoja2!$A:$B,2,0)))</f>
        <v>30 comprimidos</v>
      </c>
      <c r="Z199" t="str">
        <f>+IF(X199="ud.",IF(W199&lt;&gt;1,W199&amp;" "&amp;VLOOKUP(Q199,Hoja2!A:D,4,0),Hoja1!W199&amp;" "&amp;VLOOKUP(Hoja1!Q199,Hoja2!A:D,3,0)),Hoja1!W199&amp;" "&amp;Hoja1!X199&amp;" "&amp;VLOOKUP(Hoja1!Q199,Hoja2!A:B,2,0))</f>
        <v>30 comprimidos</v>
      </c>
      <c r="AA199" s="1"/>
      <c r="AB199" s="1"/>
      <c r="AC199" s="1"/>
      <c r="AD199" s="1"/>
      <c r="AE199" s="4"/>
      <c r="AF199" t="str">
        <f t="shared" si="346"/>
        <v>BLOX-D COM 16/12,5 MG X 30</v>
      </c>
      <c r="AG199" t="str">
        <f t="shared" si="318"/>
        <v>SAVAL</v>
      </c>
      <c r="AH199" t="str">
        <f t="shared" si="319"/>
        <v>CANDESARTAN 16 MG</v>
      </c>
      <c r="AI199" t="str">
        <f t="shared" si="320"/>
        <v>HIDROCLOROTIAZIDA 12,5 MG</v>
      </c>
      <c r="AJ199" t="str">
        <f t="shared" si="321"/>
        <v/>
      </c>
      <c r="AK199" t="str">
        <f t="shared" si="322"/>
        <v>CANDESARTAN 16 MG HIDROCLOROTIAZIDA 12,5 MG</v>
      </c>
      <c r="AL199" t="str">
        <f>+VLOOKUP($Q199,Hoja2!$A:$B,2,0)</f>
        <v>comprimido</v>
      </c>
      <c r="AM199" t="str">
        <f t="shared" si="323"/>
        <v>BLOX-D COM 16/12,5 MG X 30 SAVAL CANDESARTAN 16 MG HIDROCLOROTIAZIDA 12,5 MG comprimido</v>
      </c>
      <c r="BB199">
        <f t="shared" si="324"/>
        <v>829696</v>
      </c>
      <c r="BC199" t="str">
        <f t="shared" si="325"/>
        <v>Blox-D 16/12,5 mg x 30 comprimidos</v>
      </c>
      <c r="BD199" s="10">
        <f t="shared" si="326"/>
        <v>0</v>
      </c>
      <c r="BE199" s="3" t="str">
        <f t="shared" si="327"/>
        <v>Blox-D 16/12,5</v>
      </c>
      <c r="BF199" t="str">
        <f t="shared" si="328"/>
        <v>Candesartan</v>
      </c>
      <c r="BG199" t="str">
        <f t="shared" si="329"/>
        <v>Hidroclorotiazida</v>
      </c>
      <c r="BH199" t="str">
        <f t="shared" si="330"/>
        <v/>
      </c>
      <c r="BI199" t="str">
        <f>+IF(AND(X199="ud.",COUNTIF(Hoja2!$I$3:$I$11,Hoja1!Q199)&gt;0),IF(Hoja1!W199=1,VLOOKUP(Hoja1!Q199,Hoja2!$A:$D,3,0),VLOOKUP(Hoja1!Q199,Hoja2!$A:$D,4,0)),IF(AND(X199="ud.",COUNTIF(Hoja2!$I$3:$I$11,Hoja1!Q199)&lt;0),VLOOKUP(Hoja1!Q199,Hoja2!$A:$B,2,0),VLOOKUP(Hoja1!Q199,Hoja2!$A:$B,2,0)))</f>
        <v>comprimidos</v>
      </c>
      <c r="BJ199" t="str">
        <f t="shared" si="331"/>
        <v>16/12,5 mg</v>
      </c>
      <c r="BK199">
        <f t="shared" si="332"/>
        <v>30</v>
      </c>
      <c r="BL199" t="str">
        <f t="shared" si="333"/>
        <v>ud.</v>
      </c>
      <c r="BO199">
        <f t="shared" si="334"/>
        <v>829696</v>
      </c>
      <c r="BP199" t="str">
        <f t="shared" si="335"/>
        <v>Blox-D 16/12,5 mg x 30 comprimidos</v>
      </c>
      <c r="BQ199" s="10">
        <f t="shared" si="336"/>
        <v>0</v>
      </c>
      <c r="BR199" s="3" t="str">
        <f t="shared" si="337"/>
        <v>Blox-D 16/12,5</v>
      </c>
      <c r="BS199" t="str">
        <f t="shared" si="338"/>
        <v>Candesartan;Hidroclorotiazida</v>
      </c>
      <c r="BT199" t="str">
        <f t="shared" si="339"/>
        <v>comprimidos</v>
      </c>
      <c r="BU199" t="str">
        <f t="shared" si="340"/>
        <v>16/12,5 mg</v>
      </c>
      <c r="BV199">
        <f t="shared" si="341"/>
        <v>30</v>
      </c>
      <c r="BW199" t="str">
        <f t="shared" si="342"/>
        <v>ud.</v>
      </c>
      <c r="BZ199" t="str">
        <f t="shared" si="343"/>
        <v>Saval</v>
      </c>
      <c r="CB199">
        <v>1</v>
      </c>
    </row>
    <row r="200" spans="1:80" x14ac:dyDescent="0.2">
      <c r="D200">
        <v>830583</v>
      </c>
      <c r="E200" s="1" t="s">
        <v>1065</v>
      </c>
      <c r="F200" s="1" t="str">
        <f t="shared" si="206"/>
        <v>DUTASVITAE</v>
      </c>
      <c r="G200" s="1">
        <f t="shared" si="348"/>
        <v>0.5</v>
      </c>
      <c r="H200" s="16" t="str">
        <f t="shared" si="347"/>
        <v>Dutasvitae 0,5</v>
      </c>
      <c r="I200" s="1" t="str">
        <f>+VLOOKUP(Q200,Hoja2!A:B,2,0)</f>
        <v>cápsula blanda</v>
      </c>
      <c r="J200" s="1" t="s">
        <v>387</v>
      </c>
      <c r="K200" s="1" t="str">
        <f t="shared" si="208"/>
        <v>Galenicum</v>
      </c>
      <c r="L200" s="1" t="s">
        <v>388</v>
      </c>
      <c r="M200" s="1" t="str">
        <f t="shared" ref="M200" si="350">+L200</f>
        <v>DUTASTERIDE</v>
      </c>
      <c r="N200" s="1"/>
      <c r="O200" s="1"/>
      <c r="P200" s="1" t="s">
        <v>212</v>
      </c>
      <c r="Q200" s="1" t="s">
        <v>92</v>
      </c>
      <c r="R200" s="1">
        <v>0.5</v>
      </c>
      <c r="S200" s="1" t="s">
        <v>34</v>
      </c>
      <c r="T200" s="1" t="str">
        <f t="shared" ref="T200" si="351">+UPPER(R200&amp;" "&amp;S200)</f>
        <v>0,5 MG</v>
      </c>
      <c r="U200" s="1"/>
      <c r="V200" s="1"/>
      <c r="W200" s="1">
        <v>30</v>
      </c>
      <c r="X200" s="1" t="s">
        <v>35</v>
      </c>
      <c r="Y200" t="str">
        <f>+IF(AND(X200="ud.",COUNTIF(Hoja2!$I$3:$I$11,Hoja1!Q200)&gt;0),Hoja1!W200&amp;" "&amp;IF(Hoja1!W200=1,VLOOKUP(Hoja1!Q200,Hoja2!$A:$D,3,0),VLOOKUP(Hoja1!Q200,Hoja2!$A:$D,4,0)),IF(AND(X200="ud.",COUNTIF(Hoja2!$I$3:$I$11,Hoja1!Q200)&lt;0),Hoja1!W200&amp;" "&amp;"unidad, "&amp;VLOOKUP(Hoja1!Q200,Hoja2!$A:$B,2,0),Hoja1!W200&amp;" "&amp;Hoja1!X200&amp;" "&amp;VLOOKUP(Hoja1!Q200,Hoja2!$A:$B,2,0)))</f>
        <v>30 ud. cápsula blanda</v>
      </c>
      <c r="Z200" t="str">
        <f>+IF(X200="ud.",IF(W200&lt;&gt;1,W200&amp;" "&amp;VLOOKUP(Q200,Hoja2!A:D,4,0),Hoja1!W200&amp;" "&amp;VLOOKUP(Hoja1!Q200,Hoja2!A:D,3,0)),Hoja1!W200&amp;" "&amp;Hoja1!X200&amp;" "&amp;VLOOKUP(Hoja1!Q200,Hoja2!A:B,2,0))</f>
        <v>30 cápsulas blandas</v>
      </c>
      <c r="AA200" s="1" t="s">
        <v>389</v>
      </c>
      <c r="AB200" s="1" t="s">
        <v>25</v>
      </c>
      <c r="AC200" s="1" t="s">
        <v>26</v>
      </c>
      <c r="AD200" s="1" t="s">
        <v>216</v>
      </c>
      <c r="AE200" s="4"/>
      <c r="AF200" t="str">
        <f t="shared" si="346"/>
        <v>DUTASVITAE CAP BLA 0,5 MG X 30</v>
      </c>
      <c r="AG200" t="str">
        <f t="shared" si="318"/>
        <v>GALENICUM</v>
      </c>
      <c r="AH200" t="str">
        <f t="shared" si="319"/>
        <v>DUTASTERIDE 0,5 MG</v>
      </c>
      <c r="AI200" t="str">
        <f t="shared" si="320"/>
        <v/>
      </c>
      <c r="AJ200" t="str">
        <f t="shared" si="321"/>
        <v/>
      </c>
      <c r="AK200" t="str">
        <f t="shared" si="322"/>
        <v>DUTASTERIDE 0,5 MG</v>
      </c>
      <c r="AL200" t="str">
        <f>+VLOOKUP($Q200,Hoja2!$A:$B,2,0)</f>
        <v>cápsula blanda</v>
      </c>
      <c r="AM200" t="str">
        <f t="shared" si="323"/>
        <v>DUTASVITAE CAP BLA 0,5 MG X 30 GALENICUM DUTASTERIDE 0,5 MG cápsula blanda</v>
      </c>
      <c r="BB200">
        <f t="shared" si="324"/>
        <v>830583</v>
      </c>
      <c r="BC200" t="str">
        <f t="shared" si="325"/>
        <v>Dutasvitae 0,5 mg x 30 ud. cápsula blanda</v>
      </c>
      <c r="BD200" s="10">
        <f t="shared" si="326"/>
        <v>0</v>
      </c>
      <c r="BE200" s="3" t="str">
        <f t="shared" si="327"/>
        <v>Dutasvitae 0,5</v>
      </c>
      <c r="BF200" t="str">
        <f t="shared" si="328"/>
        <v>Dutasteride</v>
      </c>
      <c r="BG200" t="str">
        <f t="shared" si="329"/>
        <v/>
      </c>
      <c r="BH200" t="str">
        <f t="shared" si="330"/>
        <v/>
      </c>
      <c r="BI200" t="str">
        <f>+IF(AND(X200="ud.",COUNTIF(Hoja2!$I$3:$I$11,Hoja1!Q200)&gt;0),IF(Hoja1!W200=1,VLOOKUP(Hoja1!Q200,Hoja2!$A:$D,3,0),VLOOKUP(Hoja1!Q200,Hoja2!$A:$D,4,0)),IF(AND(X200="ud.",COUNTIF(Hoja2!$I$3:$I$11,Hoja1!Q200)&lt;0),VLOOKUP(Hoja1!Q200,Hoja2!$A:$B,2,0),VLOOKUP(Hoja1!Q200,Hoja2!$A:$B,2,0)))</f>
        <v>cápsula blanda</v>
      </c>
      <c r="BJ200" t="str">
        <f t="shared" si="331"/>
        <v>0,5 mg</v>
      </c>
      <c r="BK200">
        <f t="shared" si="332"/>
        <v>30</v>
      </c>
      <c r="BL200" t="str">
        <f t="shared" si="333"/>
        <v>ud.</v>
      </c>
      <c r="BO200">
        <f t="shared" si="334"/>
        <v>830583</v>
      </c>
      <c r="BP200" t="str">
        <f t="shared" si="335"/>
        <v>Dutasvitae 0,5 mg x 30 ud. cápsula blanda</v>
      </c>
      <c r="BQ200" s="10">
        <f t="shared" si="336"/>
        <v>0</v>
      </c>
      <c r="BR200" s="3" t="str">
        <f t="shared" si="337"/>
        <v>Dutasvitae 0,5</v>
      </c>
      <c r="BS200" t="str">
        <f t="shared" si="338"/>
        <v>Dutasteride</v>
      </c>
      <c r="BT200" t="str">
        <f t="shared" si="339"/>
        <v>cápsula blanda</v>
      </c>
      <c r="BU200" t="str">
        <f t="shared" si="340"/>
        <v>0,5 mg</v>
      </c>
      <c r="BV200">
        <f t="shared" si="341"/>
        <v>30</v>
      </c>
      <c r="BW200" t="str">
        <f t="shared" si="342"/>
        <v>ud.</v>
      </c>
      <c r="BZ200" t="str">
        <f t="shared" si="343"/>
        <v>Galenicum</v>
      </c>
      <c r="CB200">
        <v>1</v>
      </c>
    </row>
    <row r="201" spans="1:80" x14ac:dyDescent="0.2">
      <c r="D201">
        <v>832168</v>
      </c>
      <c r="E201" s="1" t="s">
        <v>1066</v>
      </c>
      <c r="F201" s="1" t="str">
        <f t="shared" si="206"/>
        <v>NEFEX DUO</v>
      </c>
      <c r="G201" s="1" t="str">
        <f t="shared" si="348"/>
        <v>0,5/0,4</v>
      </c>
      <c r="H201" s="16" t="str">
        <f t="shared" si="347"/>
        <v>Nefex Duo 0,5/0,4</v>
      </c>
      <c r="I201" s="1" t="str">
        <f>+VLOOKUP(Q201,Hoja2!A:B,2,0)</f>
        <v>cápsula de liberación prolongada</v>
      </c>
      <c r="J201" s="1" t="s">
        <v>297</v>
      </c>
      <c r="K201" s="1" t="str">
        <f t="shared" si="208"/>
        <v>Opko</v>
      </c>
      <c r="L201" s="1" t="s">
        <v>211</v>
      </c>
      <c r="M201" s="1" t="s">
        <v>388</v>
      </c>
      <c r="N201" s="1" t="s">
        <v>750</v>
      </c>
      <c r="O201" s="1"/>
      <c r="P201" s="1" t="s">
        <v>212</v>
      </c>
      <c r="Q201" s="1" t="s">
        <v>213</v>
      </c>
      <c r="R201" s="1" t="s">
        <v>214</v>
      </c>
      <c r="S201" s="1" t="s">
        <v>34</v>
      </c>
      <c r="T201" s="1" t="s">
        <v>921</v>
      </c>
      <c r="U201" s="1" t="s">
        <v>922</v>
      </c>
      <c r="V201" s="1"/>
      <c r="W201" s="1">
        <v>30</v>
      </c>
      <c r="X201" s="1" t="s">
        <v>35</v>
      </c>
      <c r="Y201" t="str">
        <f>+IF(AND(X201="ud.",COUNTIF(Hoja2!$I$3:$I$11,Hoja1!Q201)&gt;0),Hoja1!W201&amp;" "&amp;IF(Hoja1!W201=1,VLOOKUP(Hoja1!Q201,Hoja2!$A:$D,3,0),VLOOKUP(Hoja1!Q201,Hoja2!$A:$D,4,0)),IF(AND(X201="ud.",COUNTIF(Hoja2!$I$3:$I$11,Hoja1!Q201)&lt;0),Hoja1!W201&amp;" "&amp;"unidad, "&amp;VLOOKUP(Hoja1!Q201,Hoja2!$A:$B,2,0),Hoja1!W201&amp;" "&amp;Hoja1!X201&amp;" "&amp;VLOOKUP(Hoja1!Q201,Hoja2!$A:$B,2,0)))</f>
        <v>30 cápsulas de liberación prolongada</v>
      </c>
      <c r="Z201" t="str">
        <f>+IF(X201="ud.",IF(W201&lt;&gt;1,W201&amp;" "&amp;VLOOKUP(Q201,Hoja2!A:D,4,0),Hoja1!W201&amp;" "&amp;VLOOKUP(Hoja1!Q201,Hoja2!A:D,3,0)),Hoja1!W201&amp;" "&amp;Hoja1!X201&amp;" "&amp;VLOOKUP(Hoja1!Q201,Hoja2!A:B,2,0))</f>
        <v>30 cápsulas de liberación prolongada</v>
      </c>
      <c r="AA201" s="1" t="s">
        <v>632</v>
      </c>
      <c r="AB201" s="1" t="s">
        <v>25</v>
      </c>
      <c r="AC201" s="1" t="s">
        <v>26</v>
      </c>
      <c r="AD201" s="1" t="s">
        <v>216</v>
      </c>
      <c r="AE201" s="4"/>
      <c r="AF201" t="str">
        <f t="shared" ref="AF201:AF209" si="352">+E201</f>
        <v>NEFEX DUO CAP LP 0,5/0,4 MG X 30</v>
      </c>
      <c r="AG201" t="str">
        <f t="shared" ref="AG201:AG209" si="353">+J201</f>
        <v>OPKO</v>
      </c>
      <c r="AH201" t="str">
        <f t="shared" si="319"/>
        <v>DUTASTERIDE 0,5 MG</v>
      </c>
      <c r="AI201" t="str">
        <f t="shared" si="320"/>
        <v>TAMSULOSINA 0,4 MG</v>
      </c>
      <c r="AJ201" t="str">
        <f t="shared" si="321"/>
        <v/>
      </c>
      <c r="AK201" t="str">
        <f t="shared" si="322"/>
        <v>DUTASTERIDE 0,5 MG TAMSULOSINA 0,4 MG</v>
      </c>
      <c r="AL201" t="str">
        <f>+VLOOKUP($Q201,Hoja2!$A:$B,2,0)</f>
        <v>cápsula de liberación prolongada</v>
      </c>
      <c r="AM201" t="str">
        <f t="shared" si="323"/>
        <v>NEFEX DUO CAP LP 0,5/0,4 MG X 30 OPKO DUTASTERIDE 0,5 MG TAMSULOSINA 0,4 MG cápsula de liberación prolongada</v>
      </c>
      <c r="BB201">
        <f t="shared" si="324"/>
        <v>832168</v>
      </c>
      <c r="BC201" t="str">
        <f t="shared" si="325"/>
        <v>Nefex Duo 0,5/0,4 mg x 30 cápsulas de liberación prolongada</v>
      </c>
      <c r="BD201" s="10">
        <f t="shared" si="326"/>
        <v>0</v>
      </c>
      <c r="BE201" s="3" t="str">
        <f t="shared" si="327"/>
        <v>Nefex Duo 0,5/0,4</v>
      </c>
      <c r="BF201" t="str">
        <f t="shared" si="328"/>
        <v>Dutasteride</v>
      </c>
      <c r="BG201" t="str">
        <f t="shared" si="329"/>
        <v>Tamsulosina</v>
      </c>
      <c r="BH201" t="str">
        <f t="shared" si="330"/>
        <v/>
      </c>
      <c r="BI201" t="str">
        <f>+IF(AND(X201="ud.",COUNTIF(Hoja2!$I$3:$I$11,Hoja1!Q201)&gt;0),IF(Hoja1!W201=1,VLOOKUP(Hoja1!Q201,Hoja2!$A:$D,3,0),VLOOKUP(Hoja1!Q201,Hoja2!$A:$D,4,0)),IF(AND(X201="ud.",COUNTIF(Hoja2!$I$3:$I$11,Hoja1!Q201)&lt;0),VLOOKUP(Hoja1!Q201,Hoja2!$A:$B,2,0),VLOOKUP(Hoja1!Q201,Hoja2!$A:$B,2,0)))</f>
        <v>cápsulas de liberación prolongada</v>
      </c>
      <c r="BJ201" t="str">
        <f t="shared" si="331"/>
        <v>0,5/0,4 mg</v>
      </c>
      <c r="BK201">
        <f t="shared" si="332"/>
        <v>30</v>
      </c>
      <c r="BL201" t="str">
        <f t="shared" si="333"/>
        <v>ud.</v>
      </c>
      <c r="BO201">
        <f t="shared" si="334"/>
        <v>832168</v>
      </c>
      <c r="BP201" t="str">
        <f t="shared" si="335"/>
        <v>Nefex Duo 0,5/0,4 mg x 30 cápsulas de liberación prolongada</v>
      </c>
      <c r="BQ201" s="10">
        <f t="shared" si="336"/>
        <v>0</v>
      </c>
      <c r="BR201" s="3" t="str">
        <f t="shared" si="337"/>
        <v>Nefex Duo 0,5/0,4</v>
      </c>
      <c r="BS201" t="str">
        <f t="shared" si="338"/>
        <v>Dutasteride;Tamsulosina</v>
      </c>
      <c r="BT201" t="str">
        <f t="shared" si="339"/>
        <v>cápsulas de liberación prolongada</v>
      </c>
      <c r="BU201" t="str">
        <f t="shared" si="340"/>
        <v>0,5/0,4 mg</v>
      </c>
      <c r="BV201">
        <f t="shared" si="341"/>
        <v>30</v>
      </c>
      <c r="BW201" t="str">
        <f t="shared" si="342"/>
        <v>ud.</v>
      </c>
      <c r="BZ201" t="str">
        <f t="shared" si="343"/>
        <v>Opko</v>
      </c>
      <c r="CB201">
        <v>1</v>
      </c>
    </row>
    <row r="202" spans="1:80" x14ac:dyDescent="0.2">
      <c r="D202">
        <v>1057696</v>
      </c>
      <c r="E202" s="1" t="s">
        <v>1068</v>
      </c>
      <c r="F202" s="1" t="str">
        <f t="shared" si="206"/>
        <v>MONTELUKAST</v>
      </c>
      <c r="G202" s="1">
        <f t="shared" si="348"/>
        <v>10</v>
      </c>
      <c r="H202" s="16" t="str">
        <f t="shared" si="347"/>
        <v>Montelukast 10</v>
      </c>
      <c r="I202" s="1" t="str">
        <f>+VLOOKUP(Q202,Hoja2!A:B,2,0)</f>
        <v>comprimido</v>
      </c>
      <c r="J202" s="1" t="s">
        <v>157</v>
      </c>
      <c r="K202" s="1" t="str">
        <f t="shared" si="208"/>
        <v>Lab Chile</v>
      </c>
      <c r="L202" s="1" t="s">
        <v>220</v>
      </c>
      <c r="M202" s="1" t="str">
        <f>+L202</f>
        <v>MONTELUKAST</v>
      </c>
      <c r="N202" s="1"/>
      <c r="O202" s="1"/>
      <c r="P202" s="1" t="s">
        <v>221</v>
      </c>
      <c r="Q202" s="1" t="s">
        <v>65</v>
      </c>
      <c r="R202" s="1">
        <v>10</v>
      </c>
      <c r="S202" s="1" t="s">
        <v>34</v>
      </c>
      <c r="T202" s="1" t="str">
        <f t="shared" ref="T202" si="354">+UPPER(R202&amp;" "&amp;S202)</f>
        <v>10 MG</v>
      </c>
      <c r="U202" s="1"/>
      <c r="V202" s="1"/>
      <c r="W202" s="1">
        <v>30</v>
      </c>
      <c r="X202" s="1" t="s">
        <v>35</v>
      </c>
      <c r="Y202" t="str">
        <f>+IF(AND(X202="ud.",COUNTIF(Hoja2!$I$3:$I$11,Hoja1!Q202)&gt;0),Hoja1!W202&amp;" "&amp;IF(Hoja1!W202=1,VLOOKUP(Hoja1!Q202,Hoja2!$A:$D,3,0),VLOOKUP(Hoja1!Q202,Hoja2!$A:$D,4,0)),IF(AND(X202="ud.",COUNTIF(Hoja2!$I$3:$I$11,Hoja1!Q202)&lt;0),Hoja1!W202&amp;" "&amp;"unidad, "&amp;VLOOKUP(Hoja1!Q202,Hoja2!$A:$B,2,0),Hoja1!W202&amp;" "&amp;Hoja1!X202&amp;" "&amp;VLOOKUP(Hoja1!Q202,Hoja2!$A:$B,2,0)))</f>
        <v>30 comprimidos</v>
      </c>
      <c r="Z202" t="str">
        <f>+IF(X202="ud.",IF(W202&lt;&gt;1,W202&amp;" "&amp;VLOOKUP(Q202,Hoja2!A:D,4,0),Hoja1!W202&amp;" "&amp;VLOOKUP(Hoja1!Q202,Hoja2!A:D,3,0)),Hoja1!W202&amp;" "&amp;Hoja1!X202&amp;" "&amp;VLOOKUP(Hoja1!Q202,Hoja2!A:B,2,0))</f>
        <v>30 comprimidos</v>
      </c>
      <c r="AA202" s="1"/>
      <c r="AB202" s="1"/>
      <c r="AC202" s="1"/>
      <c r="AD202" s="1"/>
      <c r="AE202" s="4"/>
      <c r="AF202" t="str">
        <f t="shared" si="352"/>
        <v>MONTELUKAST COM 10 MG X 30</v>
      </c>
      <c r="AG202" t="str">
        <f t="shared" si="353"/>
        <v>LAB CHILE</v>
      </c>
      <c r="AH202" t="str">
        <f t="shared" si="319"/>
        <v>MONTELUKAST 10 MG</v>
      </c>
      <c r="AI202" t="str">
        <f t="shared" si="320"/>
        <v/>
      </c>
      <c r="AJ202" t="str">
        <f t="shared" si="321"/>
        <v/>
      </c>
      <c r="AK202" t="str">
        <f t="shared" si="322"/>
        <v>MONTELUKAST 10 MG</v>
      </c>
      <c r="AL202" t="str">
        <f>+VLOOKUP($Q202,Hoja2!$A:$B,2,0)</f>
        <v>comprimido</v>
      </c>
      <c r="AM202" t="str">
        <f t="shared" si="323"/>
        <v>MONTELUKAST COM 10 MG X 30 LAB CHILE MONTELUKAST 10 MG comprimido</v>
      </c>
      <c r="BB202">
        <f t="shared" si="324"/>
        <v>1057696</v>
      </c>
      <c r="BC202" t="str">
        <f t="shared" si="325"/>
        <v>Montelukast 10 mg x 30 comprimidos</v>
      </c>
      <c r="BD202" s="10">
        <f t="shared" si="326"/>
        <v>0</v>
      </c>
      <c r="BE202" s="3" t="str">
        <f t="shared" si="327"/>
        <v>Montelukast 10</v>
      </c>
      <c r="BF202" t="str">
        <f t="shared" si="328"/>
        <v>Montelukast</v>
      </c>
      <c r="BG202" t="str">
        <f t="shared" si="329"/>
        <v/>
      </c>
      <c r="BH202" t="str">
        <f t="shared" si="330"/>
        <v/>
      </c>
      <c r="BI202" t="str">
        <f>+IF(AND(X202="ud.",COUNTIF(Hoja2!$I$3:$I$11,Hoja1!Q202)&gt;0),IF(Hoja1!W202=1,VLOOKUP(Hoja1!Q202,Hoja2!$A:$D,3,0),VLOOKUP(Hoja1!Q202,Hoja2!$A:$D,4,0)),IF(AND(X202="ud.",COUNTIF(Hoja2!$I$3:$I$11,Hoja1!Q202)&lt;0),VLOOKUP(Hoja1!Q202,Hoja2!$A:$B,2,0),VLOOKUP(Hoja1!Q202,Hoja2!$A:$B,2,0)))</f>
        <v>comprimidos</v>
      </c>
      <c r="BJ202" t="str">
        <f t="shared" si="331"/>
        <v>10 mg</v>
      </c>
      <c r="BK202">
        <f t="shared" si="332"/>
        <v>30</v>
      </c>
      <c r="BL202" t="str">
        <f t="shared" si="333"/>
        <v>ud.</v>
      </c>
      <c r="BO202">
        <f t="shared" si="334"/>
        <v>1057696</v>
      </c>
      <c r="BP202" t="str">
        <f t="shared" si="335"/>
        <v>Montelukast 10 mg x 30 comprimidos</v>
      </c>
      <c r="BQ202" s="10">
        <f t="shared" si="336"/>
        <v>0</v>
      </c>
      <c r="BR202" s="3" t="str">
        <f t="shared" si="337"/>
        <v>Montelukast 10</v>
      </c>
      <c r="BS202" t="str">
        <f t="shared" si="338"/>
        <v>Montelukast</v>
      </c>
      <c r="BT202" t="str">
        <f t="shared" si="339"/>
        <v>comprimidos</v>
      </c>
      <c r="BU202" t="str">
        <f t="shared" si="340"/>
        <v>10 mg</v>
      </c>
      <c r="BV202">
        <f t="shared" si="341"/>
        <v>30</v>
      </c>
      <c r="BW202" t="str">
        <f t="shared" si="342"/>
        <v>ud.</v>
      </c>
      <c r="BZ202" t="str">
        <f t="shared" si="343"/>
        <v>Lab Chile</v>
      </c>
      <c r="CB202">
        <v>1</v>
      </c>
    </row>
    <row r="203" spans="1:80" x14ac:dyDescent="0.2">
      <c r="D203">
        <v>832045</v>
      </c>
      <c r="E203" s="1" t="s">
        <v>1069</v>
      </c>
      <c r="F203" s="1" t="str">
        <f t="shared" si="206"/>
        <v>MONTELUKAST</v>
      </c>
      <c r="G203" s="1">
        <f t="shared" si="348"/>
        <v>10</v>
      </c>
      <c r="H203" s="16" t="str">
        <f t="shared" si="347"/>
        <v>Montelukast 10</v>
      </c>
      <c r="I203" s="1" t="str">
        <f>+VLOOKUP(Q203,Hoja2!A:B,2,0)</f>
        <v>comprimido recubierto</v>
      </c>
      <c r="J203" s="1" t="s">
        <v>1067</v>
      </c>
      <c r="K203" s="1" t="str">
        <f t="shared" si="208"/>
        <v>Momenta</v>
      </c>
      <c r="L203" s="1" t="s">
        <v>220</v>
      </c>
      <c r="M203" s="1" t="str">
        <f t="shared" ref="M203:M210" si="355">+L203</f>
        <v>MONTELUKAST</v>
      </c>
      <c r="N203" s="1"/>
      <c r="O203" s="1"/>
      <c r="P203" s="1" t="s">
        <v>221</v>
      </c>
      <c r="Q203" s="1" t="s">
        <v>33</v>
      </c>
      <c r="R203" s="1">
        <v>10</v>
      </c>
      <c r="S203" s="1" t="s">
        <v>34</v>
      </c>
      <c r="T203" s="1" t="str">
        <f t="shared" ref="T203:T205" si="356">+UPPER(R203&amp;" "&amp;S203)</f>
        <v>10 MG</v>
      </c>
      <c r="U203" s="1"/>
      <c r="V203" s="1"/>
      <c r="W203" s="1">
        <v>30</v>
      </c>
      <c r="X203" s="1" t="s">
        <v>35</v>
      </c>
      <c r="Y203" t="str">
        <f>+IF(AND(X203="ud.",COUNTIF(Hoja2!$I$3:$I$11,Hoja1!Q203)&gt;0),Hoja1!W203&amp;" "&amp;IF(Hoja1!W203=1,VLOOKUP(Hoja1!Q203,Hoja2!$A:$D,3,0),VLOOKUP(Hoja1!Q203,Hoja2!$A:$D,4,0)),IF(AND(X203="ud.",COUNTIF(Hoja2!$I$3:$I$11,Hoja1!Q203)&lt;0),Hoja1!W203&amp;" "&amp;"unidad, "&amp;VLOOKUP(Hoja1!Q203,Hoja2!$A:$B,2,0),Hoja1!W203&amp;" "&amp;Hoja1!X203&amp;" "&amp;VLOOKUP(Hoja1!Q203,Hoja2!$A:$B,2,0)))</f>
        <v>30 comprimidos recubiertos</v>
      </c>
      <c r="Z203" t="str">
        <f>+IF(X203="ud.",IF(W203&lt;&gt;1,W203&amp;" "&amp;VLOOKUP(Q203,Hoja2!A:D,4,0),Hoja1!W203&amp;" "&amp;VLOOKUP(Hoja1!Q203,Hoja2!A:D,3,0)),Hoja1!W203&amp;" "&amp;Hoja1!X203&amp;" "&amp;VLOOKUP(Hoja1!Q203,Hoja2!A:B,2,0))</f>
        <v>30 comprimidos recubiertos</v>
      </c>
      <c r="AA203" s="1"/>
      <c r="AB203" s="1"/>
      <c r="AC203" s="1"/>
      <c r="AD203" s="1"/>
      <c r="AE203" s="4"/>
      <c r="AF203" t="str">
        <f t="shared" si="352"/>
        <v>MONTELUKAST COM REC 10 MG X 30</v>
      </c>
      <c r="AG203" t="str">
        <f t="shared" si="353"/>
        <v>MOMENTA</v>
      </c>
      <c r="AH203" t="str">
        <f t="shared" ref="AH203:AH209" si="357">+M203&amp;" "&amp;T203</f>
        <v>MONTELUKAST 10 MG</v>
      </c>
      <c r="AI203" t="str">
        <f t="shared" ref="AI203:AI209" si="358">+IF(N203="","",N203&amp;" "&amp;U203)</f>
        <v/>
      </c>
      <c r="AJ203" t="str">
        <f t="shared" ref="AJ203:AJ209" si="359">+IF(O203="","",O203&amp;" "&amp;V203)</f>
        <v/>
      </c>
      <c r="AK203" t="str">
        <f t="shared" ref="AK203:AK209" si="360">+IF(AND(AI203="",AJ203=""),AH203,IF(AND(AJ203="",AI203&lt;&gt;""),AH203&amp;" "&amp;AI203,AH203&amp;" "&amp;AI203&amp;" "&amp;AJ203))</f>
        <v>MONTELUKAST 10 MG</v>
      </c>
      <c r="AL203" t="str">
        <f>+VLOOKUP($Q203,Hoja2!$A:$B,2,0)</f>
        <v>comprimido recubierto</v>
      </c>
      <c r="AM203" t="str">
        <f t="shared" ref="AM203:AM209" si="361">+AF203&amp;" "&amp;AG203&amp;" "&amp;AK203&amp;" "&amp;AL203</f>
        <v>MONTELUKAST COM REC 10 MG X 30 MOMENTA MONTELUKAST 10 MG comprimido recubierto</v>
      </c>
      <c r="BB203">
        <f t="shared" ref="BB203:BB209" si="362">+D203</f>
        <v>832045</v>
      </c>
      <c r="BC203" t="str">
        <f t="shared" ref="BC203:BC209" si="363">+H203&amp;" "&amp;IF(S203="","x ",S203&amp;" x ")&amp;Y203</f>
        <v>Montelukast 10 mg x 30 comprimidos recubiertos</v>
      </c>
      <c r="BD203" s="10">
        <f t="shared" ref="BD203:BD209" si="364">+AE203</f>
        <v>0</v>
      </c>
      <c r="BE203" s="3" t="str">
        <f t="shared" ref="BE203:BE209" si="365">+H203</f>
        <v>Montelukast 10</v>
      </c>
      <c r="BF203" t="str">
        <f t="shared" ref="BF203:BF209" si="366">+PROPER(M203)</f>
        <v>Montelukast</v>
      </c>
      <c r="BG203" t="str">
        <f t="shared" ref="BG203:BG209" si="367">+PROPER(N203)</f>
        <v/>
      </c>
      <c r="BH203" t="str">
        <f t="shared" ref="BH203:BH209" si="368">+PROPER(O203)</f>
        <v/>
      </c>
      <c r="BI203" t="str">
        <f>+IF(AND(X203="ud.",COUNTIF(Hoja2!$I$3:$I$11,Hoja1!Q203)&gt;0),IF(Hoja1!W203=1,VLOOKUP(Hoja1!Q203,Hoja2!$A:$D,3,0),VLOOKUP(Hoja1!Q203,Hoja2!$A:$D,4,0)),IF(AND(X203="ud.",COUNTIF(Hoja2!$I$3:$I$11,Hoja1!Q203)&lt;0),VLOOKUP(Hoja1!Q203,Hoja2!$A:$B,2,0),VLOOKUP(Hoja1!Q203,Hoja2!$A:$B,2,0)))</f>
        <v>comprimidos recubiertos</v>
      </c>
      <c r="BJ203" t="str">
        <f t="shared" si="331"/>
        <v>10 mg</v>
      </c>
      <c r="BK203">
        <f t="shared" ref="BK203:BK209" si="369">+W203</f>
        <v>30</v>
      </c>
      <c r="BL203" t="str">
        <f t="shared" ref="BL203:BL209" si="370">+X203</f>
        <v>ud.</v>
      </c>
      <c r="BO203">
        <f t="shared" ref="BO203:BO209" si="371">+BB203</f>
        <v>832045</v>
      </c>
      <c r="BP203" t="str">
        <f t="shared" ref="BP203:BP209" si="372">+BC203</f>
        <v>Montelukast 10 mg x 30 comprimidos recubiertos</v>
      </c>
      <c r="BQ203" s="10">
        <f t="shared" ref="BQ203:BQ209" si="373">+BD203</f>
        <v>0</v>
      </c>
      <c r="BR203" s="3" t="str">
        <f t="shared" ref="BR203:BR209" si="374">+BE203</f>
        <v>Montelukast 10</v>
      </c>
      <c r="BS203" t="str">
        <f t="shared" ref="BS203:BS209" si="375">+IF(AND(BG203="",BH203=""),BF203,IF(AND(BG203&lt;&gt;"",BH203=""),BF203&amp;";"&amp;BG203,BF203&amp;";"&amp;BG203&amp;";"&amp;BH203))</f>
        <v>Montelukast</v>
      </c>
      <c r="BT203" t="str">
        <f t="shared" ref="BT203:BT209" si="376">+BI203</f>
        <v>comprimidos recubiertos</v>
      </c>
      <c r="BU203" t="str">
        <f t="shared" ref="BU203:BU209" si="377">+BJ203</f>
        <v>10 mg</v>
      </c>
      <c r="BV203">
        <f t="shared" ref="BV203:BV209" si="378">+BK203</f>
        <v>30</v>
      </c>
      <c r="BW203" t="str">
        <f t="shared" ref="BW203:BW209" si="379">+BL203</f>
        <v>ud.</v>
      </c>
      <c r="BZ203" t="str">
        <f t="shared" ref="BZ203:BZ209" si="380">+K203</f>
        <v>Momenta</v>
      </c>
      <c r="CB203">
        <v>1</v>
      </c>
    </row>
    <row r="204" spans="1:80" x14ac:dyDescent="0.2">
      <c r="D204">
        <v>832046</v>
      </c>
      <c r="E204" s="1" t="s">
        <v>1069</v>
      </c>
      <c r="F204" s="1" t="str">
        <f t="shared" si="206"/>
        <v>MONTELUKAST</v>
      </c>
      <c r="G204" s="1">
        <f t="shared" si="348"/>
        <v>10</v>
      </c>
      <c r="H204" s="16" t="str">
        <f t="shared" si="347"/>
        <v>Montelukast 10</v>
      </c>
      <c r="I204" s="1" t="str">
        <f>+VLOOKUP(Q204,Hoja2!A:B,2,0)</f>
        <v>comprimido recubierto</v>
      </c>
      <c r="J204" s="1" t="s">
        <v>219</v>
      </c>
      <c r="K204" s="1" t="str">
        <f t="shared" si="208"/>
        <v>Seven Pharma</v>
      </c>
      <c r="L204" s="1" t="s">
        <v>220</v>
      </c>
      <c r="M204" s="1" t="str">
        <f t="shared" si="355"/>
        <v>MONTELUKAST</v>
      </c>
      <c r="N204" s="1"/>
      <c r="O204" s="1"/>
      <c r="P204" s="1" t="s">
        <v>221</v>
      </c>
      <c r="Q204" s="1" t="s">
        <v>33</v>
      </c>
      <c r="R204" s="1">
        <v>10</v>
      </c>
      <c r="S204" s="1" t="s">
        <v>34</v>
      </c>
      <c r="T204" s="1" t="str">
        <f t="shared" si="356"/>
        <v>10 MG</v>
      </c>
      <c r="U204" s="1"/>
      <c r="V204" s="1"/>
      <c r="W204" s="1">
        <v>30</v>
      </c>
      <c r="X204" s="1" t="s">
        <v>35</v>
      </c>
      <c r="Y204" t="str">
        <f>+IF(AND(X204="ud.",COUNTIF(Hoja2!$I$3:$I$11,Hoja1!Q204)&gt;0),Hoja1!W204&amp;" "&amp;IF(Hoja1!W204=1,VLOOKUP(Hoja1!Q204,Hoja2!$A:$D,3,0),VLOOKUP(Hoja1!Q204,Hoja2!$A:$D,4,0)),IF(AND(X204="ud.",COUNTIF(Hoja2!$I$3:$I$11,Hoja1!Q204)&lt;0),Hoja1!W204&amp;" "&amp;"unidad, "&amp;VLOOKUP(Hoja1!Q204,Hoja2!$A:$B,2,0),Hoja1!W204&amp;" "&amp;Hoja1!X204&amp;" "&amp;VLOOKUP(Hoja1!Q204,Hoja2!$A:$B,2,0)))</f>
        <v>30 comprimidos recubiertos</v>
      </c>
      <c r="Z204" t="str">
        <f>+IF(X204="ud.",IF(W204&lt;&gt;1,W204&amp;" "&amp;VLOOKUP(Q204,Hoja2!A:D,4,0),Hoja1!W204&amp;" "&amp;VLOOKUP(Hoja1!Q204,Hoja2!A:D,3,0)),Hoja1!W204&amp;" "&amp;Hoja1!X204&amp;" "&amp;VLOOKUP(Hoja1!Q204,Hoja2!A:B,2,0))</f>
        <v>30 comprimidos recubiertos</v>
      </c>
      <c r="AA204" s="1"/>
      <c r="AB204" s="1"/>
      <c r="AC204" s="1"/>
      <c r="AD204" s="1"/>
      <c r="AE204" s="4"/>
      <c r="AF204" t="str">
        <f t="shared" si="352"/>
        <v>MONTELUKAST COM REC 10 MG X 30</v>
      </c>
      <c r="AG204" t="str">
        <f t="shared" si="353"/>
        <v>SEVEN PHARMA</v>
      </c>
      <c r="AH204" t="str">
        <f t="shared" si="357"/>
        <v>MONTELUKAST 10 MG</v>
      </c>
      <c r="AI204" t="str">
        <f t="shared" si="358"/>
        <v/>
      </c>
      <c r="AJ204" t="str">
        <f t="shared" si="359"/>
        <v/>
      </c>
      <c r="AK204" t="str">
        <f t="shared" si="360"/>
        <v>MONTELUKAST 10 MG</v>
      </c>
      <c r="AL204" t="str">
        <f>+VLOOKUP($Q204,Hoja2!$A:$B,2,0)</f>
        <v>comprimido recubierto</v>
      </c>
      <c r="AM204" t="str">
        <f t="shared" si="361"/>
        <v>MONTELUKAST COM REC 10 MG X 30 SEVEN PHARMA MONTELUKAST 10 MG comprimido recubierto</v>
      </c>
      <c r="BB204">
        <f t="shared" si="362"/>
        <v>832046</v>
      </c>
      <c r="BC204" t="str">
        <f t="shared" si="363"/>
        <v>Montelukast 10 mg x 30 comprimidos recubiertos</v>
      </c>
      <c r="BD204" s="10">
        <f t="shared" si="364"/>
        <v>0</v>
      </c>
      <c r="BE204" s="3" t="str">
        <f t="shared" si="365"/>
        <v>Montelukast 10</v>
      </c>
      <c r="BF204" t="str">
        <f t="shared" si="366"/>
        <v>Montelukast</v>
      </c>
      <c r="BG204" t="str">
        <f t="shared" si="367"/>
        <v/>
      </c>
      <c r="BH204" t="str">
        <f t="shared" si="368"/>
        <v/>
      </c>
      <c r="BI204" t="str">
        <f>+IF(AND(X204="ud.",COUNTIF(Hoja2!$I$3:$I$11,Hoja1!Q204)&gt;0),IF(Hoja1!W204=1,VLOOKUP(Hoja1!Q204,Hoja2!$A:$D,3,0),VLOOKUP(Hoja1!Q204,Hoja2!$A:$D,4,0)),IF(AND(X204="ud.",COUNTIF(Hoja2!$I$3:$I$11,Hoja1!Q204)&lt;0),VLOOKUP(Hoja1!Q204,Hoja2!$A:$B,2,0),VLOOKUP(Hoja1!Q204,Hoja2!$A:$B,2,0)))</f>
        <v>comprimidos recubiertos</v>
      </c>
      <c r="BJ204" t="str">
        <f t="shared" si="331"/>
        <v>10 mg</v>
      </c>
      <c r="BK204">
        <f t="shared" si="369"/>
        <v>30</v>
      </c>
      <c r="BL204" t="str">
        <f t="shared" si="370"/>
        <v>ud.</v>
      </c>
      <c r="BO204">
        <f t="shared" si="371"/>
        <v>832046</v>
      </c>
      <c r="BP204" t="str">
        <f t="shared" si="372"/>
        <v>Montelukast 10 mg x 30 comprimidos recubiertos</v>
      </c>
      <c r="BQ204" s="10">
        <f t="shared" si="373"/>
        <v>0</v>
      </c>
      <c r="BR204" s="3" t="str">
        <f t="shared" si="374"/>
        <v>Montelukast 10</v>
      </c>
      <c r="BS204" t="str">
        <f t="shared" si="375"/>
        <v>Montelukast</v>
      </c>
      <c r="BT204" t="str">
        <f t="shared" si="376"/>
        <v>comprimidos recubiertos</v>
      </c>
      <c r="BU204" t="str">
        <f t="shared" si="377"/>
        <v>10 mg</v>
      </c>
      <c r="BV204">
        <f t="shared" si="378"/>
        <v>30</v>
      </c>
      <c r="BW204" t="str">
        <f t="shared" si="379"/>
        <v>ud.</v>
      </c>
      <c r="BZ204" t="str">
        <f t="shared" si="380"/>
        <v>Seven Pharma</v>
      </c>
      <c r="CB204">
        <v>1</v>
      </c>
    </row>
    <row r="205" spans="1:80" x14ac:dyDescent="0.2">
      <c r="D205">
        <v>832505</v>
      </c>
      <c r="E205" s="1" t="s">
        <v>1071</v>
      </c>
      <c r="F205" s="1" t="str">
        <f t="shared" si="206"/>
        <v>OTOC</v>
      </c>
      <c r="G205" s="1">
        <f t="shared" si="348"/>
        <v>4</v>
      </c>
      <c r="H205" s="16" t="str">
        <f t="shared" si="347"/>
        <v>Otoc 4</v>
      </c>
      <c r="I205" s="1" t="str">
        <f>+VLOOKUP(Q205,Hoja2!A:B,2,0)</f>
        <v>comprimido bucodispersable</v>
      </c>
      <c r="J205" s="1" t="s">
        <v>219</v>
      </c>
      <c r="K205" s="1" t="str">
        <f t="shared" si="208"/>
        <v>Seven Pharma</v>
      </c>
      <c r="L205" s="1" t="s">
        <v>225</v>
      </c>
      <c r="M205" s="1" t="str">
        <f t="shared" si="355"/>
        <v>ONDANSETRON</v>
      </c>
      <c r="N205" s="1"/>
      <c r="O205" s="1"/>
      <c r="P205" s="1" t="s">
        <v>226</v>
      </c>
      <c r="Q205" s="1" t="s">
        <v>227</v>
      </c>
      <c r="R205" s="1">
        <v>4</v>
      </c>
      <c r="S205" s="1" t="s">
        <v>34</v>
      </c>
      <c r="T205" s="1" t="str">
        <f t="shared" si="356"/>
        <v>4 MG</v>
      </c>
      <c r="U205" s="1"/>
      <c r="V205" s="1"/>
      <c r="W205" s="1">
        <v>8</v>
      </c>
      <c r="X205" s="1" t="s">
        <v>35</v>
      </c>
      <c r="Y205" t="str">
        <f>+IF(AND(X205="ud.",COUNTIF(Hoja2!$I$3:$I$11,Hoja1!Q205)&gt;0),Hoja1!W205&amp;" "&amp;IF(Hoja1!W205=1,VLOOKUP(Hoja1!Q205,Hoja2!$A:$D,3,0),VLOOKUP(Hoja1!Q205,Hoja2!$A:$D,4,0)),IF(AND(X205="ud.",COUNTIF(Hoja2!$I$3:$I$11,Hoja1!Q205)&lt;0),Hoja1!W205&amp;" "&amp;"unidad, "&amp;VLOOKUP(Hoja1!Q205,Hoja2!$A:$B,2,0),Hoja1!W205&amp;" "&amp;Hoja1!X205&amp;" "&amp;VLOOKUP(Hoja1!Q205,Hoja2!$A:$B,2,0)))</f>
        <v>8 comprimidos bucodispersables</v>
      </c>
      <c r="Z205" t="str">
        <f>+IF(X205="ud.",IF(W205&lt;&gt;1,W205&amp;" "&amp;VLOOKUP(Q205,Hoja2!A:D,4,0),Hoja1!W205&amp;" "&amp;VLOOKUP(Hoja1!Q205,Hoja2!A:D,3,0)),Hoja1!W205&amp;" "&amp;Hoja1!X205&amp;" "&amp;VLOOKUP(Hoja1!Q205,Hoja2!A:B,2,0))</f>
        <v>8 comprimidos bucodispersables</v>
      </c>
      <c r="AA205" s="1"/>
      <c r="AB205" s="1"/>
      <c r="AC205" s="1"/>
      <c r="AD205" s="1"/>
      <c r="AE205" s="4"/>
      <c r="AF205" t="str">
        <f t="shared" si="352"/>
        <v>OTOC COM BUC 4 MG X 8</v>
      </c>
      <c r="AG205" t="str">
        <f t="shared" si="353"/>
        <v>SEVEN PHARMA</v>
      </c>
      <c r="AH205" t="str">
        <f t="shared" si="357"/>
        <v>ONDANSETRON 4 MG</v>
      </c>
      <c r="AI205" t="str">
        <f t="shared" si="358"/>
        <v/>
      </c>
      <c r="AJ205" t="str">
        <f t="shared" si="359"/>
        <v/>
      </c>
      <c r="AK205" t="str">
        <f t="shared" si="360"/>
        <v>ONDANSETRON 4 MG</v>
      </c>
      <c r="AL205" t="str">
        <f>+VLOOKUP($Q205,Hoja2!$A:$B,2,0)</f>
        <v>comprimido bucodispersable</v>
      </c>
      <c r="AM205" t="str">
        <f t="shared" si="361"/>
        <v>OTOC COM BUC 4 MG X 8 SEVEN PHARMA ONDANSETRON 4 MG comprimido bucodispersable</v>
      </c>
      <c r="BB205">
        <f t="shared" si="362"/>
        <v>832505</v>
      </c>
      <c r="BC205" t="str">
        <f t="shared" si="363"/>
        <v>Otoc 4 mg x 8 comprimidos bucodispersables</v>
      </c>
      <c r="BD205" s="10">
        <f t="shared" si="364"/>
        <v>0</v>
      </c>
      <c r="BE205" s="3" t="str">
        <f t="shared" si="365"/>
        <v>Otoc 4</v>
      </c>
      <c r="BF205" t="str">
        <f t="shared" si="366"/>
        <v>Ondansetron</v>
      </c>
      <c r="BG205" t="str">
        <f t="shared" si="367"/>
        <v/>
      </c>
      <c r="BH205" t="str">
        <f t="shared" si="368"/>
        <v/>
      </c>
      <c r="BI205" t="str">
        <f>+IF(AND(X205="ud.",COUNTIF(Hoja2!$I$3:$I$11,Hoja1!Q205)&gt;0),IF(Hoja1!W205=1,VLOOKUP(Hoja1!Q205,Hoja2!$A:$D,3,0),VLOOKUP(Hoja1!Q205,Hoja2!$A:$D,4,0)),IF(AND(X205="ud.",COUNTIF(Hoja2!$I$3:$I$11,Hoja1!Q205)&lt;0),VLOOKUP(Hoja1!Q205,Hoja2!$A:$B,2,0),VLOOKUP(Hoja1!Q205,Hoja2!$A:$B,2,0)))</f>
        <v>comprimidos bucodispersables</v>
      </c>
      <c r="BJ205" t="str">
        <f t="shared" si="331"/>
        <v>4 mg</v>
      </c>
      <c r="BK205">
        <f t="shared" si="369"/>
        <v>8</v>
      </c>
      <c r="BL205" t="str">
        <f t="shared" si="370"/>
        <v>ud.</v>
      </c>
      <c r="BO205">
        <f t="shared" si="371"/>
        <v>832505</v>
      </c>
      <c r="BP205" t="str">
        <f t="shared" si="372"/>
        <v>Otoc 4 mg x 8 comprimidos bucodispersables</v>
      </c>
      <c r="BQ205" s="10">
        <f t="shared" si="373"/>
        <v>0</v>
      </c>
      <c r="BR205" s="3" t="str">
        <f t="shared" si="374"/>
        <v>Otoc 4</v>
      </c>
      <c r="BS205" t="str">
        <f t="shared" si="375"/>
        <v>Ondansetron</v>
      </c>
      <c r="BT205" t="str">
        <f t="shared" si="376"/>
        <v>comprimidos bucodispersables</v>
      </c>
      <c r="BU205" t="str">
        <f t="shared" si="377"/>
        <v>4 mg</v>
      </c>
      <c r="BV205">
        <f t="shared" si="378"/>
        <v>8</v>
      </c>
      <c r="BW205" t="str">
        <f t="shared" si="379"/>
        <v>ud.</v>
      </c>
      <c r="BZ205" t="str">
        <f t="shared" si="380"/>
        <v>Seven Pharma</v>
      </c>
      <c r="CB205">
        <v>1</v>
      </c>
    </row>
    <row r="206" spans="1:80" x14ac:dyDescent="0.2">
      <c r="D206">
        <v>832049</v>
      </c>
      <c r="E206" s="1" t="s">
        <v>1072</v>
      </c>
      <c r="F206" s="1" t="str">
        <f t="shared" ref="F206:F209" si="381">+MID(E206,1,FIND(Q206,E206,1)-2)</f>
        <v>MOVIDOL</v>
      </c>
      <c r="G206" s="1">
        <f t="shared" si="348"/>
        <v>200</v>
      </c>
      <c r="H206" s="16" t="str">
        <f t="shared" si="347"/>
        <v>Movidol 200</v>
      </c>
      <c r="I206" s="1" t="str">
        <f>+VLOOKUP(Q206,Hoja2!A:B,2,0)</f>
        <v>cápsula de liberación prolongada</v>
      </c>
      <c r="J206" s="1" t="s">
        <v>561</v>
      </c>
      <c r="K206" s="1" t="str">
        <f t="shared" si="208"/>
        <v>Pasteur</v>
      </c>
      <c r="L206" s="1" t="s">
        <v>232</v>
      </c>
      <c r="M206" s="1" t="str">
        <f t="shared" si="355"/>
        <v>MEBEVERINA</v>
      </c>
      <c r="N206" s="1"/>
      <c r="O206" s="1"/>
      <c r="P206" s="1" t="s">
        <v>233</v>
      </c>
      <c r="Q206" s="1" t="s">
        <v>213</v>
      </c>
      <c r="R206" s="1">
        <v>200</v>
      </c>
      <c r="S206" s="1" t="s">
        <v>34</v>
      </c>
      <c r="T206" s="1" t="str">
        <f>+UPPER(R206&amp;" "&amp;S206)</f>
        <v>200 MG</v>
      </c>
      <c r="U206" s="1"/>
      <c r="V206" s="1"/>
      <c r="W206" s="1">
        <v>30</v>
      </c>
      <c r="X206" s="1" t="s">
        <v>35</v>
      </c>
      <c r="Y206" t="str">
        <f>+IF(AND(X206="ud.",COUNTIF(Hoja2!$I$3:$I$11,Hoja1!Q206)&gt;0),Hoja1!W206&amp;" "&amp;IF(Hoja1!W206=1,VLOOKUP(Hoja1!Q206,Hoja2!$A:$D,3,0),VLOOKUP(Hoja1!Q206,Hoja2!$A:$D,4,0)),IF(AND(X206="ud.",COUNTIF(Hoja2!$I$3:$I$11,Hoja1!Q206)&lt;0),Hoja1!W206&amp;" "&amp;"unidad, "&amp;VLOOKUP(Hoja1!Q206,Hoja2!$A:$B,2,0),Hoja1!W206&amp;" "&amp;Hoja1!X206&amp;" "&amp;VLOOKUP(Hoja1!Q206,Hoja2!$A:$B,2,0)))</f>
        <v>30 cápsulas de liberación prolongada</v>
      </c>
      <c r="Z206" t="str">
        <f>+IF(X206="ud.",IF(W206&lt;&gt;1,W206&amp;" "&amp;VLOOKUP(Q206,Hoja2!A:D,4,0),Hoja1!W206&amp;" "&amp;VLOOKUP(Hoja1!Q206,Hoja2!A:D,3,0)),Hoja1!W206&amp;" "&amp;Hoja1!X206&amp;" "&amp;VLOOKUP(Hoja1!Q206,Hoja2!A:B,2,0))</f>
        <v>30 cápsulas de liberación prolongada</v>
      </c>
      <c r="AA206" s="1"/>
      <c r="AB206" s="1"/>
      <c r="AC206" s="1"/>
      <c r="AD206" s="1"/>
      <c r="AE206" s="4"/>
      <c r="AF206" t="str">
        <f t="shared" si="352"/>
        <v>MOVIDOL CAP LP 200 MG X 30</v>
      </c>
      <c r="AG206" t="str">
        <f t="shared" si="353"/>
        <v>PASTEUR</v>
      </c>
      <c r="AH206" t="str">
        <f t="shared" si="357"/>
        <v>MEBEVERINA 200 MG</v>
      </c>
      <c r="AI206" t="str">
        <f t="shared" si="358"/>
        <v/>
      </c>
      <c r="AJ206" t="str">
        <f t="shared" si="359"/>
        <v/>
      </c>
      <c r="AK206" t="str">
        <f t="shared" si="360"/>
        <v>MEBEVERINA 200 MG</v>
      </c>
      <c r="AL206" t="str">
        <f>+VLOOKUP($Q206,Hoja2!$A:$B,2,0)</f>
        <v>cápsula de liberación prolongada</v>
      </c>
      <c r="AM206" t="str">
        <f t="shared" si="361"/>
        <v>MOVIDOL CAP LP 200 MG X 30 PASTEUR MEBEVERINA 200 MG cápsula de liberación prolongada</v>
      </c>
      <c r="BB206">
        <f t="shared" si="362"/>
        <v>832049</v>
      </c>
      <c r="BC206" t="str">
        <f t="shared" si="363"/>
        <v>Movidol 200 mg x 30 cápsulas de liberación prolongada</v>
      </c>
      <c r="BD206" s="10">
        <f t="shared" si="364"/>
        <v>0</v>
      </c>
      <c r="BE206" s="3" t="str">
        <f t="shared" si="365"/>
        <v>Movidol 200</v>
      </c>
      <c r="BF206" t="str">
        <f t="shared" si="366"/>
        <v>Mebeverina</v>
      </c>
      <c r="BG206" t="str">
        <f t="shared" si="367"/>
        <v/>
      </c>
      <c r="BH206" t="str">
        <f t="shared" si="368"/>
        <v/>
      </c>
      <c r="BI206" t="str">
        <f>+IF(AND(X206="ud.",COUNTIF(Hoja2!$I$3:$I$11,Hoja1!Q206)&gt;0),IF(Hoja1!W206=1,VLOOKUP(Hoja1!Q206,Hoja2!$A:$D,3,0),VLOOKUP(Hoja1!Q206,Hoja2!$A:$D,4,0)),IF(AND(X206="ud.",COUNTIF(Hoja2!$I$3:$I$11,Hoja1!Q206)&lt;0),VLOOKUP(Hoja1!Q206,Hoja2!$A:$B,2,0),VLOOKUP(Hoja1!Q206,Hoja2!$A:$B,2,0)))</f>
        <v>cápsulas de liberación prolongada</v>
      </c>
      <c r="BJ206" t="str">
        <f t="shared" si="331"/>
        <v>200 mg</v>
      </c>
      <c r="BK206">
        <f t="shared" si="369"/>
        <v>30</v>
      </c>
      <c r="BL206" t="str">
        <f t="shared" si="370"/>
        <v>ud.</v>
      </c>
      <c r="BO206">
        <f t="shared" si="371"/>
        <v>832049</v>
      </c>
      <c r="BP206" t="str">
        <f t="shared" si="372"/>
        <v>Movidol 200 mg x 30 cápsulas de liberación prolongada</v>
      </c>
      <c r="BQ206" s="10">
        <f t="shared" si="373"/>
        <v>0</v>
      </c>
      <c r="BR206" s="3" t="str">
        <f t="shared" si="374"/>
        <v>Movidol 200</v>
      </c>
      <c r="BS206" t="str">
        <f t="shared" si="375"/>
        <v>Mebeverina</v>
      </c>
      <c r="BT206" t="str">
        <f t="shared" si="376"/>
        <v>cápsulas de liberación prolongada</v>
      </c>
      <c r="BU206" t="str">
        <f t="shared" si="377"/>
        <v>200 mg</v>
      </c>
      <c r="BV206">
        <f t="shared" si="378"/>
        <v>30</v>
      </c>
      <c r="BW206" t="str">
        <f t="shared" si="379"/>
        <v>ud.</v>
      </c>
      <c r="BZ206" t="str">
        <f t="shared" si="380"/>
        <v>Pasteur</v>
      </c>
      <c r="CB206">
        <v>1</v>
      </c>
    </row>
    <row r="207" spans="1:80" x14ac:dyDescent="0.2">
      <c r="D207">
        <v>833625</v>
      </c>
      <c r="E207" s="1" t="s">
        <v>1073</v>
      </c>
      <c r="F207" s="1" t="str">
        <f t="shared" si="381"/>
        <v>TOBE</v>
      </c>
      <c r="G207" s="1">
        <f t="shared" si="348"/>
        <v>2.5</v>
      </c>
      <c r="H207" s="16" t="str">
        <f t="shared" si="347"/>
        <v>Tobe 2,5</v>
      </c>
      <c r="I207" s="1" t="str">
        <f>+VLOOKUP(Q207,Hoja2!A:B,2,0)</f>
        <v>comprimido recubierto</v>
      </c>
      <c r="J207" s="1" t="s">
        <v>157</v>
      </c>
      <c r="K207" s="1" t="str">
        <f t="shared" si="208"/>
        <v>Lab Chile</v>
      </c>
      <c r="L207" s="1" t="s">
        <v>253</v>
      </c>
      <c r="M207" s="1" t="str">
        <f t="shared" si="355"/>
        <v>TIBOLONA</v>
      </c>
      <c r="N207" s="1"/>
      <c r="O207" s="1"/>
      <c r="P207" s="1" t="s">
        <v>254</v>
      </c>
      <c r="Q207" s="1" t="s">
        <v>33</v>
      </c>
      <c r="R207" s="1">
        <v>2.5</v>
      </c>
      <c r="S207" s="1" t="s">
        <v>34</v>
      </c>
      <c r="T207" s="1" t="str">
        <f>+UPPER(R207&amp;" "&amp;S207)</f>
        <v>2,5 MG</v>
      </c>
      <c r="U207" s="1"/>
      <c r="V207" s="1"/>
      <c r="W207" s="1">
        <v>30</v>
      </c>
      <c r="X207" s="1" t="s">
        <v>35</v>
      </c>
      <c r="Y207" t="str">
        <f>+IF(AND(X207="ud.",COUNTIF(Hoja2!$I$3:$I$11,Hoja1!Q207)&gt;0),Hoja1!W207&amp;" "&amp;IF(Hoja1!W207=1,VLOOKUP(Hoja1!Q207,Hoja2!$A:$D,3,0),VLOOKUP(Hoja1!Q207,Hoja2!$A:$D,4,0)),IF(AND(X207="ud.",COUNTIF(Hoja2!$I$3:$I$11,Hoja1!Q207)&lt;0),Hoja1!W207&amp;" "&amp;"unidad, "&amp;VLOOKUP(Hoja1!Q207,Hoja2!$A:$B,2,0),Hoja1!W207&amp;" "&amp;Hoja1!X207&amp;" "&amp;VLOOKUP(Hoja1!Q207,Hoja2!$A:$B,2,0)))</f>
        <v>30 comprimidos recubiertos</v>
      </c>
      <c r="Z207" t="str">
        <f>+IF(X207="ud.",IF(W207&lt;&gt;1,W207&amp;" "&amp;VLOOKUP(Q207,Hoja2!A:D,4,0),Hoja1!W207&amp;" "&amp;VLOOKUP(Hoja1!Q207,Hoja2!A:D,3,0)),Hoja1!W207&amp;" "&amp;Hoja1!X207&amp;" "&amp;VLOOKUP(Hoja1!Q207,Hoja2!A:B,2,0))</f>
        <v>30 comprimidos recubiertos</v>
      </c>
      <c r="AA207" s="1"/>
      <c r="AB207" s="1"/>
      <c r="AC207" s="1"/>
      <c r="AD207" s="1"/>
      <c r="AE207" s="4"/>
      <c r="AF207" t="str">
        <f t="shared" si="352"/>
        <v>TOBE COM REC 2,5 MG X 30</v>
      </c>
      <c r="AG207" t="str">
        <f t="shared" si="353"/>
        <v>LAB CHILE</v>
      </c>
      <c r="AH207" t="str">
        <f t="shared" si="357"/>
        <v>TIBOLONA 2,5 MG</v>
      </c>
      <c r="AI207" t="str">
        <f t="shared" si="358"/>
        <v/>
      </c>
      <c r="AJ207" t="str">
        <f t="shared" si="359"/>
        <v/>
      </c>
      <c r="AK207" t="str">
        <f t="shared" si="360"/>
        <v>TIBOLONA 2,5 MG</v>
      </c>
      <c r="AL207" t="str">
        <f>+VLOOKUP($Q207,Hoja2!$A:$B,2,0)</f>
        <v>comprimido recubierto</v>
      </c>
      <c r="AM207" t="str">
        <f t="shared" si="361"/>
        <v>TOBE COM REC 2,5 MG X 30 LAB CHILE TIBOLONA 2,5 MG comprimido recubierto</v>
      </c>
      <c r="BB207">
        <f t="shared" si="362"/>
        <v>833625</v>
      </c>
      <c r="BC207" t="str">
        <f t="shared" si="363"/>
        <v>Tobe 2,5 mg x 30 comprimidos recubiertos</v>
      </c>
      <c r="BD207" s="10">
        <f t="shared" si="364"/>
        <v>0</v>
      </c>
      <c r="BE207" s="3" t="str">
        <f t="shared" si="365"/>
        <v>Tobe 2,5</v>
      </c>
      <c r="BF207" t="str">
        <f t="shared" si="366"/>
        <v>Tibolona</v>
      </c>
      <c r="BG207" t="str">
        <f t="shared" si="367"/>
        <v/>
      </c>
      <c r="BH207" t="str">
        <f t="shared" si="368"/>
        <v/>
      </c>
      <c r="BI207" t="str">
        <f>+IF(AND(X207="ud.",COUNTIF(Hoja2!$I$3:$I$11,Hoja1!Q207)&gt;0),IF(Hoja1!W207=1,VLOOKUP(Hoja1!Q207,Hoja2!$A:$D,3,0),VLOOKUP(Hoja1!Q207,Hoja2!$A:$D,4,0)),IF(AND(X207="ud.",COUNTIF(Hoja2!$I$3:$I$11,Hoja1!Q207)&lt;0),VLOOKUP(Hoja1!Q207,Hoja2!$A:$B,2,0),VLOOKUP(Hoja1!Q207,Hoja2!$A:$B,2,0)))</f>
        <v>comprimidos recubiertos</v>
      </c>
      <c r="BJ207" t="str">
        <f t="shared" si="331"/>
        <v>2,5 mg</v>
      </c>
      <c r="BK207">
        <f t="shared" si="369"/>
        <v>30</v>
      </c>
      <c r="BL207" t="str">
        <f t="shared" si="370"/>
        <v>ud.</v>
      </c>
      <c r="BO207">
        <f t="shared" si="371"/>
        <v>833625</v>
      </c>
      <c r="BP207" t="str">
        <f t="shared" si="372"/>
        <v>Tobe 2,5 mg x 30 comprimidos recubiertos</v>
      </c>
      <c r="BQ207" s="10">
        <f t="shared" si="373"/>
        <v>0</v>
      </c>
      <c r="BR207" s="3" t="str">
        <f t="shared" si="374"/>
        <v>Tobe 2,5</v>
      </c>
      <c r="BS207" t="str">
        <f t="shared" si="375"/>
        <v>Tibolona</v>
      </c>
      <c r="BT207" t="str">
        <f t="shared" si="376"/>
        <v>comprimidos recubiertos</v>
      </c>
      <c r="BU207" t="str">
        <f t="shared" si="377"/>
        <v>2,5 mg</v>
      </c>
      <c r="BV207">
        <f t="shared" si="378"/>
        <v>30</v>
      </c>
      <c r="BW207" t="str">
        <f t="shared" si="379"/>
        <v>ud.</v>
      </c>
      <c r="BZ207" t="str">
        <f t="shared" si="380"/>
        <v>Lab Chile</v>
      </c>
      <c r="CB207">
        <v>1</v>
      </c>
    </row>
    <row r="208" spans="1:80" x14ac:dyDescent="0.2">
      <c r="D208">
        <v>831823</v>
      </c>
      <c r="E208" t="s">
        <v>1074</v>
      </c>
      <c r="F208" s="1" t="str">
        <f t="shared" si="381"/>
        <v>MACROSAN</v>
      </c>
      <c r="G208" s="1">
        <f t="shared" si="348"/>
        <v>100</v>
      </c>
      <c r="H208" s="16" t="str">
        <f t="shared" si="347"/>
        <v>Macrosan 100</v>
      </c>
      <c r="I208" s="1" t="str">
        <f>+VLOOKUP(Q208,Hoja2!A:B,2,0)</f>
        <v>cápsula</v>
      </c>
      <c r="J208" s="1" t="s">
        <v>118</v>
      </c>
      <c r="K208" s="1" t="str">
        <f t="shared" si="208"/>
        <v>Sanitas</v>
      </c>
      <c r="L208" s="1" t="s">
        <v>258</v>
      </c>
      <c r="M208" s="1" t="str">
        <f t="shared" si="355"/>
        <v>NITROFURANTOINA</v>
      </c>
      <c r="P208" s="1" t="s">
        <v>159</v>
      </c>
      <c r="Q208" s="1" t="s">
        <v>121</v>
      </c>
      <c r="R208">
        <v>100</v>
      </c>
      <c r="S208" s="1" t="s">
        <v>34</v>
      </c>
      <c r="T208" s="1" t="str">
        <f t="shared" ref="T208:T210" si="382">+UPPER(R208&amp;" "&amp;S208)</f>
        <v>100 MG</v>
      </c>
      <c r="W208">
        <v>30</v>
      </c>
      <c r="X208" s="1" t="s">
        <v>35</v>
      </c>
      <c r="Y208" t="str">
        <f>+IF(AND(X208="ud.",COUNTIF(Hoja2!$I$3:$I$11,Hoja1!Q208)&gt;0),Hoja1!W208&amp;" "&amp;IF(Hoja1!W208=1,VLOOKUP(Hoja1!Q208,Hoja2!$A:$D,3,0),VLOOKUP(Hoja1!Q208,Hoja2!$A:$D,4,0)),IF(AND(X208="ud.",COUNTIF(Hoja2!$I$3:$I$11,Hoja1!Q208)&lt;0),Hoja1!W208&amp;" "&amp;"unidad, "&amp;VLOOKUP(Hoja1!Q208,Hoja2!$A:$B,2,0),Hoja1!W208&amp;" "&amp;Hoja1!X208&amp;" "&amp;VLOOKUP(Hoja1!Q208,Hoja2!$A:$B,2,0)))</f>
        <v>30 cápsulas</v>
      </c>
      <c r="Z208" t="str">
        <f>+IF(X208="ud.",IF(W208&lt;&gt;1,W208&amp;" "&amp;VLOOKUP(Q208,Hoja2!A:D,4,0),Hoja1!W208&amp;" "&amp;VLOOKUP(Hoja1!Q208,Hoja2!A:D,3,0)),Hoja1!W208&amp;" "&amp;Hoja1!X208&amp;" "&amp;VLOOKUP(Hoja1!Q208,Hoja2!A:B,2,0))</f>
        <v>30 cápsulas</v>
      </c>
      <c r="AF208" t="str">
        <f t="shared" si="352"/>
        <v>MACROSAN CAP 100 MG X 30</v>
      </c>
      <c r="AG208" t="str">
        <f t="shared" si="353"/>
        <v>SANITAS</v>
      </c>
      <c r="AH208" t="str">
        <f t="shared" si="357"/>
        <v>NITROFURANTOINA 100 MG</v>
      </c>
      <c r="AI208" t="str">
        <f t="shared" si="358"/>
        <v/>
      </c>
      <c r="AJ208" t="str">
        <f t="shared" si="359"/>
        <v/>
      </c>
      <c r="AK208" t="str">
        <f t="shared" si="360"/>
        <v>NITROFURANTOINA 100 MG</v>
      </c>
      <c r="AL208" t="str">
        <f>+VLOOKUP($Q208,Hoja2!$A:$B,2,0)</f>
        <v>cápsula</v>
      </c>
      <c r="AM208" t="str">
        <f t="shared" si="361"/>
        <v>MACROSAN CAP 100 MG X 30 SANITAS NITROFURANTOINA 100 MG cápsula</v>
      </c>
      <c r="BB208">
        <f t="shared" si="362"/>
        <v>831823</v>
      </c>
      <c r="BC208" t="str">
        <f t="shared" si="363"/>
        <v>Macrosan 100 mg x 30 cápsulas</v>
      </c>
      <c r="BD208" s="10">
        <f t="shared" si="364"/>
        <v>0</v>
      </c>
      <c r="BE208" s="3" t="str">
        <f t="shared" si="365"/>
        <v>Macrosan 100</v>
      </c>
      <c r="BF208" t="str">
        <f t="shared" si="366"/>
        <v>Nitrofurantoina</v>
      </c>
      <c r="BG208" t="str">
        <f t="shared" si="367"/>
        <v/>
      </c>
      <c r="BH208" t="str">
        <f t="shared" si="368"/>
        <v/>
      </c>
      <c r="BI208" t="str">
        <f>+IF(AND(X208="ud.",COUNTIF(Hoja2!$I$3:$I$11,Hoja1!Q208)&gt;0),IF(Hoja1!W208=1,VLOOKUP(Hoja1!Q208,Hoja2!$A:$D,3,0),VLOOKUP(Hoja1!Q208,Hoja2!$A:$D,4,0)),IF(AND(X208="ud.",COUNTIF(Hoja2!$I$3:$I$11,Hoja1!Q208)&lt;0),VLOOKUP(Hoja1!Q208,Hoja2!$A:$B,2,0),VLOOKUP(Hoja1!Q208,Hoja2!$A:$B,2,0)))</f>
        <v>cápsulas</v>
      </c>
      <c r="BJ208" t="str">
        <f t="shared" si="331"/>
        <v>100 mg</v>
      </c>
      <c r="BK208">
        <f t="shared" si="369"/>
        <v>30</v>
      </c>
      <c r="BL208" t="str">
        <f t="shared" si="370"/>
        <v>ud.</v>
      </c>
      <c r="BO208">
        <f t="shared" si="371"/>
        <v>831823</v>
      </c>
      <c r="BP208" t="str">
        <f t="shared" si="372"/>
        <v>Macrosan 100 mg x 30 cápsulas</v>
      </c>
      <c r="BQ208" s="10">
        <f t="shared" si="373"/>
        <v>0</v>
      </c>
      <c r="BR208" s="3" t="str">
        <f t="shared" si="374"/>
        <v>Macrosan 100</v>
      </c>
      <c r="BS208" t="str">
        <f t="shared" si="375"/>
        <v>Nitrofurantoina</v>
      </c>
      <c r="BT208" t="str">
        <f t="shared" si="376"/>
        <v>cápsulas</v>
      </c>
      <c r="BU208" t="str">
        <f t="shared" si="377"/>
        <v>100 mg</v>
      </c>
      <c r="BV208">
        <f t="shared" si="378"/>
        <v>30</v>
      </c>
      <c r="BW208" t="str">
        <f t="shared" si="379"/>
        <v>ud.</v>
      </c>
      <c r="BZ208" t="str">
        <f t="shared" si="380"/>
        <v>Sanitas</v>
      </c>
      <c r="CB208">
        <v>1</v>
      </c>
    </row>
    <row r="209" spans="4:80" x14ac:dyDescent="0.2">
      <c r="D209">
        <v>832264</v>
      </c>
      <c r="E209" t="s">
        <v>1075</v>
      </c>
      <c r="F209" s="1" t="str">
        <f t="shared" si="381"/>
        <v>NITROFURANTOINA MACRO</v>
      </c>
      <c r="G209" s="1">
        <f t="shared" si="348"/>
        <v>100</v>
      </c>
      <c r="H209" s="16" t="str">
        <f t="shared" si="347"/>
        <v>Nitrofurantoina Macro 100</v>
      </c>
      <c r="I209" s="1" t="str">
        <f>+VLOOKUP(Q209,Hoja2!A:B,2,0)</f>
        <v>cápsula</v>
      </c>
      <c r="J209" s="1" t="s">
        <v>1076</v>
      </c>
      <c r="K209" s="1" t="str">
        <f t="shared" si="208"/>
        <v>Mintlab</v>
      </c>
      <c r="L209" s="1" t="s">
        <v>258</v>
      </c>
      <c r="M209" s="1" t="str">
        <f t="shared" si="355"/>
        <v>NITROFURANTOINA</v>
      </c>
      <c r="P209" s="1" t="s">
        <v>159</v>
      </c>
      <c r="Q209" s="1" t="s">
        <v>121</v>
      </c>
      <c r="R209">
        <v>100</v>
      </c>
      <c r="S209" s="1" t="s">
        <v>34</v>
      </c>
      <c r="T209" s="1" t="str">
        <f t="shared" si="382"/>
        <v>100 MG</v>
      </c>
      <c r="W209" s="1">
        <v>10</v>
      </c>
      <c r="X209" s="1" t="s">
        <v>35</v>
      </c>
      <c r="Y209" t="str">
        <f>+IF(AND(X209="ud.",COUNTIF(Hoja2!$I$3:$I$11,Hoja1!Q209)&gt;0),Hoja1!W209&amp;" "&amp;IF(Hoja1!W209=1,VLOOKUP(Hoja1!Q209,Hoja2!$A:$D,3,0),VLOOKUP(Hoja1!Q209,Hoja2!$A:$D,4,0)),IF(AND(X209="ud.",COUNTIF(Hoja2!$I$3:$I$11,Hoja1!Q209)&lt;0),Hoja1!W209&amp;" "&amp;"unidad, "&amp;VLOOKUP(Hoja1!Q209,Hoja2!$A:$B,2,0),Hoja1!W209&amp;" "&amp;Hoja1!X209&amp;" "&amp;VLOOKUP(Hoja1!Q209,Hoja2!$A:$B,2,0)))</f>
        <v>10 cápsulas</v>
      </c>
      <c r="Z209" t="str">
        <f>+IF(X209="ud.",IF(W209&lt;&gt;1,W209&amp;" "&amp;VLOOKUP(Q209,Hoja2!A:D,4,0),Hoja1!W209&amp;" "&amp;VLOOKUP(Hoja1!Q209,Hoja2!A:D,3,0)),Hoja1!W209&amp;" "&amp;Hoja1!X209&amp;" "&amp;VLOOKUP(Hoja1!Q209,Hoja2!A:B,2,0))</f>
        <v>10 cápsulas</v>
      </c>
      <c r="AF209" t="str">
        <f t="shared" si="352"/>
        <v>NITROFURANTOINA MACRO CAP 100 MG X 10 MINTLAB</v>
      </c>
      <c r="AG209" t="str">
        <f t="shared" si="353"/>
        <v>MINTLAB</v>
      </c>
      <c r="AH209" t="str">
        <f t="shared" si="357"/>
        <v>NITROFURANTOINA 100 MG</v>
      </c>
      <c r="AI209" t="str">
        <f t="shared" si="358"/>
        <v/>
      </c>
      <c r="AJ209" t="str">
        <f t="shared" si="359"/>
        <v/>
      </c>
      <c r="AK209" t="str">
        <f t="shared" si="360"/>
        <v>NITROFURANTOINA 100 MG</v>
      </c>
      <c r="AL209" t="str">
        <f>+VLOOKUP($Q209,Hoja2!$A:$B,2,0)</f>
        <v>cápsula</v>
      </c>
      <c r="AM209" t="str">
        <f t="shared" si="361"/>
        <v>NITROFURANTOINA MACRO CAP 100 MG X 10 MINTLAB MINTLAB NITROFURANTOINA 100 MG cápsula</v>
      </c>
      <c r="BB209">
        <f t="shared" si="362"/>
        <v>832264</v>
      </c>
      <c r="BC209" t="str">
        <f t="shared" si="363"/>
        <v>Nitrofurantoina Macro 100 mg x 10 cápsulas</v>
      </c>
      <c r="BD209" s="10">
        <f t="shared" si="364"/>
        <v>0</v>
      </c>
      <c r="BE209" s="3" t="str">
        <f t="shared" si="365"/>
        <v>Nitrofurantoina Macro 100</v>
      </c>
      <c r="BF209" t="str">
        <f t="shared" si="366"/>
        <v>Nitrofurantoina</v>
      </c>
      <c r="BG209" t="str">
        <f t="shared" si="367"/>
        <v/>
      </c>
      <c r="BH209" t="str">
        <f t="shared" si="368"/>
        <v/>
      </c>
      <c r="BI209" t="str">
        <f>+IF(AND(X209="ud.",COUNTIF(Hoja2!$I$3:$I$11,Hoja1!Q209)&gt;0),IF(Hoja1!W209=1,VLOOKUP(Hoja1!Q209,Hoja2!$A:$D,3,0),VLOOKUP(Hoja1!Q209,Hoja2!$A:$D,4,0)),IF(AND(X209="ud.",COUNTIF(Hoja2!$I$3:$I$11,Hoja1!Q209)&lt;0),VLOOKUP(Hoja1!Q209,Hoja2!$A:$B,2,0),VLOOKUP(Hoja1!Q209,Hoja2!$A:$B,2,0)))</f>
        <v>cápsulas</v>
      </c>
      <c r="BJ209" t="str">
        <f t="shared" si="331"/>
        <v>100 mg</v>
      </c>
      <c r="BK209">
        <f t="shared" si="369"/>
        <v>10</v>
      </c>
      <c r="BL209" t="str">
        <f t="shared" si="370"/>
        <v>ud.</v>
      </c>
      <c r="BO209">
        <f t="shared" si="371"/>
        <v>832264</v>
      </c>
      <c r="BP209" t="str">
        <f t="shared" si="372"/>
        <v>Nitrofurantoina Macro 100 mg x 10 cápsulas</v>
      </c>
      <c r="BQ209" s="10">
        <f t="shared" si="373"/>
        <v>0</v>
      </c>
      <c r="BR209" s="3" t="str">
        <f t="shared" si="374"/>
        <v>Nitrofurantoina Macro 100</v>
      </c>
      <c r="BS209" t="str">
        <f t="shared" si="375"/>
        <v>Nitrofurantoina</v>
      </c>
      <c r="BT209" t="str">
        <f t="shared" si="376"/>
        <v>cápsulas</v>
      </c>
      <c r="BU209" t="str">
        <f t="shared" si="377"/>
        <v>100 mg</v>
      </c>
      <c r="BV209">
        <f t="shared" si="378"/>
        <v>10</v>
      </c>
      <c r="BW209" t="str">
        <f t="shared" si="379"/>
        <v>ud.</v>
      </c>
      <c r="BZ209" t="str">
        <f t="shared" si="380"/>
        <v>Mintlab</v>
      </c>
      <c r="CB209">
        <v>1</v>
      </c>
    </row>
    <row r="210" spans="4:80" x14ac:dyDescent="0.2">
      <c r="D210">
        <v>831824</v>
      </c>
      <c r="E210" t="s">
        <v>1078</v>
      </c>
      <c r="F210" s="1" t="str">
        <f t="shared" ref="F210:F212" si="383">+MID(E210,1,FIND(Q210,E210,1)-2)</f>
        <v>MACROSAN</v>
      </c>
      <c r="G210" s="1">
        <f t="shared" ref="G210:G212" si="384">+R210</f>
        <v>50</v>
      </c>
      <c r="H210" s="16" t="str">
        <f t="shared" ref="H210:H212" si="385">+IF(LEFT(F210,4)="(CB)",PROPER(RIGHT(F210,LEN(F210)-5))&amp;" "&amp;G210,PROPER(RIGHT(F210,LEN(F210)))&amp;" "&amp;G210)</f>
        <v>Macrosan 50</v>
      </c>
      <c r="I210" s="1" t="str">
        <f>+VLOOKUP(Q210,Hoja2!A:B,2,0)</f>
        <v>cápsula</v>
      </c>
      <c r="J210" s="1" t="s">
        <v>118</v>
      </c>
      <c r="K210" s="1" t="str">
        <f t="shared" ref="K210:K212" si="386">PROPER(J210)</f>
        <v>Sanitas</v>
      </c>
      <c r="L210" s="1" t="s">
        <v>258</v>
      </c>
      <c r="M210" s="1" t="str">
        <f t="shared" si="355"/>
        <v>NITROFURANTOINA</v>
      </c>
      <c r="P210" s="1" t="s">
        <v>159</v>
      </c>
      <c r="Q210" s="1" t="s">
        <v>121</v>
      </c>
      <c r="R210" s="1">
        <v>50</v>
      </c>
      <c r="S210" s="1" t="s">
        <v>34</v>
      </c>
      <c r="T210" s="1" t="str">
        <f t="shared" si="382"/>
        <v>50 MG</v>
      </c>
      <c r="W210" s="1">
        <v>20</v>
      </c>
      <c r="X210" s="1" t="s">
        <v>35</v>
      </c>
      <c r="Y210" t="str">
        <f>+IF(AND(X210="ud.",COUNTIF(Hoja2!$I$3:$I$11,Hoja1!Q210)&gt;0),Hoja1!W210&amp;" "&amp;IF(Hoja1!W210=1,VLOOKUP(Hoja1!Q210,Hoja2!$A:$D,3,0),VLOOKUP(Hoja1!Q210,Hoja2!$A:$D,4,0)),IF(AND(X210="ud.",COUNTIF(Hoja2!$I$3:$I$11,Hoja1!Q210)&lt;0),Hoja1!W210&amp;" "&amp;"unidad, "&amp;VLOOKUP(Hoja1!Q210,Hoja2!$A:$B,2,0),Hoja1!W210&amp;" "&amp;Hoja1!X210&amp;" "&amp;VLOOKUP(Hoja1!Q210,Hoja2!$A:$B,2,0)))</f>
        <v>20 cápsulas</v>
      </c>
      <c r="Z210" t="str">
        <f>+IF(X210="ud.",IF(W210&lt;&gt;1,W210&amp;" "&amp;VLOOKUP(Q210,Hoja2!A:D,4,0),Hoja1!W210&amp;" "&amp;VLOOKUP(Hoja1!Q210,Hoja2!A:D,3,0)),Hoja1!W210&amp;" "&amp;Hoja1!X210&amp;" "&amp;VLOOKUP(Hoja1!Q210,Hoja2!A:B,2,0))</f>
        <v>20 cápsulas</v>
      </c>
      <c r="AF210" t="str">
        <f t="shared" ref="AF210:AF212" si="387">+E210</f>
        <v>MACROSAN CAP 50 MG X 20</v>
      </c>
      <c r="AG210" t="str">
        <f t="shared" ref="AG210:AG212" si="388">+J210</f>
        <v>SANITAS</v>
      </c>
      <c r="AH210" t="str">
        <f t="shared" ref="AH210:AH212" si="389">+M210&amp;" "&amp;T210</f>
        <v>NITROFURANTOINA 50 MG</v>
      </c>
      <c r="AI210" t="str">
        <f t="shared" ref="AI210:AI212" si="390">+IF(N210="","",N210&amp;" "&amp;U210)</f>
        <v/>
      </c>
      <c r="AJ210" t="str">
        <f t="shared" ref="AJ210:AJ212" si="391">+IF(O210="","",O210&amp;" "&amp;V210)</f>
        <v/>
      </c>
      <c r="AK210" t="str">
        <f t="shared" ref="AK210:AK212" si="392">+IF(AND(AI210="",AJ210=""),AH210,IF(AND(AJ210="",AI210&lt;&gt;""),AH210&amp;" "&amp;AI210,AH210&amp;" "&amp;AI210&amp;" "&amp;AJ210))</f>
        <v>NITROFURANTOINA 50 MG</v>
      </c>
      <c r="AL210" t="str">
        <f>+VLOOKUP($Q210,Hoja2!$A:$B,2,0)</f>
        <v>cápsula</v>
      </c>
      <c r="AM210" t="str">
        <f t="shared" ref="AM210:AM212" si="393">+AF210&amp;" "&amp;AG210&amp;" "&amp;AK210&amp;" "&amp;AL210</f>
        <v>MACROSAN CAP 50 MG X 20 SANITAS NITROFURANTOINA 50 MG cápsula</v>
      </c>
      <c r="BB210">
        <f t="shared" ref="BB210:BB212" si="394">+D210</f>
        <v>831824</v>
      </c>
      <c r="BC210" t="str">
        <f t="shared" ref="BC210:BC212" si="395">+H210&amp;" "&amp;IF(S210="","x ",S210&amp;" x ")&amp;Y210</f>
        <v>Macrosan 50 mg x 20 cápsulas</v>
      </c>
      <c r="BD210" s="10">
        <f t="shared" ref="BD210:BD212" si="396">+AE210</f>
        <v>0</v>
      </c>
      <c r="BE210" s="3" t="str">
        <f t="shared" ref="BE210:BE212" si="397">+H210</f>
        <v>Macrosan 50</v>
      </c>
      <c r="BF210" t="str">
        <f t="shared" ref="BF210:BF212" si="398">+PROPER(M210)</f>
        <v>Nitrofurantoina</v>
      </c>
      <c r="BG210" t="str">
        <f t="shared" ref="BG210:BG212" si="399">+PROPER(N210)</f>
        <v/>
      </c>
      <c r="BH210" t="str">
        <f t="shared" ref="BH210:BH212" si="400">+PROPER(O210)</f>
        <v/>
      </c>
      <c r="BI210" t="str">
        <f>+IF(AND(X210="ud.",COUNTIF(Hoja2!$I$3:$I$11,Hoja1!Q210)&gt;0),IF(Hoja1!W210=1,VLOOKUP(Hoja1!Q210,Hoja2!$A:$D,3,0),VLOOKUP(Hoja1!Q210,Hoja2!$A:$D,4,0)),IF(AND(X210="ud.",COUNTIF(Hoja2!$I$3:$I$11,Hoja1!Q210)&lt;0),VLOOKUP(Hoja1!Q210,Hoja2!$A:$B,2,0),VLOOKUP(Hoja1!Q210,Hoja2!$A:$B,2,0)))</f>
        <v>cápsulas</v>
      </c>
      <c r="BJ210" t="str">
        <f t="shared" ref="BJ210:BJ212" si="401">+G210&amp;" "&amp;S210</f>
        <v>50 mg</v>
      </c>
      <c r="BK210">
        <f t="shared" ref="BK210:BK212" si="402">+W210</f>
        <v>20</v>
      </c>
      <c r="BL210" t="str">
        <f t="shared" ref="BL210:BL212" si="403">+X210</f>
        <v>ud.</v>
      </c>
      <c r="BO210">
        <f t="shared" ref="BO210:BO212" si="404">+BB210</f>
        <v>831824</v>
      </c>
      <c r="BP210" t="str">
        <f t="shared" ref="BP210:BP212" si="405">+BC210</f>
        <v>Macrosan 50 mg x 20 cápsulas</v>
      </c>
      <c r="BQ210" s="10">
        <f t="shared" ref="BQ210:BQ212" si="406">+BD210</f>
        <v>0</v>
      </c>
      <c r="BR210" s="3" t="str">
        <f t="shared" ref="BR210:BR212" si="407">+BE210</f>
        <v>Macrosan 50</v>
      </c>
      <c r="BS210" t="str">
        <f t="shared" ref="BS210:BS212" si="408">+IF(AND(BG210="",BH210=""),BF210,IF(AND(BG210&lt;&gt;"",BH210=""),BF210&amp;";"&amp;BG210,BF210&amp;";"&amp;BG210&amp;";"&amp;BH210))</f>
        <v>Nitrofurantoina</v>
      </c>
      <c r="BT210" t="str">
        <f t="shared" ref="BT210:BT212" si="409">+BI210</f>
        <v>cápsulas</v>
      </c>
      <c r="BU210" t="str">
        <f t="shared" ref="BU210:BU212" si="410">+BJ210</f>
        <v>50 mg</v>
      </c>
      <c r="BV210">
        <f t="shared" ref="BV210:BV212" si="411">+BK210</f>
        <v>20</v>
      </c>
      <c r="BW210" t="str">
        <f t="shared" ref="BW210:BW212" si="412">+BL210</f>
        <v>ud.</v>
      </c>
      <c r="BZ210" t="str">
        <f t="shared" ref="BZ210:BZ212" si="413">+K210</f>
        <v>Sanitas</v>
      </c>
      <c r="CB210">
        <v>1</v>
      </c>
    </row>
    <row r="211" spans="4:80" x14ac:dyDescent="0.2">
      <c r="D211">
        <v>1030672</v>
      </c>
      <c r="E211" t="s">
        <v>1079</v>
      </c>
      <c r="F211" s="1" t="str">
        <f t="shared" si="383"/>
        <v>VONILLE CD</v>
      </c>
      <c r="G211" s="1" t="str">
        <f t="shared" si="384"/>
        <v>0,15/0,03</v>
      </c>
      <c r="H211" s="16" t="str">
        <f t="shared" si="385"/>
        <v>Vonille Cd 0,15/0,03</v>
      </c>
      <c r="I211" s="1" t="str">
        <f>+VLOOKUP(Q211,Hoja2!A:B,2,0)</f>
        <v>comprimido recubierto</v>
      </c>
      <c r="J211" s="1" t="s">
        <v>89</v>
      </c>
      <c r="K211" s="1" t="str">
        <f t="shared" si="386"/>
        <v>Exeltis</v>
      </c>
      <c r="L211" s="1" t="s">
        <v>272</v>
      </c>
      <c r="M211" s="1" t="s">
        <v>309</v>
      </c>
      <c r="N211" s="1" t="s">
        <v>888</v>
      </c>
      <c r="O211" s="1"/>
      <c r="P211" s="1" t="s">
        <v>104</v>
      </c>
      <c r="Q211" s="1" t="s">
        <v>33</v>
      </c>
      <c r="R211" s="1" t="s">
        <v>273</v>
      </c>
      <c r="S211" s="1" t="s">
        <v>34</v>
      </c>
      <c r="T211" s="1" t="s">
        <v>919</v>
      </c>
      <c r="U211" s="1" t="s">
        <v>920</v>
      </c>
      <c r="V211" s="1"/>
      <c r="W211" s="1">
        <v>28</v>
      </c>
      <c r="X211" s="1" t="s">
        <v>35</v>
      </c>
      <c r="Y211" t="str">
        <f>+IF(AND(X211="ud.",COUNTIF(Hoja2!$I$3:$I$11,Hoja1!Q211)&gt;0),Hoja1!W211&amp;" "&amp;IF(Hoja1!W211=1,VLOOKUP(Hoja1!Q211,Hoja2!$A:$D,3,0),VLOOKUP(Hoja1!Q211,Hoja2!$A:$D,4,0)),IF(AND(X211="ud.",COUNTIF(Hoja2!$I$3:$I$11,Hoja1!Q211)&lt;0),Hoja1!W211&amp;" "&amp;"unidad, "&amp;VLOOKUP(Hoja1!Q211,Hoja2!$A:$B,2,0),Hoja1!W211&amp;" "&amp;Hoja1!X211&amp;" "&amp;VLOOKUP(Hoja1!Q211,Hoja2!$A:$B,2,0)))</f>
        <v>28 comprimidos recubiertos</v>
      </c>
      <c r="Z211" t="str">
        <f>+IF(X211="ud.",IF(W211&lt;&gt;1,W211&amp;" "&amp;VLOOKUP(Q211,Hoja2!A:D,4,0),Hoja1!W211&amp;" "&amp;VLOOKUP(Hoja1!Q211,Hoja2!A:D,3,0)),Hoja1!W211&amp;" "&amp;Hoja1!X211&amp;" "&amp;VLOOKUP(Hoja1!Q211,Hoja2!A:B,2,0))</f>
        <v>28 comprimidos recubiertos</v>
      </c>
      <c r="AF211" t="str">
        <f t="shared" si="387"/>
        <v>VONILLE CD COM REC X 28</v>
      </c>
      <c r="AG211" t="str">
        <f t="shared" si="388"/>
        <v>EXELTIS</v>
      </c>
      <c r="AH211" t="str">
        <f t="shared" si="389"/>
        <v>LEVONORGESTREL 0,15 MG</v>
      </c>
      <c r="AI211" t="str">
        <f t="shared" si="390"/>
        <v>ETINILISTRADIOL 0,03 MG</v>
      </c>
      <c r="AJ211" t="str">
        <f t="shared" si="391"/>
        <v/>
      </c>
      <c r="AK211" t="str">
        <f t="shared" si="392"/>
        <v>LEVONORGESTREL 0,15 MG ETINILISTRADIOL 0,03 MG</v>
      </c>
      <c r="AL211" t="str">
        <f>+VLOOKUP($Q211,Hoja2!$A:$B,2,0)</f>
        <v>comprimido recubierto</v>
      </c>
      <c r="AM211" t="str">
        <f t="shared" si="393"/>
        <v>VONILLE CD COM REC X 28 EXELTIS LEVONORGESTREL 0,15 MG ETINILISTRADIOL 0,03 MG comprimido recubierto</v>
      </c>
      <c r="BB211">
        <f t="shared" si="394"/>
        <v>1030672</v>
      </c>
      <c r="BC211" t="str">
        <f t="shared" si="395"/>
        <v>Vonille Cd 0,15/0,03 mg x 28 comprimidos recubiertos</v>
      </c>
      <c r="BD211" s="10">
        <f t="shared" si="396"/>
        <v>0</v>
      </c>
      <c r="BE211" s="3" t="str">
        <f t="shared" si="397"/>
        <v>Vonille Cd 0,15/0,03</v>
      </c>
      <c r="BF211" t="str">
        <f t="shared" si="398"/>
        <v>Levonorgestrel</v>
      </c>
      <c r="BG211" t="str">
        <f t="shared" si="399"/>
        <v>Etinilistradiol</v>
      </c>
      <c r="BH211" t="str">
        <f t="shared" si="400"/>
        <v/>
      </c>
      <c r="BI211" t="str">
        <f>+IF(AND(X211="ud.",COUNTIF(Hoja2!$I$3:$I$11,Hoja1!Q211)&gt;0),IF(Hoja1!W211=1,VLOOKUP(Hoja1!Q211,Hoja2!$A:$D,3,0),VLOOKUP(Hoja1!Q211,Hoja2!$A:$D,4,0)),IF(AND(X211="ud.",COUNTIF(Hoja2!$I$3:$I$11,Hoja1!Q211)&lt;0),VLOOKUP(Hoja1!Q211,Hoja2!$A:$B,2,0),VLOOKUP(Hoja1!Q211,Hoja2!$A:$B,2,0)))</f>
        <v>comprimidos recubiertos</v>
      </c>
      <c r="BJ211" t="str">
        <f t="shared" si="401"/>
        <v>0,15/0,03 mg</v>
      </c>
      <c r="BK211">
        <f t="shared" si="402"/>
        <v>28</v>
      </c>
      <c r="BL211" t="str">
        <f t="shared" si="403"/>
        <v>ud.</v>
      </c>
      <c r="BO211">
        <f t="shared" si="404"/>
        <v>1030672</v>
      </c>
      <c r="BP211" t="str">
        <f t="shared" si="405"/>
        <v>Vonille Cd 0,15/0,03 mg x 28 comprimidos recubiertos</v>
      </c>
      <c r="BQ211" s="10">
        <f t="shared" si="406"/>
        <v>0</v>
      </c>
      <c r="BR211" s="3" t="str">
        <f t="shared" si="407"/>
        <v>Vonille Cd 0,15/0,03</v>
      </c>
      <c r="BS211" t="str">
        <f t="shared" si="408"/>
        <v>Levonorgestrel;Etinilistradiol</v>
      </c>
      <c r="BT211" t="str">
        <f t="shared" si="409"/>
        <v>comprimidos recubiertos</v>
      </c>
      <c r="BU211" t="str">
        <f t="shared" si="410"/>
        <v>0,15/0,03 mg</v>
      </c>
      <c r="BV211">
        <f t="shared" si="411"/>
        <v>28</v>
      </c>
      <c r="BW211" t="str">
        <f t="shared" si="412"/>
        <v>ud.</v>
      </c>
      <c r="BZ211" t="str">
        <f t="shared" si="413"/>
        <v>Exeltis</v>
      </c>
      <c r="CB211">
        <v>1</v>
      </c>
    </row>
    <row r="212" spans="4:80" x14ac:dyDescent="0.2">
      <c r="D212">
        <v>830818</v>
      </c>
      <c r="E212" t="s">
        <v>1080</v>
      </c>
      <c r="F212" s="1" t="str">
        <f t="shared" si="383"/>
        <v>EUTIROX</v>
      </c>
      <c r="G212" s="1">
        <f t="shared" si="384"/>
        <v>88</v>
      </c>
      <c r="H212" s="16" t="str">
        <f t="shared" si="385"/>
        <v>Eutirox 88</v>
      </c>
      <c r="I212" s="1" t="str">
        <f>+VLOOKUP(Q212,Hoja2!A:B,2,0)</f>
        <v>comprimido</v>
      </c>
      <c r="J212" s="1" t="s">
        <v>199</v>
      </c>
      <c r="K212" s="1" t="str">
        <f t="shared" si="386"/>
        <v>Merck</v>
      </c>
      <c r="L212" s="1" t="s">
        <v>789</v>
      </c>
      <c r="M212" s="1" t="str">
        <f t="shared" ref="M212" si="414">+L212</f>
        <v>LEVOTIROXINA</v>
      </c>
      <c r="N212" s="1"/>
      <c r="O212" s="1"/>
      <c r="P212" s="1" t="s">
        <v>277</v>
      </c>
      <c r="Q212" s="1" t="s">
        <v>65</v>
      </c>
      <c r="R212" s="1">
        <v>88</v>
      </c>
      <c r="S212" s="1" t="s">
        <v>72</v>
      </c>
      <c r="T212" s="1" t="str">
        <f t="shared" ref="T212" si="415">+UPPER(R212&amp;" "&amp;S212)</f>
        <v>88 MCG</v>
      </c>
      <c r="U212" s="1"/>
      <c r="V212" s="1"/>
      <c r="W212" s="1">
        <v>50</v>
      </c>
      <c r="X212" s="1" t="s">
        <v>35</v>
      </c>
      <c r="Y212" t="str">
        <f>+IF(AND(X212="ud.",COUNTIF(Hoja2!$I$3:$I$11,Hoja1!Q212)&gt;0),Hoja1!W212&amp;" "&amp;IF(Hoja1!W212=1,VLOOKUP(Hoja1!Q212,Hoja2!$A:$D,3,0),VLOOKUP(Hoja1!Q212,Hoja2!$A:$D,4,0)),IF(AND(X212="ud.",COUNTIF(Hoja2!$I$3:$I$11,Hoja1!Q212)&lt;0),Hoja1!W212&amp;" "&amp;"unidad, "&amp;VLOOKUP(Hoja1!Q212,Hoja2!$A:$B,2,0),Hoja1!W212&amp;" "&amp;Hoja1!X212&amp;" "&amp;VLOOKUP(Hoja1!Q212,Hoja2!$A:$B,2,0)))</f>
        <v>50 comprimidos</v>
      </c>
      <c r="Z212" t="str">
        <f>+IF(X212="ud.",IF(W212&lt;&gt;1,W212&amp;" "&amp;VLOOKUP(Q212,Hoja2!A:D,4,0),Hoja1!W212&amp;" "&amp;VLOOKUP(Hoja1!Q212,Hoja2!A:D,3,0)),Hoja1!W212&amp;" "&amp;Hoja1!X212&amp;" "&amp;VLOOKUP(Hoja1!Q212,Hoja2!A:B,2,0))</f>
        <v>50 comprimidos</v>
      </c>
      <c r="AA212" s="1"/>
      <c r="AB212" s="1"/>
      <c r="AC212" s="1"/>
      <c r="AE212" s="4"/>
      <c r="AF212" t="str">
        <f t="shared" si="387"/>
        <v>EUTIROX COM 88 MCG X 50</v>
      </c>
      <c r="AG212" t="str">
        <f t="shared" si="388"/>
        <v>MERCK</v>
      </c>
      <c r="AH212" t="str">
        <f t="shared" si="389"/>
        <v>LEVOTIROXINA 88 MCG</v>
      </c>
      <c r="AI212" t="str">
        <f t="shared" si="390"/>
        <v/>
      </c>
      <c r="AJ212" t="str">
        <f t="shared" si="391"/>
        <v/>
      </c>
      <c r="AK212" t="str">
        <f t="shared" si="392"/>
        <v>LEVOTIROXINA 88 MCG</v>
      </c>
      <c r="AL212" t="str">
        <f>+VLOOKUP($Q212,Hoja2!$A:$B,2,0)</f>
        <v>comprimido</v>
      </c>
      <c r="AM212" t="str">
        <f t="shared" si="393"/>
        <v>EUTIROX COM 88 MCG X 50 MERCK LEVOTIROXINA 88 MCG comprimido</v>
      </c>
      <c r="BB212">
        <f t="shared" si="394"/>
        <v>830818</v>
      </c>
      <c r="BC212" t="str">
        <f t="shared" si="395"/>
        <v>Eutirox 88 mcg x 50 comprimidos</v>
      </c>
      <c r="BD212" s="10">
        <f t="shared" si="396"/>
        <v>0</v>
      </c>
      <c r="BE212" s="3" t="str">
        <f t="shared" si="397"/>
        <v>Eutirox 88</v>
      </c>
      <c r="BF212" t="str">
        <f t="shared" si="398"/>
        <v>Levotiroxina</v>
      </c>
      <c r="BG212" t="str">
        <f t="shared" si="399"/>
        <v/>
      </c>
      <c r="BH212" t="str">
        <f t="shared" si="400"/>
        <v/>
      </c>
      <c r="BI212" t="str">
        <f>+IF(AND(X212="ud.",COUNTIF(Hoja2!$I$3:$I$11,Hoja1!Q212)&gt;0),IF(Hoja1!W212=1,VLOOKUP(Hoja1!Q212,Hoja2!$A:$D,3,0),VLOOKUP(Hoja1!Q212,Hoja2!$A:$D,4,0)),IF(AND(X212="ud.",COUNTIF(Hoja2!$I$3:$I$11,Hoja1!Q212)&lt;0),VLOOKUP(Hoja1!Q212,Hoja2!$A:$B,2,0),VLOOKUP(Hoja1!Q212,Hoja2!$A:$B,2,0)))</f>
        <v>comprimidos</v>
      </c>
      <c r="BJ212" t="str">
        <f t="shared" si="401"/>
        <v>88 mcg</v>
      </c>
      <c r="BK212">
        <f t="shared" si="402"/>
        <v>50</v>
      </c>
      <c r="BL212" t="str">
        <f t="shared" si="403"/>
        <v>ud.</v>
      </c>
      <c r="BO212">
        <f t="shared" si="404"/>
        <v>830818</v>
      </c>
      <c r="BP212" t="str">
        <f t="shared" si="405"/>
        <v>Eutirox 88 mcg x 50 comprimidos</v>
      </c>
      <c r="BQ212" s="10">
        <f t="shared" si="406"/>
        <v>0</v>
      </c>
      <c r="BR212" s="3" t="str">
        <f t="shared" si="407"/>
        <v>Eutirox 88</v>
      </c>
      <c r="BS212" t="str">
        <f t="shared" si="408"/>
        <v>Levotiroxina</v>
      </c>
      <c r="BT212" t="str">
        <f t="shared" si="409"/>
        <v>comprimidos</v>
      </c>
      <c r="BU212" t="str">
        <f t="shared" si="410"/>
        <v>88 mcg</v>
      </c>
      <c r="BV212">
        <f t="shared" si="411"/>
        <v>50</v>
      </c>
      <c r="BW212" t="str">
        <f t="shared" si="412"/>
        <v>ud.</v>
      </c>
      <c r="BZ212" t="str">
        <f t="shared" si="413"/>
        <v>Merck</v>
      </c>
      <c r="CB212">
        <v>1</v>
      </c>
    </row>
    <row r="213" spans="4:80" x14ac:dyDescent="0.2">
      <c r="D213">
        <v>830815</v>
      </c>
      <c r="E213" t="s">
        <v>1081</v>
      </c>
      <c r="F213" s="1" t="str">
        <f t="shared" ref="F213" si="416">+MID(E213,1,FIND(Q213,E213,1)-2)</f>
        <v>EUTIROX</v>
      </c>
      <c r="G213" s="1">
        <f t="shared" ref="G213" si="417">+R213</f>
        <v>25</v>
      </c>
      <c r="H213" s="16" t="str">
        <f t="shared" ref="H213" si="418">+IF(LEFT(F213,4)="(CB)",PROPER(RIGHT(F213,LEN(F213)-5))&amp;" "&amp;G213,PROPER(RIGHT(F213,LEN(F213)))&amp;" "&amp;G213)</f>
        <v>Eutirox 25</v>
      </c>
      <c r="I213" s="1" t="str">
        <f>+VLOOKUP(Q213,Hoja2!A:B,2,0)</f>
        <v>comprimido</v>
      </c>
      <c r="J213" s="1" t="s">
        <v>199</v>
      </c>
      <c r="K213" s="1" t="str">
        <f t="shared" ref="K213" si="419">PROPER(J213)</f>
        <v>Merck</v>
      </c>
      <c r="L213" s="1" t="s">
        <v>789</v>
      </c>
      <c r="M213" s="1" t="str">
        <f t="shared" ref="M213" si="420">+L213</f>
        <v>LEVOTIROXINA</v>
      </c>
      <c r="N213" s="1"/>
      <c r="O213" s="1"/>
      <c r="P213" s="1" t="s">
        <v>277</v>
      </c>
      <c r="Q213" s="1" t="s">
        <v>65</v>
      </c>
      <c r="R213" s="1">
        <v>25</v>
      </c>
      <c r="S213" s="1" t="s">
        <v>72</v>
      </c>
      <c r="T213" s="1" t="str">
        <f t="shared" ref="T213" si="421">+UPPER(R213&amp;" "&amp;S213)</f>
        <v>25 MCG</v>
      </c>
      <c r="U213" s="1"/>
      <c r="V213" s="1"/>
      <c r="W213" s="1">
        <v>50</v>
      </c>
      <c r="X213" s="1" t="s">
        <v>35</v>
      </c>
      <c r="Y213" t="str">
        <f>+IF(AND(X213="ud.",COUNTIF(Hoja2!$I$3:$I$11,Hoja1!Q213)&gt;0),Hoja1!W213&amp;" "&amp;IF(Hoja1!W213=1,VLOOKUP(Hoja1!Q213,Hoja2!$A:$D,3,0),VLOOKUP(Hoja1!Q213,Hoja2!$A:$D,4,0)),IF(AND(X213="ud.",COUNTIF(Hoja2!$I$3:$I$11,Hoja1!Q213)&lt;0),Hoja1!W213&amp;" "&amp;"unidad, "&amp;VLOOKUP(Hoja1!Q213,Hoja2!$A:$B,2,0),Hoja1!W213&amp;" "&amp;Hoja1!X213&amp;" "&amp;VLOOKUP(Hoja1!Q213,Hoja2!$A:$B,2,0)))</f>
        <v>50 comprimidos</v>
      </c>
      <c r="Z213" t="str">
        <f>+IF(X213="ud.",IF(W213&lt;&gt;1,W213&amp;" "&amp;VLOOKUP(Q213,Hoja2!A:D,4,0),Hoja1!W213&amp;" "&amp;VLOOKUP(Hoja1!Q213,Hoja2!A:D,3,0)),Hoja1!W213&amp;" "&amp;Hoja1!X213&amp;" "&amp;VLOOKUP(Hoja1!Q213,Hoja2!A:B,2,0))</f>
        <v>50 comprimidos</v>
      </c>
      <c r="AA213" s="1"/>
      <c r="AB213" s="1"/>
      <c r="AC213" s="1"/>
      <c r="AE213" s="4"/>
      <c r="AF213" t="str">
        <f t="shared" ref="AF213" si="422">+E213</f>
        <v>EUTIROX COM 25 MCG X 50</v>
      </c>
      <c r="AG213" t="str">
        <f t="shared" ref="AG213" si="423">+J213</f>
        <v>MERCK</v>
      </c>
      <c r="AH213" t="str">
        <f t="shared" ref="AH213" si="424">+M213&amp;" "&amp;T213</f>
        <v>LEVOTIROXINA 25 MCG</v>
      </c>
      <c r="AI213" t="str">
        <f t="shared" ref="AI213" si="425">+IF(N213="","",N213&amp;" "&amp;U213)</f>
        <v/>
      </c>
      <c r="AJ213" t="str">
        <f t="shared" ref="AJ213" si="426">+IF(O213="","",O213&amp;" "&amp;V213)</f>
        <v/>
      </c>
      <c r="AK213" t="str">
        <f t="shared" ref="AK213" si="427">+IF(AND(AI213="",AJ213=""),AH213,IF(AND(AJ213="",AI213&lt;&gt;""),AH213&amp;" "&amp;AI213,AH213&amp;" "&amp;AI213&amp;" "&amp;AJ213))</f>
        <v>LEVOTIROXINA 25 MCG</v>
      </c>
      <c r="AL213" t="str">
        <f>+VLOOKUP($Q213,Hoja2!$A:$B,2,0)</f>
        <v>comprimido</v>
      </c>
      <c r="AM213" t="str">
        <f t="shared" ref="AM213" si="428">+AF213&amp;" "&amp;AG213&amp;" "&amp;AK213&amp;" "&amp;AL213</f>
        <v>EUTIROX COM 25 MCG X 50 MERCK LEVOTIROXINA 25 MCG comprimido</v>
      </c>
      <c r="BB213">
        <f t="shared" ref="BB213" si="429">+D213</f>
        <v>830815</v>
      </c>
      <c r="BC213" t="str">
        <f t="shared" ref="BC213" si="430">+H213&amp;" "&amp;IF(S213="","x ",S213&amp;" x ")&amp;Y213</f>
        <v>Eutirox 25 mcg x 50 comprimidos</v>
      </c>
      <c r="BD213" s="10">
        <f t="shared" ref="BD213" si="431">+AE213</f>
        <v>0</v>
      </c>
      <c r="BE213" s="3" t="str">
        <f t="shared" ref="BE213" si="432">+H213</f>
        <v>Eutirox 25</v>
      </c>
      <c r="BF213" t="str">
        <f t="shared" ref="BF213" si="433">+PROPER(M213)</f>
        <v>Levotiroxina</v>
      </c>
      <c r="BG213" t="str">
        <f t="shared" ref="BG213" si="434">+PROPER(N213)</f>
        <v/>
      </c>
      <c r="BH213" t="str">
        <f t="shared" ref="BH213" si="435">+PROPER(O213)</f>
        <v/>
      </c>
      <c r="BI213" t="str">
        <f>+IF(AND(X213="ud.",COUNTIF(Hoja2!$I$3:$I$11,Hoja1!Q213)&gt;0),IF(Hoja1!W213=1,VLOOKUP(Hoja1!Q213,Hoja2!$A:$D,3,0),VLOOKUP(Hoja1!Q213,Hoja2!$A:$D,4,0)),IF(AND(X213="ud.",COUNTIF(Hoja2!$I$3:$I$11,Hoja1!Q213)&lt;0),VLOOKUP(Hoja1!Q213,Hoja2!$A:$B,2,0),VLOOKUP(Hoja1!Q213,Hoja2!$A:$B,2,0)))</f>
        <v>comprimidos</v>
      </c>
      <c r="BJ213" t="str">
        <f t="shared" ref="BJ213" si="436">+G213&amp;" "&amp;S213</f>
        <v>25 mcg</v>
      </c>
      <c r="BK213">
        <f t="shared" ref="BK213" si="437">+W213</f>
        <v>50</v>
      </c>
      <c r="BL213" t="str">
        <f t="shared" ref="BL213" si="438">+X213</f>
        <v>ud.</v>
      </c>
      <c r="BO213">
        <f t="shared" ref="BO213" si="439">+BB213</f>
        <v>830815</v>
      </c>
      <c r="BP213" t="str">
        <f t="shared" ref="BP213" si="440">+BC213</f>
        <v>Eutirox 25 mcg x 50 comprimidos</v>
      </c>
      <c r="BQ213" s="10">
        <f t="shared" ref="BQ213" si="441">+BD213</f>
        <v>0</v>
      </c>
      <c r="BR213" s="3" t="str">
        <f t="shared" ref="BR213" si="442">+BE213</f>
        <v>Eutirox 25</v>
      </c>
      <c r="BS213" t="str">
        <f t="shared" ref="BS213" si="443">+IF(AND(BG213="",BH213=""),BF213,IF(AND(BG213&lt;&gt;"",BH213=""),BF213&amp;";"&amp;BG213,BF213&amp;";"&amp;BG213&amp;";"&amp;BH213))</f>
        <v>Levotiroxina</v>
      </c>
      <c r="BT213" t="str">
        <f t="shared" ref="BT213" si="444">+BI213</f>
        <v>comprimidos</v>
      </c>
      <c r="BU213" t="str">
        <f t="shared" ref="BU213" si="445">+BJ213</f>
        <v>25 mcg</v>
      </c>
      <c r="BV213">
        <f t="shared" ref="BV213" si="446">+BK213</f>
        <v>50</v>
      </c>
      <c r="BW213" t="str">
        <f t="shared" ref="BW213" si="447">+BL213</f>
        <v>ud.</v>
      </c>
      <c r="BZ213" t="str">
        <f t="shared" ref="BZ213" si="448">+K213</f>
        <v>Merck</v>
      </c>
      <c r="CB213">
        <v>1</v>
      </c>
    </row>
    <row r="214" spans="4:80" x14ac:dyDescent="0.2">
      <c r="D214">
        <v>830808</v>
      </c>
      <c r="E214" t="s">
        <v>1082</v>
      </c>
      <c r="F214" s="1" t="str">
        <f t="shared" ref="F214:F215" si="449">+MID(E214,1,FIND(Q214,E214,1)-2)</f>
        <v>EUTIROX</v>
      </c>
      <c r="G214" s="1">
        <f t="shared" ref="G214:G215" si="450">+R214</f>
        <v>100</v>
      </c>
      <c r="H214" s="16" t="str">
        <f t="shared" ref="H214:H215" si="451">+IF(LEFT(F214,4)="(CB)",PROPER(RIGHT(F214,LEN(F214)-5))&amp;" "&amp;G214,PROPER(RIGHT(F214,LEN(F214)))&amp;" "&amp;G214)</f>
        <v>Eutirox 100</v>
      </c>
      <c r="I214" s="1" t="str">
        <f>+VLOOKUP(Q214,Hoja2!A:B,2,0)</f>
        <v>comprimido</v>
      </c>
      <c r="J214" s="1" t="s">
        <v>199</v>
      </c>
      <c r="K214" s="1" t="str">
        <f t="shared" ref="K214:K215" si="452">PROPER(J214)</f>
        <v>Merck</v>
      </c>
      <c r="L214" s="1" t="s">
        <v>789</v>
      </c>
      <c r="M214" s="1" t="str">
        <f t="shared" ref="M214:M215" si="453">+L214</f>
        <v>LEVOTIROXINA</v>
      </c>
      <c r="N214" s="1"/>
      <c r="O214" s="1"/>
      <c r="P214" s="1" t="s">
        <v>277</v>
      </c>
      <c r="Q214" s="1" t="s">
        <v>65</v>
      </c>
      <c r="R214" s="1">
        <v>100</v>
      </c>
      <c r="S214" s="1" t="s">
        <v>72</v>
      </c>
      <c r="T214" s="1" t="str">
        <f t="shared" ref="T214:T215" si="454">+UPPER(R214&amp;" "&amp;S214)</f>
        <v>100 MCG</v>
      </c>
      <c r="U214" s="1"/>
      <c r="V214" s="1"/>
      <c r="W214" s="1">
        <v>100</v>
      </c>
      <c r="X214" s="1" t="s">
        <v>35</v>
      </c>
      <c r="Y214" t="str">
        <f>+IF(AND(X214="ud.",COUNTIF(Hoja2!$I$3:$I$11,Hoja1!Q214)&gt;0),Hoja1!W214&amp;" "&amp;IF(Hoja1!W214=1,VLOOKUP(Hoja1!Q214,Hoja2!$A:$D,3,0),VLOOKUP(Hoja1!Q214,Hoja2!$A:$D,4,0)),IF(AND(X214="ud.",COUNTIF(Hoja2!$I$3:$I$11,Hoja1!Q214)&lt;0),Hoja1!W214&amp;" "&amp;"unidad, "&amp;VLOOKUP(Hoja1!Q214,Hoja2!$A:$B,2,0),Hoja1!W214&amp;" "&amp;Hoja1!X214&amp;" "&amp;VLOOKUP(Hoja1!Q214,Hoja2!$A:$B,2,0)))</f>
        <v>100 comprimidos</v>
      </c>
      <c r="Z214" t="str">
        <f>+IF(X214="ud.",IF(W214&lt;&gt;1,W214&amp;" "&amp;VLOOKUP(Q214,Hoja2!A:D,4,0),Hoja1!W214&amp;" "&amp;VLOOKUP(Hoja1!Q214,Hoja2!A:D,3,0)),Hoja1!W214&amp;" "&amp;Hoja1!X214&amp;" "&amp;VLOOKUP(Hoja1!Q214,Hoja2!A:B,2,0))</f>
        <v>100 comprimidos</v>
      </c>
      <c r="AA214" s="1"/>
      <c r="AB214" s="1"/>
      <c r="AC214" s="1"/>
      <c r="AE214" s="4"/>
      <c r="AF214" t="str">
        <f t="shared" ref="AF214:AF215" si="455">+E214</f>
        <v>EUTIROX COM 100 MCG X 100</v>
      </c>
      <c r="AG214" t="str">
        <f t="shared" ref="AG214:AG215" si="456">+J214</f>
        <v>MERCK</v>
      </c>
      <c r="AH214" t="str">
        <f t="shared" ref="AH214:AH215" si="457">+M214&amp;" "&amp;T214</f>
        <v>LEVOTIROXINA 100 MCG</v>
      </c>
      <c r="AI214" t="str">
        <f t="shared" ref="AI214:AI215" si="458">+IF(N214="","",N214&amp;" "&amp;U214)</f>
        <v/>
      </c>
      <c r="AJ214" t="str">
        <f t="shared" ref="AJ214:AJ215" si="459">+IF(O214="","",O214&amp;" "&amp;V214)</f>
        <v/>
      </c>
      <c r="AK214" t="str">
        <f t="shared" ref="AK214:AK215" si="460">+IF(AND(AI214="",AJ214=""),AH214,IF(AND(AJ214="",AI214&lt;&gt;""),AH214&amp;" "&amp;AI214,AH214&amp;" "&amp;AI214&amp;" "&amp;AJ214))</f>
        <v>LEVOTIROXINA 100 MCG</v>
      </c>
      <c r="AL214" t="str">
        <f>+VLOOKUP($Q214,Hoja2!$A:$B,2,0)</f>
        <v>comprimido</v>
      </c>
      <c r="AM214" t="str">
        <f t="shared" ref="AM214:AM215" si="461">+AF214&amp;" "&amp;AG214&amp;" "&amp;AK214&amp;" "&amp;AL214</f>
        <v>EUTIROX COM 100 MCG X 100 MERCK LEVOTIROXINA 100 MCG comprimido</v>
      </c>
      <c r="BB214">
        <f t="shared" ref="BB214:BB215" si="462">+D214</f>
        <v>830808</v>
      </c>
      <c r="BC214" t="str">
        <f t="shared" ref="BC214:BC215" si="463">+H214&amp;" "&amp;IF(S214="","x ",S214&amp;" x ")&amp;Y214</f>
        <v>Eutirox 100 mcg x 100 comprimidos</v>
      </c>
      <c r="BD214" s="10">
        <f t="shared" ref="BD214:BD215" si="464">+AE214</f>
        <v>0</v>
      </c>
      <c r="BE214" s="3" t="str">
        <f t="shared" ref="BE214:BE215" si="465">+H214</f>
        <v>Eutirox 100</v>
      </c>
      <c r="BF214" t="str">
        <f t="shared" ref="BF214:BF215" si="466">+PROPER(M214)</f>
        <v>Levotiroxina</v>
      </c>
      <c r="BG214" t="str">
        <f t="shared" ref="BG214:BG215" si="467">+PROPER(N214)</f>
        <v/>
      </c>
      <c r="BH214" t="str">
        <f t="shared" ref="BH214:BH215" si="468">+PROPER(O214)</f>
        <v/>
      </c>
      <c r="BI214" t="str">
        <f>+IF(AND(X214="ud.",COUNTIF(Hoja2!$I$3:$I$11,Hoja1!Q214)&gt;0),IF(Hoja1!W214=1,VLOOKUP(Hoja1!Q214,Hoja2!$A:$D,3,0),VLOOKUP(Hoja1!Q214,Hoja2!$A:$D,4,0)),IF(AND(X214="ud.",COUNTIF(Hoja2!$I$3:$I$11,Hoja1!Q214)&lt;0),VLOOKUP(Hoja1!Q214,Hoja2!$A:$B,2,0),VLOOKUP(Hoja1!Q214,Hoja2!$A:$B,2,0)))</f>
        <v>comprimidos</v>
      </c>
      <c r="BJ214" t="str">
        <f t="shared" ref="BJ214:BJ215" si="469">+G214&amp;" "&amp;S214</f>
        <v>100 mcg</v>
      </c>
      <c r="BK214">
        <f t="shared" ref="BK214:BK215" si="470">+W214</f>
        <v>100</v>
      </c>
      <c r="BL214" t="str">
        <f t="shared" ref="BL214:BL215" si="471">+X214</f>
        <v>ud.</v>
      </c>
      <c r="BO214">
        <f t="shared" ref="BO214:BO215" si="472">+BB214</f>
        <v>830808</v>
      </c>
      <c r="BP214" t="str">
        <f t="shared" ref="BP214:BP215" si="473">+BC214</f>
        <v>Eutirox 100 mcg x 100 comprimidos</v>
      </c>
      <c r="BQ214" s="10">
        <f t="shared" ref="BQ214:BQ215" si="474">+BD214</f>
        <v>0</v>
      </c>
      <c r="BR214" s="3" t="str">
        <f t="shared" ref="BR214:BR215" si="475">+BE214</f>
        <v>Eutirox 100</v>
      </c>
      <c r="BS214" t="str">
        <f t="shared" ref="BS214:BS215" si="476">+IF(AND(BG214="",BH214=""),BF214,IF(AND(BG214&lt;&gt;"",BH214=""),BF214&amp;";"&amp;BG214,BF214&amp;";"&amp;BG214&amp;";"&amp;BH214))</f>
        <v>Levotiroxina</v>
      </c>
      <c r="BT214" t="str">
        <f t="shared" ref="BT214:BT215" si="477">+BI214</f>
        <v>comprimidos</v>
      </c>
      <c r="BU214" t="str">
        <f t="shared" ref="BU214:BU215" si="478">+BJ214</f>
        <v>100 mcg</v>
      </c>
      <c r="BV214">
        <f t="shared" ref="BV214:BV215" si="479">+BK214</f>
        <v>100</v>
      </c>
      <c r="BW214" t="str">
        <f t="shared" ref="BW214:BW215" si="480">+BL214</f>
        <v>ud.</v>
      </c>
      <c r="BZ214" t="str">
        <f t="shared" ref="BZ214:BZ215" si="481">+K214</f>
        <v>Merck</v>
      </c>
      <c r="CB214">
        <v>1</v>
      </c>
    </row>
    <row r="215" spans="4:80" x14ac:dyDescent="0.2">
      <c r="D215">
        <v>830809</v>
      </c>
      <c r="E215" t="s">
        <v>1083</v>
      </c>
      <c r="F215" s="1" t="str">
        <f t="shared" si="449"/>
        <v>EUTIROX</v>
      </c>
      <c r="G215" s="1">
        <f t="shared" si="450"/>
        <v>100</v>
      </c>
      <c r="H215" s="16" t="str">
        <f t="shared" si="451"/>
        <v>Eutirox 100</v>
      </c>
      <c r="I215" s="1" t="str">
        <f>+VLOOKUP(Q215,Hoja2!A:B,2,0)</f>
        <v>comprimido</v>
      </c>
      <c r="J215" s="1" t="s">
        <v>199</v>
      </c>
      <c r="K215" s="1" t="str">
        <f t="shared" si="452"/>
        <v>Merck</v>
      </c>
      <c r="L215" s="1" t="s">
        <v>789</v>
      </c>
      <c r="M215" s="1" t="str">
        <f t="shared" si="453"/>
        <v>LEVOTIROXINA</v>
      </c>
      <c r="N215" s="1"/>
      <c r="O215" s="1"/>
      <c r="P215" s="1" t="s">
        <v>277</v>
      </c>
      <c r="Q215" s="1" t="s">
        <v>65</v>
      </c>
      <c r="R215" s="1">
        <v>100</v>
      </c>
      <c r="S215" s="1" t="s">
        <v>72</v>
      </c>
      <c r="T215" s="1" t="str">
        <f t="shared" si="454"/>
        <v>100 MCG</v>
      </c>
      <c r="U215" s="1"/>
      <c r="V215" s="1"/>
      <c r="W215" s="1">
        <v>50</v>
      </c>
      <c r="X215" s="1" t="s">
        <v>35</v>
      </c>
      <c r="Y215" t="str">
        <f>+IF(AND(X215="ud.",COUNTIF(Hoja2!$I$3:$I$11,Hoja1!Q215)&gt;0),Hoja1!W215&amp;" "&amp;IF(Hoja1!W215=1,VLOOKUP(Hoja1!Q215,Hoja2!$A:$D,3,0),VLOOKUP(Hoja1!Q215,Hoja2!$A:$D,4,0)),IF(AND(X215="ud.",COUNTIF(Hoja2!$I$3:$I$11,Hoja1!Q215)&lt;0),Hoja1!W215&amp;" "&amp;"unidad, "&amp;VLOOKUP(Hoja1!Q215,Hoja2!$A:$B,2,0),Hoja1!W215&amp;" "&amp;Hoja1!X215&amp;" "&amp;VLOOKUP(Hoja1!Q215,Hoja2!$A:$B,2,0)))</f>
        <v>50 comprimidos</v>
      </c>
      <c r="Z215" t="str">
        <f>+IF(X215="ud.",IF(W215&lt;&gt;1,W215&amp;" "&amp;VLOOKUP(Q215,Hoja2!A:D,4,0),Hoja1!W215&amp;" "&amp;VLOOKUP(Hoja1!Q215,Hoja2!A:D,3,0)),Hoja1!W215&amp;" "&amp;Hoja1!X215&amp;" "&amp;VLOOKUP(Hoja1!Q215,Hoja2!A:B,2,0))</f>
        <v>50 comprimidos</v>
      </c>
      <c r="AA215" s="1"/>
      <c r="AB215" s="1"/>
      <c r="AC215" s="1"/>
      <c r="AE215" s="4"/>
      <c r="AF215" t="str">
        <f t="shared" si="455"/>
        <v>EUTIROX COM 100 MCG X 50</v>
      </c>
      <c r="AG215" t="str">
        <f t="shared" si="456"/>
        <v>MERCK</v>
      </c>
      <c r="AH215" t="str">
        <f t="shared" si="457"/>
        <v>LEVOTIROXINA 100 MCG</v>
      </c>
      <c r="AI215" t="str">
        <f t="shared" si="458"/>
        <v/>
      </c>
      <c r="AJ215" t="str">
        <f t="shared" si="459"/>
        <v/>
      </c>
      <c r="AK215" t="str">
        <f t="shared" si="460"/>
        <v>LEVOTIROXINA 100 MCG</v>
      </c>
      <c r="AL215" t="str">
        <f>+VLOOKUP($Q215,Hoja2!$A:$B,2,0)</f>
        <v>comprimido</v>
      </c>
      <c r="AM215" t="str">
        <f t="shared" si="461"/>
        <v>EUTIROX COM 100 MCG X 50 MERCK LEVOTIROXINA 100 MCG comprimido</v>
      </c>
      <c r="BB215">
        <f t="shared" si="462"/>
        <v>830809</v>
      </c>
      <c r="BC215" t="str">
        <f t="shared" si="463"/>
        <v>Eutirox 100 mcg x 50 comprimidos</v>
      </c>
      <c r="BD215" s="10">
        <f t="shared" si="464"/>
        <v>0</v>
      </c>
      <c r="BE215" s="3" t="str">
        <f t="shared" si="465"/>
        <v>Eutirox 100</v>
      </c>
      <c r="BF215" t="str">
        <f t="shared" si="466"/>
        <v>Levotiroxina</v>
      </c>
      <c r="BG215" t="str">
        <f t="shared" si="467"/>
        <v/>
      </c>
      <c r="BH215" t="str">
        <f t="shared" si="468"/>
        <v/>
      </c>
      <c r="BI215" t="str">
        <f>+IF(AND(X215="ud.",COUNTIF(Hoja2!$I$3:$I$11,Hoja1!Q215)&gt;0),IF(Hoja1!W215=1,VLOOKUP(Hoja1!Q215,Hoja2!$A:$D,3,0),VLOOKUP(Hoja1!Q215,Hoja2!$A:$D,4,0)),IF(AND(X215="ud.",COUNTIF(Hoja2!$I$3:$I$11,Hoja1!Q215)&lt;0),VLOOKUP(Hoja1!Q215,Hoja2!$A:$B,2,0),VLOOKUP(Hoja1!Q215,Hoja2!$A:$B,2,0)))</f>
        <v>comprimidos</v>
      </c>
      <c r="BJ215" t="str">
        <f t="shared" si="469"/>
        <v>100 mcg</v>
      </c>
      <c r="BK215">
        <f t="shared" si="470"/>
        <v>50</v>
      </c>
      <c r="BL215" t="str">
        <f t="shared" si="471"/>
        <v>ud.</v>
      </c>
      <c r="BO215">
        <f t="shared" si="472"/>
        <v>830809</v>
      </c>
      <c r="BP215" t="str">
        <f t="shared" si="473"/>
        <v>Eutirox 100 mcg x 50 comprimidos</v>
      </c>
      <c r="BQ215" s="10">
        <f t="shared" si="474"/>
        <v>0</v>
      </c>
      <c r="BR215" s="3" t="str">
        <f t="shared" si="475"/>
        <v>Eutirox 100</v>
      </c>
      <c r="BS215" t="str">
        <f t="shared" si="476"/>
        <v>Levotiroxina</v>
      </c>
      <c r="BT215" t="str">
        <f t="shared" si="477"/>
        <v>comprimidos</v>
      </c>
      <c r="BU215" t="str">
        <f t="shared" si="478"/>
        <v>100 mcg</v>
      </c>
      <c r="BV215">
        <f t="shared" si="479"/>
        <v>50</v>
      </c>
      <c r="BW215" t="str">
        <f t="shared" si="480"/>
        <v>ud.</v>
      </c>
      <c r="BZ215" t="str">
        <f t="shared" si="481"/>
        <v>Merck</v>
      </c>
      <c r="CB215">
        <v>1</v>
      </c>
    </row>
    <row r="216" spans="4:80" x14ac:dyDescent="0.2">
      <c r="D216">
        <v>831730</v>
      </c>
      <c r="E216" t="s">
        <v>1084</v>
      </c>
      <c r="F216" s="1" t="str">
        <f t="shared" ref="F216" si="482">+MID(E216,1,FIND(Q216,E216,1)-2)</f>
        <v>LEVOTIROXINA</v>
      </c>
      <c r="G216" s="1">
        <f t="shared" ref="G216" si="483">+R216</f>
        <v>100</v>
      </c>
      <c r="H216" s="16" t="str">
        <f t="shared" ref="H216" si="484">+IF(LEFT(F216,4)="(CB)",PROPER(RIGHT(F216,LEN(F216)-5))&amp;" "&amp;G216,PROPER(RIGHT(F216,LEN(F216)))&amp;" "&amp;G216)</f>
        <v>Levotiroxina 100</v>
      </c>
      <c r="I216" s="1" t="str">
        <f>+VLOOKUP(Q216,Hoja2!A:B,2,0)</f>
        <v>comprimido</v>
      </c>
      <c r="J216" s="1" t="s">
        <v>157</v>
      </c>
      <c r="K216" s="1" t="str">
        <f t="shared" ref="K216" si="485">PROPER(J216)</f>
        <v>Lab Chile</v>
      </c>
      <c r="L216" s="1" t="s">
        <v>789</v>
      </c>
      <c r="M216" s="1" t="str">
        <f t="shared" ref="M216" si="486">+L216</f>
        <v>LEVOTIROXINA</v>
      </c>
      <c r="N216" s="1"/>
      <c r="O216" s="1"/>
      <c r="P216" s="1" t="s">
        <v>277</v>
      </c>
      <c r="Q216" s="1" t="s">
        <v>65</v>
      </c>
      <c r="R216" s="1">
        <v>100</v>
      </c>
      <c r="S216" s="1" t="s">
        <v>72</v>
      </c>
      <c r="T216" s="1" t="str">
        <f t="shared" ref="T216" si="487">+UPPER(R216&amp;" "&amp;S216)</f>
        <v>100 MCG</v>
      </c>
      <c r="U216" s="1"/>
      <c r="V216" s="1"/>
      <c r="W216" s="1">
        <v>84</v>
      </c>
      <c r="X216" s="1" t="s">
        <v>35</v>
      </c>
      <c r="Y216" t="str">
        <f>+IF(AND(X216="ud.",COUNTIF(Hoja2!$I$3:$I$11,Hoja1!Q216)&gt;0),Hoja1!W216&amp;" "&amp;IF(Hoja1!W216=1,VLOOKUP(Hoja1!Q216,Hoja2!$A:$D,3,0),VLOOKUP(Hoja1!Q216,Hoja2!$A:$D,4,0)),IF(AND(X216="ud.",COUNTIF(Hoja2!$I$3:$I$11,Hoja1!Q216)&lt;0),Hoja1!W216&amp;" "&amp;"unidad, "&amp;VLOOKUP(Hoja1!Q216,Hoja2!$A:$B,2,0),Hoja1!W216&amp;" "&amp;Hoja1!X216&amp;" "&amp;VLOOKUP(Hoja1!Q216,Hoja2!$A:$B,2,0)))</f>
        <v>84 comprimidos</v>
      </c>
      <c r="Z216" t="str">
        <f>+IF(X216="ud.",IF(W216&lt;&gt;1,W216&amp;" "&amp;VLOOKUP(Q216,Hoja2!A:D,4,0),Hoja1!W216&amp;" "&amp;VLOOKUP(Hoja1!Q216,Hoja2!A:D,3,0)),Hoja1!W216&amp;" "&amp;Hoja1!X216&amp;" "&amp;VLOOKUP(Hoja1!Q216,Hoja2!A:B,2,0))</f>
        <v>84 comprimidos</v>
      </c>
      <c r="AA216" s="1"/>
      <c r="AB216" s="1"/>
      <c r="AC216" s="1"/>
      <c r="AE216" s="4"/>
      <c r="AF216" t="str">
        <f t="shared" ref="AF216" si="488">+E216</f>
        <v>LEVOTIROXINA COM 100 MCG X 84</v>
      </c>
      <c r="AG216" t="str">
        <f t="shared" ref="AG216" si="489">+J216</f>
        <v>LAB CHILE</v>
      </c>
      <c r="AH216" t="str">
        <f t="shared" ref="AH216" si="490">+M216&amp;" "&amp;T216</f>
        <v>LEVOTIROXINA 100 MCG</v>
      </c>
      <c r="AI216" t="str">
        <f t="shared" ref="AI216" si="491">+IF(N216="","",N216&amp;" "&amp;U216)</f>
        <v/>
      </c>
      <c r="AJ216" t="str">
        <f t="shared" ref="AJ216" si="492">+IF(O216="","",O216&amp;" "&amp;V216)</f>
        <v/>
      </c>
      <c r="AK216" t="str">
        <f t="shared" ref="AK216" si="493">+IF(AND(AI216="",AJ216=""),AH216,IF(AND(AJ216="",AI216&lt;&gt;""),AH216&amp;" "&amp;AI216,AH216&amp;" "&amp;AI216&amp;" "&amp;AJ216))</f>
        <v>LEVOTIROXINA 100 MCG</v>
      </c>
      <c r="AL216" t="str">
        <f>+VLOOKUP($Q216,Hoja2!$A:$B,2,0)</f>
        <v>comprimido</v>
      </c>
      <c r="AM216" t="str">
        <f t="shared" ref="AM216" si="494">+AF216&amp;" "&amp;AG216&amp;" "&amp;AK216&amp;" "&amp;AL216</f>
        <v>LEVOTIROXINA COM 100 MCG X 84 LAB CHILE LEVOTIROXINA 100 MCG comprimido</v>
      </c>
      <c r="BB216">
        <f t="shared" ref="BB216" si="495">+D216</f>
        <v>831730</v>
      </c>
      <c r="BC216" t="str">
        <f t="shared" ref="BC216" si="496">+H216&amp;" "&amp;IF(S216="","x ",S216&amp;" x ")&amp;Y216</f>
        <v>Levotiroxina 100 mcg x 84 comprimidos</v>
      </c>
      <c r="BD216" s="10">
        <f t="shared" ref="BD216" si="497">+AE216</f>
        <v>0</v>
      </c>
      <c r="BE216" s="3" t="str">
        <f t="shared" ref="BE216" si="498">+H216</f>
        <v>Levotiroxina 100</v>
      </c>
      <c r="BF216" t="str">
        <f t="shared" ref="BF216" si="499">+PROPER(M216)</f>
        <v>Levotiroxina</v>
      </c>
      <c r="BG216" t="str">
        <f t="shared" ref="BG216" si="500">+PROPER(N216)</f>
        <v/>
      </c>
      <c r="BH216" t="str">
        <f t="shared" ref="BH216" si="501">+PROPER(O216)</f>
        <v/>
      </c>
      <c r="BI216" t="str">
        <f>+IF(AND(X216="ud.",COUNTIF(Hoja2!$I$3:$I$11,Hoja1!Q216)&gt;0),IF(Hoja1!W216=1,VLOOKUP(Hoja1!Q216,Hoja2!$A:$D,3,0),VLOOKUP(Hoja1!Q216,Hoja2!$A:$D,4,0)),IF(AND(X216="ud.",COUNTIF(Hoja2!$I$3:$I$11,Hoja1!Q216)&lt;0),VLOOKUP(Hoja1!Q216,Hoja2!$A:$B,2,0),VLOOKUP(Hoja1!Q216,Hoja2!$A:$B,2,0)))</f>
        <v>comprimidos</v>
      </c>
      <c r="BJ216" t="str">
        <f t="shared" ref="BJ216" si="502">+G216&amp;" "&amp;S216</f>
        <v>100 mcg</v>
      </c>
      <c r="BK216">
        <f t="shared" ref="BK216" si="503">+W216</f>
        <v>84</v>
      </c>
      <c r="BL216" t="str">
        <f t="shared" ref="BL216" si="504">+X216</f>
        <v>ud.</v>
      </c>
      <c r="BO216">
        <f t="shared" ref="BO216" si="505">+BB216</f>
        <v>831730</v>
      </c>
      <c r="BP216" t="str">
        <f t="shared" ref="BP216" si="506">+BC216</f>
        <v>Levotiroxina 100 mcg x 84 comprimidos</v>
      </c>
      <c r="BQ216" s="10">
        <f t="shared" ref="BQ216" si="507">+BD216</f>
        <v>0</v>
      </c>
      <c r="BR216" s="3" t="str">
        <f t="shared" ref="BR216" si="508">+BE216</f>
        <v>Levotiroxina 100</v>
      </c>
      <c r="BS216" t="str">
        <f t="shared" ref="BS216" si="509">+IF(AND(BG216="",BH216=""),BF216,IF(AND(BG216&lt;&gt;"",BH216=""),BF216&amp;";"&amp;BG216,BF216&amp;";"&amp;BG216&amp;";"&amp;BH216))</f>
        <v>Levotiroxina</v>
      </c>
      <c r="BT216" t="str">
        <f t="shared" ref="BT216" si="510">+BI216</f>
        <v>comprimidos</v>
      </c>
      <c r="BU216" t="str">
        <f t="shared" ref="BU216" si="511">+BJ216</f>
        <v>100 mcg</v>
      </c>
      <c r="BV216">
        <f t="shared" ref="BV216" si="512">+BK216</f>
        <v>84</v>
      </c>
      <c r="BW216" t="str">
        <f t="shared" ref="BW216" si="513">+BL216</f>
        <v>ud.</v>
      </c>
      <c r="BZ216" t="str">
        <f t="shared" ref="BZ216" si="514">+K216</f>
        <v>Lab Chile</v>
      </c>
      <c r="CB216">
        <v>1</v>
      </c>
    </row>
    <row r="217" spans="4:80" x14ac:dyDescent="0.2">
      <c r="D217">
        <v>831732</v>
      </c>
      <c r="E217" t="s">
        <v>1086</v>
      </c>
      <c r="F217" s="1" t="str">
        <f t="shared" ref="F217:F219" si="515">+MID(E217,1,FIND(Q217,E217,1)-2)</f>
        <v>LEVOTIROXINA</v>
      </c>
      <c r="G217" s="1">
        <f t="shared" ref="G217:G219" si="516">+R217</f>
        <v>75</v>
      </c>
      <c r="H217" s="16" t="str">
        <f t="shared" ref="H217:H219" si="517">+IF(LEFT(F217,4)="(CB)",PROPER(RIGHT(F217,LEN(F217)-5))&amp;" "&amp;G217,PROPER(RIGHT(F217,LEN(F217)))&amp;" "&amp;G217)</f>
        <v>Levotiroxina 75</v>
      </c>
      <c r="I217" s="1" t="str">
        <f>+VLOOKUP(Q217,Hoja2!A:B,2,0)</f>
        <v>comprimido</v>
      </c>
      <c r="J217" s="1" t="s">
        <v>157</v>
      </c>
      <c r="K217" s="1" t="str">
        <f t="shared" ref="K217:K219" si="518">PROPER(J217)</f>
        <v>Lab Chile</v>
      </c>
      <c r="L217" s="1" t="s">
        <v>789</v>
      </c>
      <c r="M217" s="1" t="str">
        <f t="shared" ref="M217:M219" si="519">+L217</f>
        <v>LEVOTIROXINA</v>
      </c>
      <c r="N217" s="1"/>
      <c r="O217" s="1"/>
      <c r="P217" s="1" t="s">
        <v>277</v>
      </c>
      <c r="Q217" s="1" t="s">
        <v>65</v>
      </c>
      <c r="R217" s="1">
        <v>75</v>
      </c>
      <c r="S217" s="1" t="s">
        <v>72</v>
      </c>
      <c r="T217" s="1" t="str">
        <f t="shared" ref="T217:T219" si="520">+UPPER(R217&amp;" "&amp;S217)</f>
        <v>75 MCG</v>
      </c>
      <c r="U217" s="1"/>
      <c r="V217" s="1"/>
      <c r="W217" s="1">
        <v>56</v>
      </c>
      <c r="X217" s="1" t="s">
        <v>35</v>
      </c>
      <c r="Y217" t="str">
        <f>+IF(AND(X217="ud.",COUNTIF(Hoja2!$I$3:$I$11,Hoja1!Q217)&gt;0),Hoja1!W217&amp;" "&amp;IF(Hoja1!W217=1,VLOOKUP(Hoja1!Q217,Hoja2!$A:$D,3,0),VLOOKUP(Hoja1!Q217,Hoja2!$A:$D,4,0)),IF(AND(X217="ud.",COUNTIF(Hoja2!$I$3:$I$11,Hoja1!Q217)&lt;0),Hoja1!W217&amp;" "&amp;"unidad, "&amp;VLOOKUP(Hoja1!Q217,Hoja2!$A:$B,2,0),Hoja1!W217&amp;" "&amp;Hoja1!X217&amp;" "&amp;VLOOKUP(Hoja1!Q217,Hoja2!$A:$B,2,0)))</f>
        <v>56 comprimidos</v>
      </c>
      <c r="Z217" t="str">
        <f>+IF(X217="ud.",IF(W217&lt;&gt;1,W217&amp;" "&amp;VLOOKUP(Q217,Hoja2!A:D,4,0),Hoja1!W217&amp;" "&amp;VLOOKUP(Hoja1!Q217,Hoja2!A:D,3,0)),Hoja1!W217&amp;" "&amp;Hoja1!X217&amp;" "&amp;VLOOKUP(Hoja1!Q217,Hoja2!A:B,2,0))</f>
        <v>56 comprimidos</v>
      </c>
      <c r="AA217" s="1"/>
      <c r="AB217" s="1"/>
      <c r="AC217" s="1"/>
      <c r="AE217" s="4"/>
      <c r="AF217" t="str">
        <f t="shared" ref="AF217:AF219" si="521">+E217</f>
        <v>LEVOTIROXINA COM 75 MCG X 56</v>
      </c>
      <c r="AG217" t="str">
        <f t="shared" ref="AG217:AG219" si="522">+J217</f>
        <v>LAB CHILE</v>
      </c>
      <c r="AH217" t="str">
        <f t="shared" ref="AH217:AH219" si="523">+M217&amp;" "&amp;T217</f>
        <v>LEVOTIROXINA 75 MCG</v>
      </c>
      <c r="AI217" t="str">
        <f t="shared" ref="AI217:AI219" si="524">+IF(N217="","",N217&amp;" "&amp;U217)</f>
        <v/>
      </c>
      <c r="AJ217" t="str">
        <f t="shared" ref="AJ217:AJ219" si="525">+IF(O217="","",O217&amp;" "&amp;V217)</f>
        <v/>
      </c>
      <c r="AK217" t="str">
        <f t="shared" ref="AK217:AK219" si="526">+IF(AND(AI217="",AJ217=""),AH217,IF(AND(AJ217="",AI217&lt;&gt;""),AH217&amp;" "&amp;AI217,AH217&amp;" "&amp;AI217&amp;" "&amp;AJ217))</f>
        <v>LEVOTIROXINA 75 MCG</v>
      </c>
      <c r="AL217" t="str">
        <f>+VLOOKUP($Q217,Hoja2!$A:$B,2,0)</f>
        <v>comprimido</v>
      </c>
      <c r="AM217" t="str">
        <f t="shared" ref="AM217:AM219" si="527">+AF217&amp;" "&amp;AG217&amp;" "&amp;AK217&amp;" "&amp;AL217</f>
        <v>LEVOTIROXINA COM 75 MCG X 56 LAB CHILE LEVOTIROXINA 75 MCG comprimido</v>
      </c>
      <c r="BB217">
        <f t="shared" ref="BB217:BB219" si="528">+D217</f>
        <v>831732</v>
      </c>
      <c r="BC217" t="str">
        <f t="shared" ref="BC217:BC219" si="529">+H217&amp;" "&amp;IF(S217="","x ",S217&amp;" x ")&amp;Y217</f>
        <v>Levotiroxina 75 mcg x 56 comprimidos</v>
      </c>
      <c r="BD217" s="10">
        <f t="shared" ref="BD217:BD219" si="530">+AE217</f>
        <v>0</v>
      </c>
      <c r="BE217" s="3" t="str">
        <f t="shared" ref="BE217:BE219" si="531">+H217</f>
        <v>Levotiroxina 75</v>
      </c>
      <c r="BF217" t="str">
        <f t="shared" ref="BF217:BF219" si="532">+PROPER(M217)</f>
        <v>Levotiroxina</v>
      </c>
      <c r="BG217" t="str">
        <f t="shared" ref="BG217:BG219" si="533">+PROPER(N217)</f>
        <v/>
      </c>
      <c r="BH217" t="str">
        <f t="shared" ref="BH217:BH219" si="534">+PROPER(O217)</f>
        <v/>
      </c>
      <c r="BI217" t="str">
        <f>+IF(AND(X217="ud.",COUNTIF(Hoja2!$I$3:$I$11,Hoja1!Q217)&gt;0),IF(Hoja1!W217=1,VLOOKUP(Hoja1!Q217,Hoja2!$A:$D,3,0),VLOOKUP(Hoja1!Q217,Hoja2!$A:$D,4,0)),IF(AND(X217="ud.",COUNTIF(Hoja2!$I$3:$I$11,Hoja1!Q217)&lt;0),VLOOKUP(Hoja1!Q217,Hoja2!$A:$B,2,0),VLOOKUP(Hoja1!Q217,Hoja2!$A:$B,2,0)))</f>
        <v>comprimidos</v>
      </c>
      <c r="BJ217" t="str">
        <f t="shared" ref="BJ217:BJ219" si="535">+G217&amp;" "&amp;S217</f>
        <v>75 mcg</v>
      </c>
      <c r="BK217">
        <f t="shared" ref="BK217:BK219" si="536">+W217</f>
        <v>56</v>
      </c>
      <c r="BL217" t="str">
        <f t="shared" ref="BL217:BL219" si="537">+X217</f>
        <v>ud.</v>
      </c>
      <c r="BO217">
        <f t="shared" ref="BO217:BO219" si="538">+BB217</f>
        <v>831732</v>
      </c>
      <c r="BP217" t="str">
        <f t="shared" ref="BP217:BP219" si="539">+BC217</f>
        <v>Levotiroxina 75 mcg x 56 comprimidos</v>
      </c>
      <c r="BQ217" s="10">
        <f t="shared" ref="BQ217:BQ219" si="540">+BD217</f>
        <v>0</v>
      </c>
      <c r="BR217" s="3" t="str">
        <f t="shared" ref="BR217:BR219" si="541">+BE217</f>
        <v>Levotiroxina 75</v>
      </c>
      <c r="BS217" t="str">
        <f t="shared" ref="BS217:BS219" si="542">+IF(AND(BG217="",BH217=""),BF217,IF(AND(BG217&lt;&gt;"",BH217=""),BF217&amp;";"&amp;BG217,BF217&amp;";"&amp;BG217&amp;";"&amp;BH217))</f>
        <v>Levotiroxina</v>
      </c>
      <c r="BT217" t="str">
        <f t="shared" ref="BT217:BT219" si="543">+BI217</f>
        <v>comprimidos</v>
      </c>
      <c r="BU217" t="str">
        <f t="shared" ref="BU217:BU219" si="544">+BJ217</f>
        <v>75 mcg</v>
      </c>
      <c r="BV217">
        <f t="shared" ref="BV217:BV219" si="545">+BK217</f>
        <v>56</v>
      </c>
      <c r="BW217" t="str">
        <f t="shared" ref="BW217:BW219" si="546">+BL217</f>
        <v>ud.</v>
      </c>
      <c r="BZ217" t="str">
        <f t="shared" ref="BZ217:BZ219" si="547">+K217</f>
        <v>Lab Chile</v>
      </c>
      <c r="CB217">
        <v>1</v>
      </c>
    </row>
    <row r="218" spans="4:80" x14ac:dyDescent="0.2">
      <c r="D218">
        <v>830817</v>
      </c>
      <c r="E218" t="s">
        <v>1087</v>
      </c>
      <c r="F218" s="1" t="str">
        <f t="shared" si="515"/>
        <v>EUTIROX</v>
      </c>
      <c r="G218" s="1">
        <f t="shared" si="516"/>
        <v>75</v>
      </c>
      <c r="H218" s="16" t="str">
        <f t="shared" si="517"/>
        <v>Eutirox 75</v>
      </c>
      <c r="I218" s="1" t="str">
        <f>+VLOOKUP(Q218,Hoja2!A:B,2,0)</f>
        <v>comprimido</v>
      </c>
      <c r="J218" s="1" t="s">
        <v>199</v>
      </c>
      <c r="K218" s="1" t="str">
        <f t="shared" si="518"/>
        <v>Merck</v>
      </c>
      <c r="L218" s="1" t="s">
        <v>789</v>
      </c>
      <c r="M218" s="1" t="str">
        <f t="shared" si="519"/>
        <v>LEVOTIROXINA</v>
      </c>
      <c r="N218" s="1"/>
      <c r="O218" s="1"/>
      <c r="P218" s="1" t="s">
        <v>277</v>
      </c>
      <c r="Q218" s="1" t="s">
        <v>65</v>
      </c>
      <c r="R218" s="1">
        <v>75</v>
      </c>
      <c r="S218" s="1" t="s">
        <v>72</v>
      </c>
      <c r="T218" s="1" t="str">
        <f t="shared" si="520"/>
        <v>75 MCG</v>
      </c>
      <c r="U218" s="1"/>
      <c r="V218" s="1"/>
      <c r="W218" s="1">
        <v>50</v>
      </c>
      <c r="X218" s="1" t="s">
        <v>35</v>
      </c>
      <c r="Y218" t="str">
        <f>+IF(AND(X218="ud.",COUNTIF(Hoja2!$I$3:$I$11,Hoja1!Q218)&gt;0),Hoja1!W218&amp;" "&amp;IF(Hoja1!W218=1,VLOOKUP(Hoja1!Q218,Hoja2!$A:$D,3,0),VLOOKUP(Hoja1!Q218,Hoja2!$A:$D,4,0)),IF(AND(X218="ud.",COUNTIF(Hoja2!$I$3:$I$11,Hoja1!Q218)&lt;0),Hoja1!W218&amp;" "&amp;"unidad, "&amp;VLOOKUP(Hoja1!Q218,Hoja2!$A:$B,2,0),Hoja1!W218&amp;" "&amp;Hoja1!X218&amp;" "&amp;VLOOKUP(Hoja1!Q218,Hoja2!$A:$B,2,0)))</f>
        <v>50 comprimidos</v>
      </c>
      <c r="Z218" t="str">
        <f>+IF(X218="ud.",IF(W218&lt;&gt;1,W218&amp;" "&amp;VLOOKUP(Q218,Hoja2!A:D,4,0),Hoja1!W218&amp;" "&amp;VLOOKUP(Hoja1!Q218,Hoja2!A:D,3,0)),Hoja1!W218&amp;" "&amp;Hoja1!X218&amp;" "&amp;VLOOKUP(Hoja1!Q218,Hoja2!A:B,2,0))</f>
        <v>50 comprimidos</v>
      </c>
      <c r="AA218" s="1"/>
      <c r="AB218" s="1"/>
      <c r="AC218" s="1"/>
      <c r="AE218" s="4"/>
      <c r="AF218" t="str">
        <f t="shared" si="521"/>
        <v>EUTIROX COM 75 MCG X 50</v>
      </c>
      <c r="AG218" t="str">
        <f t="shared" si="522"/>
        <v>MERCK</v>
      </c>
      <c r="AH218" t="str">
        <f t="shared" si="523"/>
        <v>LEVOTIROXINA 75 MCG</v>
      </c>
      <c r="AI218" t="str">
        <f t="shared" si="524"/>
        <v/>
      </c>
      <c r="AJ218" t="str">
        <f t="shared" si="525"/>
        <v/>
      </c>
      <c r="AK218" t="str">
        <f t="shared" si="526"/>
        <v>LEVOTIROXINA 75 MCG</v>
      </c>
      <c r="AL218" t="str">
        <f>+VLOOKUP($Q218,Hoja2!$A:$B,2,0)</f>
        <v>comprimido</v>
      </c>
      <c r="AM218" t="str">
        <f t="shared" si="527"/>
        <v>EUTIROX COM 75 MCG X 50 MERCK LEVOTIROXINA 75 MCG comprimido</v>
      </c>
      <c r="BB218">
        <f t="shared" si="528"/>
        <v>830817</v>
      </c>
      <c r="BC218" t="str">
        <f t="shared" si="529"/>
        <v>Eutirox 75 mcg x 50 comprimidos</v>
      </c>
      <c r="BD218" s="10">
        <f t="shared" si="530"/>
        <v>0</v>
      </c>
      <c r="BE218" s="3" t="str">
        <f t="shared" si="531"/>
        <v>Eutirox 75</v>
      </c>
      <c r="BF218" t="str">
        <f t="shared" si="532"/>
        <v>Levotiroxina</v>
      </c>
      <c r="BG218" t="str">
        <f t="shared" si="533"/>
        <v/>
      </c>
      <c r="BH218" t="str">
        <f t="shared" si="534"/>
        <v/>
      </c>
      <c r="BI218" t="str">
        <f>+IF(AND(X218="ud.",COUNTIF(Hoja2!$I$3:$I$11,Hoja1!Q218)&gt;0),IF(Hoja1!W218=1,VLOOKUP(Hoja1!Q218,Hoja2!$A:$D,3,0),VLOOKUP(Hoja1!Q218,Hoja2!$A:$D,4,0)),IF(AND(X218="ud.",COUNTIF(Hoja2!$I$3:$I$11,Hoja1!Q218)&lt;0),VLOOKUP(Hoja1!Q218,Hoja2!$A:$B,2,0),VLOOKUP(Hoja1!Q218,Hoja2!$A:$B,2,0)))</f>
        <v>comprimidos</v>
      </c>
      <c r="BJ218" t="str">
        <f t="shared" si="535"/>
        <v>75 mcg</v>
      </c>
      <c r="BK218">
        <f t="shared" si="536"/>
        <v>50</v>
      </c>
      <c r="BL218" t="str">
        <f t="shared" si="537"/>
        <v>ud.</v>
      </c>
      <c r="BO218">
        <f t="shared" si="538"/>
        <v>830817</v>
      </c>
      <c r="BP218" t="str">
        <f t="shared" si="539"/>
        <v>Eutirox 75 mcg x 50 comprimidos</v>
      </c>
      <c r="BQ218" s="10">
        <f t="shared" si="540"/>
        <v>0</v>
      </c>
      <c r="BR218" s="3" t="str">
        <f t="shared" si="541"/>
        <v>Eutirox 75</v>
      </c>
      <c r="BS218" t="str">
        <f t="shared" si="542"/>
        <v>Levotiroxina</v>
      </c>
      <c r="BT218" t="str">
        <f t="shared" si="543"/>
        <v>comprimidos</v>
      </c>
      <c r="BU218" t="str">
        <f t="shared" si="544"/>
        <v>75 mcg</v>
      </c>
      <c r="BV218">
        <f t="shared" si="545"/>
        <v>50</v>
      </c>
      <c r="BW218" t="str">
        <f t="shared" si="546"/>
        <v>ud.</v>
      </c>
      <c r="BZ218" t="str">
        <f t="shared" si="547"/>
        <v>Merck</v>
      </c>
      <c r="CB218">
        <v>1</v>
      </c>
    </row>
    <row r="219" spans="4:80" x14ac:dyDescent="0.2">
      <c r="D219">
        <v>1003197</v>
      </c>
      <c r="E219" t="s">
        <v>1089</v>
      </c>
      <c r="F219" s="1" t="str">
        <f t="shared" si="515"/>
        <v>JARDIANCE</v>
      </c>
      <c r="G219" s="1">
        <f t="shared" si="516"/>
        <v>25</v>
      </c>
      <c r="H219" s="16" t="str">
        <f t="shared" si="517"/>
        <v>Jardiance 25</v>
      </c>
      <c r="I219" s="1" t="str">
        <f>+VLOOKUP(Q219,Hoja2!A:B,2,0)</f>
        <v>comprimido recubierto</v>
      </c>
      <c r="J219" s="1" t="s">
        <v>139</v>
      </c>
      <c r="K219" s="1" t="str">
        <f t="shared" si="518"/>
        <v>Boehringer Ingelheim</v>
      </c>
      <c r="L219" s="1" t="s">
        <v>286</v>
      </c>
      <c r="M219" s="1" t="str">
        <f t="shared" si="519"/>
        <v>EMPAGLIFLOZINA</v>
      </c>
      <c r="N219" s="1"/>
      <c r="O219" s="1"/>
      <c r="P219" s="1" t="s">
        <v>80</v>
      </c>
      <c r="Q219" s="1" t="s">
        <v>33</v>
      </c>
      <c r="R219" s="1">
        <v>25</v>
      </c>
      <c r="S219" s="1" t="s">
        <v>34</v>
      </c>
      <c r="T219" s="1" t="str">
        <f t="shared" si="520"/>
        <v>25 MG</v>
      </c>
      <c r="U219" s="1"/>
      <c r="V219" s="1"/>
      <c r="W219" s="1">
        <v>30</v>
      </c>
      <c r="X219" s="1" t="s">
        <v>35</v>
      </c>
      <c r="Y219" t="str">
        <f>+IF(AND(X219="ud.",COUNTIF(Hoja2!$I$3:$I$11,Hoja1!Q219)&gt;0),Hoja1!W219&amp;" "&amp;IF(Hoja1!W219=1,VLOOKUP(Hoja1!Q219,Hoja2!$A:$D,3,0),VLOOKUP(Hoja1!Q219,Hoja2!$A:$D,4,0)),IF(AND(X219="ud.",COUNTIF(Hoja2!$I$3:$I$11,Hoja1!Q219)&lt;0),Hoja1!W219&amp;" "&amp;"unidad, "&amp;VLOOKUP(Hoja1!Q219,Hoja2!$A:$B,2,0),Hoja1!W219&amp;" "&amp;Hoja1!X219&amp;" "&amp;VLOOKUP(Hoja1!Q219,Hoja2!$A:$B,2,0)))</f>
        <v>30 comprimidos recubiertos</v>
      </c>
      <c r="Z219" t="str">
        <f>+IF(X219="ud.",IF(W219&lt;&gt;1,W219&amp;" "&amp;VLOOKUP(Q219,Hoja2!A:D,4,0),Hoja1!W219&amp;" "&amp;VLOOKUP(Hoja1!Q219,Hoja2!A:D,3,0)),Hoja1!W219&amp;" "&amp;Hoja1!X219&amp;" "&amp;VLOOKUP(Hoja1!Q219,Hoja2!A:B,2,0))</f>
        <v>30 comprimidos recubiertos</v>
      </c>
      <c r="AA219" s="1"/>
      <c r="AB219" s="1"/>
      <c r="AC219" s="1"/>
      <c r="AD219" s="1"/>
      <c r="AE219" s="4"/>
      <c r="AF219" t="str">
        <f t="shared" si="521"/>
        <v>JARDIANCE COM REC 25 MG X 30</v>
      </c>
      <c r="AG219" t="str">
        <f t="shared" si="522"/>
        <v>BOEHRINGER INGELHEIM</v>
      </c>
      <c r="AH219" t="str">
        <f t="shared" si="523"/>
        <v>EMPAGLIFLOZINA 25 MG</v>
      </c>
      <c r="AI219" t="str">
        <f t="shared" si="524"/>
        <v/>
      </c>
      <c r="AJ219" t="str">
        <f t="shared" si="525"/>
        <v/>
      </c>
      <c r="AK219" t="str">
        <f t="shared" si="526"/>
        <v>EMPAGLIFLOZINA 25 MG</v>
      </c>
      <c r="AL219" t="str">
        <f>+VLOOKUP($Q219,Hoja2!$A:$B,2,0)</f>
        <v>comprimido recubierto</v>
      </c>
      <c r="AM219" t="str">
        <f t="shared" si="527"/>
        <v>JARDIANCE COM REC 25 MG X 30 BOEHRINGER INGELHEIM EMPAGLIFLOZINA 25 MG comprimido recubierto</v>
      </c>
      <c r="BB219">
        <f t="shared" si="528"/>
        <v>1003197</v>
      </c>
      <c r="BC219" t="str">
        <f t="shared" si="529"/>
        <v>Jardiance 25 mg x 30 comprimidos recubiertos</v>
      </c>
      <c r="BD219" s="10">
        <f t="shared" si="530"/>
        <v>0</v>
      </c>
      <c r="BE219" s="3" t="str">
        <f t="shared" si="531"/>
        <v>Jardiance 25</v>
      </c>
      <c r="BF219" t="str">
        <f t="shared" si="532"/>
        <v>Empagliflozina</v>
      </c>
      <c r="BG219" t="str">
        <f t="shared" si="533"/>
        <v/>
      </c>
      <c r="BH219" t="str">
        <f t="shared" si="534"/>
        <v/>
      </c>
      <c r="BI219" t="str">
        <f>+IF(AND(X219="ud.",COUNTIF(Hoja2!$I$3:$I$11,Hoja1!Q219)&gt;0),IF(Hoja1!W219=1,VLOOKUP(Hoja1!Q219,Hoja2!$A:$D,3,0),VLOOKUP(Hoja1!Q219,Hoja2!$A:$D,4,0)),IF(AND(X219="ud.",COUNTIF(Hoja2!$I$3:$I$11,Hoja1!Q219)&lt;0),VLOOKUP(Hoja1!Q219,Hoja2!$A:$B,2,0),VLOOKUP(Hoja1!Q219,Hoja2!$A:$B,2,0)))</f>
        <v>comprimidos recubiertos</v>
      </c>
      <c r="BJ219" t="str">
        <f t="shared" si="535"/>
        <v>25 mg</v>
      </c>
      <c r="BK219">
        <f t="shared" si="536"/>
        <v>30</v>
      </c>
      <c r="BL219" t="str">
        <f t="shared" si="537"/>
        <v>ud.</v>
      </c>
      <c r="BO219">
        <f t="shared" si="538"/>
        <v>1003197</v>
      </c>
      <c r="BP219" t="str">
        <f t="shared" si="539"/>
        <v>Jardiance 25 mg x 30 comprimidos recubiertos</v>
      </c>
      <c r="BQ219" s="10">
        <f t="shared" si="540"/>
        <v>0</v>
      </c>
      <c r="BR219" s="3" t="str">
        <f t="shared" si="541"/>
        <v>Jardiance 25</v>
      </c>
      <c r="BS219" t="str">
        <f t="shared" si="542"/>
        <v>Empagliflozina</v>
      </c>
      <c r="BT219" t="str">
        <f t="shared" si="543"/>
        <v>comprimidos recubiertos</v>
      </c>
      <c r="BU219" t="str">
        <f t="shared" si="544"/>
        <v>25 mg</v>
      </c>
      <c r="BV219">
        <f t="shared" si="545"/>
        <v>30</v>
      </c>
      <c r="BW219" t="str">
        <f t="shared" si="546"/>
        <v>ud.</v>
      </c>
      <c r="BZ219" t="str">
        <f t="shared" si="547"/>
        <v>Boehringer Ingelheim</v>
      </c>
      <c r="CB219">
        <v>1</v>
      </c>
    </row>
    <row r="220" spans="4:80" x14ac:dyDescent="0.2">
      <c r="D220">
        <v>830670</v>
      </c>
      <c r="E220" t="s">
        <v>1090</v>
      </c>
      <c r="F220" s="1" t="str">
        <f t="shared" ref="F220" si="548">+MID(E220,1,FIND(Q220,E220,1)-2)</f>
        <v>ENCLYNA</v>
      </c>
      <c r="G220" s="1">
        <f t="shared" ref="G220" si="549">+R220</f>
        <v>10</v>
      </c>
      <c r="H220" s="16" t="str">
        <f t="shared" ref="H220" si="550">+IF(LEFT(F220,4)="(CB)",PROPER(RIGHT(F220,LEN(F220)-5))&amp;" "&amp;G220,PROPER(RIGHT(F220,LEN(F220)))&amp;" "&amp;G220)</f>
        <v>Enclyna 10</v>
      </c>
      <c r="I220" s="1" t="str">
        <f>+VLOOKUP(Q220,Hoja2!A:B,2,0)</f>
        <v>comprimido recubierto</v>
      </c>
      <c r="J220" s="1" t="s">
        <v>1091</v>
      </c>
      <c r="K220" s="1" t="str">
        <f t="shared" ref="K220" si="551">PROPER(J220)</f>
        <v>Bago</v>
      </c>
      <c r="L220" s="1" t="s">
        <v>286</v>
      </c>
      <c r="M220" s="1" t="str">
        <f t="shared" ref="M220" si="552">+L220</f>
        <v>EMPAGLIFLOZINA</v>
      </c>
      <c r="N220" s="1"/>
      <c r="O220" s="1"/>
      <c r="P220" s="1" t="s">
        <v>80</v>
      </c>
      <c r="Q220" s="1" t="s">
        <v>33</v>
      </c>
      <c r="R220" s="1">
        <v>10</v>
      </c>
      <c r="S220" s="1" t="s">
        <v>34</v>
      </c>
      <c r="T220" s="1" t="str">
        <f t="shared" ref="T220" si="553">+UPPER(R220&amp;" "&amp;S220)</f>
        <v>10 MG</v>
      </c>
      <c r="U220" s="1"/>
      <c r="V220" s="1"/>
      <c r="W220" s="1">
        <v>30</v>
      </c>
      <c r="X220" s="1" t="s">
        <v>35</v>
      </c>
      <c r="Y220" t="str">
        <f>+IF(AND(X220="ud.",COUNTIF(Hoja2!$I$3:$I$11,Hoja1!Q220)&gt;0),Hoja1!W220&amp;" "&amp;IF(Hoja1!W220=1,VLOOKUP(Hoja1!Q220,Hoja2!$A:$D,3,0),VLOOKUP(Hoja1!Q220,Hoja2!$A:$D,4,0)),IF(AND(X220="ud.",COUNTIF(Hoja2!$I$3:$I$11,Hoja1!Q220)&lt;0),Hoja1!W220&amp;" "&amp;"unidad, "&amp;VLOOKUP(Hoja1!Q220,Hoja2!$A:$B,2,0),Hoja1!W220&amp;" "&amp;Hoja1!X220&amp;" "&amp;VLOOKUP(Hoja1!Q220,Hoja2!$A:$B,2,0)))</f>
        <v>30 comprimidos recubiertos</v>
      </c>
      <c r="Z220" t="str">
        <f>+IF(X220="ud.",IF(W220&lt;&gt;1,W220&amp;" "&amp;VLOOKUP(Q220,Hoja2!A:D,4,0),Hoja1!W220&amp;" "&amp;VLOOKUP(Hoja1!Q220,Hoja2!A:D,3,0)),Hoja1!W220&amp;" "&amp;Hoja1!X220&amp;" "&amp;VLOOKUP(Hoja1!Q220,Hoja2!A:B,2,0))</f>
        <v>30 comprimidos recubiertos</v>
      </c>
      <c r="AA220" s="1"/>
      <c r="AB220" s="1"/>
      <c r="AC220" s="1"/>
      <c r="AD220" s="1"/>
      <c r="AE220" s="4"/>
      <c r="AF220" t="str">
        <f t="shared" ref="AF220" si="554">+E220</f>
        <v>ENCLYNA COM REC 10 MG X 30</v>
      </c>
      <c r="AG220" t="str">
        <f t="shared" ref="AG220" si="555">+J220</f>
        <v>BAGO</v>
      </c>
      <c r="AH220" t="str">
        <f t="shared" ref="AH220" si="556">+M220&amp;" "&amp;T220</f>
        <v>EMPAGLIFLOZINA 10 MG</v>
      </c>
      <c r="AI220" t="str">
        <f t="shared" ref="AI220" si="557">+IF(N220="","",N220&amp;" "&amp;U220)</f>
        <v/>
      </c>
      <c r="AJ220" t="str">
        <f t="shared" ref="AJ220" si="558">+IF(O220="","",O220&amp;" "&amp;V220)</f>
        <v/>
      </c>
      <c r="AK220" t="str">
        <f t="shared" ref="AK220" si="559">+IF(AND(AI220="",AJ220=""),AH220,IF(AND(AJ220="",AI220&lt;&gt;""),AH220&amp;" "&amp;AI220,AH220&amp;" "&amp;AI220&amp;" "&amp;AJ220))</f>
        <v>EMPAGLIFLOZINA 10 MG</v>
      </c>
      <c r="AL220" t="str">
        <f>+VLOOKUP($Q220,Hoja2!$A:$B,2,0)</f>
        <v>comprimido recubierto</v>
      </c>
      <c r="AM220" t="str">
        <f t="shared" ref="AM220" si="560">+AF220&amp;" "&amp;AG220&amp;" "&amp;AK220&amp;" "&amp;AL220</f>
        <v>ENCLYNA COM REC 10 MG X 30 BAGO EMPAGLIFLOZINA 10 MG comprimido recubierto</v>
      </c>
      <c r="BB220">
        <f t="shared" ref="BB220" si="561">+D220</f>
        <v>830670</v>
      </c>
      <c r="BC220" t="str">
        <f t="shared" ref="BC220" si="562">+H220&amp;" "&amp;IF(S220="","x ",S220&amp;" x ")&amp;Y220</f>
        <v>Enclyna 10 mg x 30 comprimidos recubiertos</v>
      </c>
      <c r="BD220" s="10">
        <f t="shared" ref="BD220" si="563">+AE220</f>
        <v>0</v>
      </c>
      <c r="BE220" s="3" t="str">
        <f t="shared" ref="BE220" si="564">+H220</f>
        <v>Enclyna 10</v>
      </c>
      <c r="BF220" t="str">
        <f t="shared" ref="BF220" si="565">+PROPER(M220)</f>
        <v>Empagliflozina</v>
      </c>
      <c r="BG220" t="str">
        <f t="shared" ref="BG220" si="566">+PROPER(N220)</f>
        <v/>
      </c>
      <c r="BH220" t="str">
        <f t="shared" ref="BH220" si="567">+PROPER(O220)</f>
        <v/>
      </c>
      <c r="BI220" t="str">
        <f>+IF(AND(X220="ud.",COUNTIF(Hoja2!$I$3:$I$11,Hoja1!Q220)&gt;0),IF(Hoja1!W220=1,VLOOKUP(Hoja1!Q220,Hoja2!$A:$D,3,0),VLOOKUP(Hoja1!Q220,Hoja2!$A:$D,4,0)),IF(AND(X220="ud.",COUNTIF(Hoja2!$I$3:$I$11,Hoja1!Q220)&lt;0),VLOOKUP(Hoja1!Q220,Hoja2!$A:$B,2,0),VLOOKUP(Hoja1!Q220,Hoja2!$A:$B,2,0)))</f>
        <v>comprimidos recubiertos</v>
      </c>
      <c r="BJ220" t="str">
        <f t="shared" ref="BJ220" si="568">+G220&amp;" "&amp;S220</f>
        <v>10 mg</v>
      </c>
      <c r="BK220">
        <f t="shared" ref="BK220" si="569">+W220</f>
        <v>30</v>
      </c>
      <c r="BL220" t="str">
        <f t="shared" ref="BL220" si="570">+X220</f>
        <v>ud.</v>
      </c>
      <c r="BO220">
        <f t="shared" ref="BO220" si="571">+BB220</f>
        <v>830670</v>
      </c>
      <c r="BP220" t="str">
        <f t="shared" ref="BP220" si="572">+BC220</f>
        <v>Enclyna 10 mg x 30 comprimidos recubiertos</v>
      </c>
      <c r="BQ220" s="10">
        <f t="shared" ref="BQ220" si="573">+BD220</f>
        <v>0</v>
      </c>
      <c r="BR220" s="3" t="str">
        <f t="shared" ref="BR220" si="574">+BE220</f>
        <v>Enclyna 10</v>
      </c>
      <c r="BS220" t="str">
        <f t="shared" ref="BS220" si="575">+IF(AND(BG220="",BH220=""),BF220,IF(AND(BG220&lt;&gt;"",BH220=""),BF220&amp;";"&amp;BG220,BF220&amp;";"&amp;BG220&amp;";"&amp;BH220))</f>
        <v>Empagliflozina</v>
      </c>
      <c r="BT220" t="str">
        <f t="shared" ref="BT220" si="576">+BI220</f>
        <v>comprimidos recubiertos</v>
      </c>
      <c r="BU220" t="str">
        <f t="shared" ref="BU220" si="577">+BJ220</f>
        <v>10 mg</v>
      </c>
      <c r="BV220">
        <f t="shared" ref="BV220" si="578">+BK220</f>
        <v>30</v>
      </c>
      <c r="BW220" t="str">
        <f t="shared" ref="BW220" si="579">+BL220</f>
        <v>ud.</v>
      </c>
      <c r="BZ220" t="str">
        <f t="shared" ref="BZ220" si="580">+K220</f>
        <v>Bago</v>
      </c>
      <c r="CB220">
        <v>1</v>
      </c>
    </row>
    <row r="221" spans="4:80" x14ac:dyDescent="0.2">
      <c r="D221">
        <v>833670</v>
      </c>
      <c r="E221" t="s">
        <v>1092</v>
      </c>
      <c r="F221" s="1" t="str">
        <f t="shared" ref="F221:F233" si="581">+MID(E221,1,FIND(Q221,E221,1)-2)</f>
        <v>TRAVOF SP</v>
      </c>
      <c r="G221" s="1">
        <f t="shared" ref="G221:G224" si="582">+R221</f>
        <v>4.0000000000000003E-5</v>
      </c>
      <c r="H221" s="16" t="str">
        <f t="shared" ref="H221:H233" si="583">+IF(LEFT(F221,4)="(CB)",PROPER(RIGHT(F221,LEN(F221)-5))&amp;" "&amp;G221,PROPER(RIGHT(F221,LEN(F221)))&amp;" "&amp;G221)</f>
        <v>Travof Sp 0,00004</v>
      </c>
      <c r="I221" s="1" t="str">
        <f>+VLOOKUP(Q221,Hoja2!A:B,2,0)</f>
        <v>solución oftálmica</v>
      </c>
      <c r="J221" s="1" t="s">
        <v>188</v>
      </c>
      <c r="K221" s="1" t="str">
        <f t="shared" ref="K221:K233" si="584">PROPER(J221)</f>
        <v>Saval</v>
      </c>
      <c r="L221" s="1" t="s">
        <v>298</v>
      </c>
      <c r="M221" s="1" t="str">
        <f t="shared" ref="M221:M222" si="585">+L221</f>
        <v>TRAVOPROST</v>
      </c>
      <c r="N221" s="1"/>
      <c r="O221" s="1"/>
      <c r="P221" s="1" t="s">
        <v>299</v>
      </c>
      <c r="Q221" s="1" t="s">
        <v>22</v>
      </c>
      <c r="R221" s="17">
        <v>4.0000000000000003E-5</v>
      </c>
      <c r="T221" s="5" t="s">
        <v>986</v>
      </c>
      <c r="U221" s="1"/>
      <c r="V221" s="1"/>
      <c r="W221" s="1">
        <v>2.5</v>
      </c>
      <c r="X221" s="1" t="s">
        <v>23</v>
      </c>
      <c r="Y221" t="str">
        <f>+IF(AND(X221="ud.",COUNTIF(Hoja2!$I$3:$I$11,Hoja1!Q221)&gt;0),Hoja1!W221&amp;" "&amp;IF(Hoja1!W221=1,VLOOKUP(Hoja1!Q221,Hoja2!$A:$D,3,0),VLOOKUP(Hoja1!Q221,Hoja2!$A:$D,4,0)),IF(AND(X221="ud.",COUNTIF(Hoja2!$I$3:$I$11,Hoja1!Q221)&lt;0),Hoja1!W221&amp;" "&amp;"unidad, "&amp;VLOOKUP(Hoja1!Q221,Hoja2!$A:$B,2,0),Hoja1!W221&amp;" "&amp;Hoja1!X221&amp;" "&amp;VLOOKUP(Hoja1!Q221,Hoja2!$A:$B,2,0)))</f>
        <v>2,5 ml. solución oftálmica</v>
      </c>
      <c r="Z221" t="str">
        <f>+IF(X221="ud.",IF(W221&lt;&gt;1,W221&amp;" "&amp;VLOOKUP(Q221,Hoja2!A:D,4,0),Hoja1!W221&amp;" "&amp;VLOOKUP(Hoja1!Q221,Hoja2!A:D,3,0)),Hoja1!W221&amp;" "&amp;Hoja1!X221&amp;" "&amp;VLOOKUP(Hoja1!Q221,Hoja2!A:B,2,0))</f>
        <v>2,5 ml. solución oftálmica</v>
      </c>
      <c r="AA221" s="1"/>
      <c r="AB221" s="1"/>
      <c r="AC221" s="1"/>
      <c r="AD221" s="1"/>
      <c r="AE221" s="4"/>
      <c r="AF221" t="str">
        <f t="shared" ref="AF221:AF233" si="586">+E221</f>
        <v>TRAVOF SP SOL OFT 0,004% X 2,5 ML</v>
      </c>
      <c r="AG221" t="str">
        <f t="shared" ref="AG221:AG233" si="587">+J221</f>
        <v>SAVAL</v>
      </c>
      <c r="AH221" t="str">
        <f t="shared" ref="AH221:AH233" si="588">+M221&amp;" "&amp;T221</f>
        <v>TRAVOPROST 0,004%</v>
      </c>
      <c r="AI221" t="str">
        <f t="shared" ref="AI221:AI233" si="589">+IF(N221="","",N221&amp;" "&amp;U221)</f>
        <v/>
      </c>
      <c r="AJ221" t="str">
        <f t="shared" ref="AJ221:AJ233" si="590">+IF(O221="","",O221&amp;" "&amp;V221)</f>
        <v/>
      </c>
      <c r="AK221" t="str">
        <f t="shared" ref="AK221:AK233" si="591">+IF(AND(AI221="",AJ221=""),AH221,IF(AND(AJ221="",AI221&lt;&gt;""),AH221&amp;" "&amp;AI221,AH221&amp;" "&amp;AI221&amp;" "&amp;AJ221))</f>
        <v>TRAVOPROST 0,004%</v>
      </c>
      <c r="AL221" t="str">
        <f>+VLOOKUP($Q221,Hoja2!$A:$B,2,0)</f>
        <v>solución oftálmica</v>
      </c>
      <c r="AM221" t="str">
        <f t="shared" ref="AM221:AM233" si="592">+AF221&amp;" "&amp;AG221&amp;" "&amp;AK221&amp;" "&amp;AL221</f>
        <v>TRAVOF SP SOL OFT 0,004% X 2,5 ML SAVAL TRAVOPROST 0,004% solución oftálmica</v>
      </c>
      <c r="BB221">
        <f t="shared" ref="BB221:BB233" si="593">+D221</f>
        <v>833670</v>
      </c>
      <c r="BC221" t="str">
        <f t="shared" ref="BC221:BC233" si="594">+H221&amp;" "&amp;IF(S221="","x ",S221&amp;" x ")&amp;Y221</f>
        <v>Travof Sp 0,00004 x 2,5 ml. solución oftálmica</v>
      </c>
      <c r="BD221" s="10">
        <f t="shared" ref="BD221:BD233" si="595">+AE221</f>
        <v>0</v>
      </c>
      <c r="BE221" s="3" t="str">
        <f t="shared" ref="BE221:BE233" si="596">+H221</f>
        <v>Travof Sp 0,00004</v>
      </c>
      <c r="BF221" t="str">
        <f t="shared" ref="BF221:BF233" si="597">+PROPER(M221)</f>
        <v>Travoprost</v>
      </c>
      <c r="BG221" t="str">
        <f t="shared" ref="BG221:BG233" si="598">+PROPER(N221)</f>
        <v/>
      </c>
      <c r="BH221" t="str">
        <f t="shared" ref="BH221:BH233" si="599">+PROPER(O221)</f>
        <v/>
      </c>
      <c r="BI221" t="str">
        <f>+IF(AND(X221="ud.",COUNTIF(Hoja2!$I$3:$I$11,Hoja1!Q221)&gt;0),IF(Hoja1!W221=1,VLOOKUP(Hoja1!Q221,Hoja2!$A:$D,3,0),VLOOKUP(Hoja1!Q221,Hoja2!$A:$D,4,0)),IF(AND(X221="ud.",COUNTIF(Hoja2!$I$3:$I$11,Hoja1!Q221)&lt;0),VLOOKUP(Hoja1!Q221,Hoja2!$A:$B,2,0),VLOOKUP(Hoja1!Q221,Hoja2!$A:$B,2,0)))</f>
        <v>solución oftálmica</v>
      </c>
      <c r="BJ221" t="str">
        <f t="shared" ref="BJ221:BJ233" si="600">+G221&amp;" "&amp;S221</f>
        <v xml:space="preserve">0,00004 </v>
      </c>
      <c r="BK221">
        <f t="shared" ref="BK221:BK233" si="601">+W221</f>
        <v>2.5</v>
      </c>
      <c r="BL221" t="str">
        <f t="shared" ref="BL221:BL233" si="602">+X221</f>
        <v>ml.</v>
      </c>
      <c r="BO221">
        <f t="shared" ref="BO221:BO233" si="603">+BB221</f>
        <v>833670</v>
      </c>
      <c r="BP221" t="str">
        <f t="shared" ref="BP221:BP233" si="604">+BC221</f>
        <v>Travof Sp 0,00004 x 2,5 ml. solución oftálmica</v>
      </c>
      <c r="BQ221" s="10">
        <f t="shared" ref="BQ221:BQ233" si="605">+BD221</f>
        <v>0</v>
      </c>
      <c r="BR221" s="3" t="str">
        <f t="shared" ref="BR221:BR233" si="606">+BE221</f>
        <v>Travof Sp 0,00004</v>
      </c>
      <c r="BS221" t="str">
        <f t="shared" ref="BS221:BS233" si="607">+IF(AND(BG221="",BH221=""),BF221,IF(AND(BG221&lt;&gt;"",BH221=""),BF221&amp;";"&amp;BG221,BF221&amp;";"&amp;BG221&amp;";"&amp;BH221))</f>
        <v>Travoprost</v>
      </c>
      <c r="BT221" t="str">
        <f t="shared" ref="BT221:BT233" si="608">+BI221</f>
        <v>solución oftálmica</v>
      </c>
      <c r="BU221" t="str">
        <f t="shared" ref="BU221:BU233" si="609">+BJ221</f>
        <v xml:space="preserve">0,00004 </v>
      </c>
      <c r="BV221">
        <f t="shared" ref="BV221:BV233" si="610">+BK221</f>
        <v>2.5</v>
      </c>
      <c r="BW221" t="str">
        <f t="shared" ref="BW221:BW233" si="611">+BL221</f>
        <v>ml.</v>
      </c>
      <c r="BZ221" t="str">
        <f t="shared" ref="BZ221:BZ233" si="612">+K221</f>
        <v>Saval</v>
      </c>
      <c r="CB221">
        <v>1</v>
      </c>
    </row>
    <row r="222" spans="4:80" x14ac:dyDescent="0.2">
      <c r="D222">
        <v>831633</v>
      </c>
      <c r="E222" t="s">
        <v>1093</v>
      </c>
      <c r="F222" s="1" t="str">
        <f t="shared" si="581"/>
        <v>LAMOTRIGINA</v>
      </c>
      <c r="G222" s="1">
        <f t="shared" si="582"/>
        <v>100</v>
      </c>
      <c r="H222" s="16" t="str">
        <f t="shared" si="583"/>
        <v>Lamotrigina 100</v>
      </c>
      <c r="I222" s="1" t="str">
        <f>+VLOOKUP(Q222,Hoja2!A:B,2,0)</f>
        <v>comprimido</v>
      </c>
      <c r="J222" s="1" t="s">
        <v>157</v>
      </c>
      <c r="K222" s="1" t="str">
        <f t="shared" si="584"/>
        <v>Lab Chile</v>
      </c>
      <c r="L222" s="1" t="s">
        <v>304</v>
      </c>
      <c r="M222" s="1" t="str">
        <f t="shared" si="585"/>
        <v>LAMOTRIGINA</v>
      </c>
      <c r="N222" s="1"/>
      <c r="O222" s="1"/>
      <c r="P222" s="1" t="s">
        <v>305</v>
      </c>
      <c r="Q222" s="1" t="s">
        <v>65</v>
      </c>
      <c r="R222">
        <v>100</v>
      </c>
      <c r="S222" s="1" t="s">
        <v>34</v>
      </c>
      <c r="T222" s="1" t="str">
        <f t="shared" ref="T222" si="613">+UPPER(R222&amp;" "&amp;S222)</f>
        <v>100 MG</v>
      </c>
      <c r="U222" s="1"/>
      <c r="V222" s="1"/>
      <c r="W222">
        <v>30</v>
      </c>
      <c r="X222" s="1" t="s">
        <v>35</v>
      </c>
      <c r="Y222" t="str">
        <f>+IF(AND(X222="ud.",COUNTIF(Hoja2!$I$3:$I$11,Hoja1!Q222)&gt;0),Hoja1!W222&amp;" "&amp;IF(Hoja1!W222=1,VLOOKUP(Hoja1!Q222,Hoja2!$A:$D,3,0),VLOOKUP(Hoja1!Q222,Hoja2!$A:$D,4,0)),IF(AND(X222="ud.",COUNTIF(Hoja2!$I$3:$I$11,Hoja1!Q222)&lt;0),Hoja1!W222&amp;" "&amp;"unidad, "&amp;VLOOKUP(Hoja1!Q222,Hoja2!$A:$B,2,0),Hoja1!W222&amp;" "&amp;Hoja1!X222&amp;" "&amp;VLOOKUP(Hoja1!Q222,Hoja2!$A:$B,2,0)))</f>
        <v>30 comprimidos</v>
      </c>
      <c r="Z222" t="str">
        <f>+IF(X222="ud.",IF(W222&lt;&gt;1,W222&amp;" "&amp;VLOOKUP(Q222,Hoja2!A:D,4,0),Hoja1!W222&amp;" "&amp;VLOOKUP(Hoja1!Q222,Hoja2!A:D,3,0)),Hoja1!W222&amp;" "&amp;Hoja1!X222&amp;" "&amp;VLOOKUP(Hoja1!Q222,Hoja2!A:B,2,0))</f>
        <v>30 comprimidos</v>
      </c>
      <c r="AA222" s="1"/>
      <c r="AB222" s="1"/>
      <c r="AC222" s="1"/>
      <c r="AD222" s="1"/>
      <c r="AE222" s="4"/>
      <c r="AF222" t="str">
        <f t="shared" si="586"/>
        <v>LAMOTRIGINA COM 100 MG X 30</v>
      </c>
      <c r="AG222" t="str">
        <f t="shared" si="587"/>
        <v>LAB CHILE</v>
      </c>
      <c r="AH222" t="str">
        <f t="shared" si="588"/>
        <v>LAMOTRIGINA 100 MG</v>
      </c>
      <c r="AI222" t="str">
        <f t="shared" si="589"/>
        <v/>
      </c>
      <c r="AJ222" t="str">
        <f t="shared" si="590"/>
        <v/>
      </c>
      <c r="AK222" t="str">
        <f t="shared" si="591"/>
        <v>LAMOTRIGINA 100 MG</v>
      </c>
      <c r="AL222" t="str">
        <f>+VLOOKUP($Q222,Hoja2!$A:$B,2,0)</f>
        <v>comprimido</v>
      </c>
      <c r="AM222" t="str">
        <f t="shared" si="592"/>
        <v>LAMOTRIGINA COM 100 MG X 30 LAB CHILE LAMOTRIGINA 100 MG comprimido</v>
      </c>
      <c r="BB222">
        <f t="shared" si="593"/>
        <v>831633</v>
      </c>
      <c r="BC222" t="str">
        <f t="shared" si="594"/>
        <v>Lamotrigina 100 mg x 30 comprimidos</v>
      </c>
      <c r="BD222" s="10">
        <f t="shared" si="595"/>
        <v>0</v>
      </c>
      <c r="BE222" s="3" t="str">
        <f t="shared" si="596"/>
        <v>Lamotrigina 100</v>
      </c>
      <c r="BF222" t="str">
        <f t="shared" si="597"/>
        <v>Lamotrigina</v>
      </c>
      <c r="BG222" t="str">
        <f t="shared" si="598"/>
        <v/>
      </c>
      <c r="BH222" t="str">
        <f t="shared" si="599"/>
        <v/>
      </c>
      <c r="BI222" t="str">
        <f>+IF(AND(X222="ud.",COUNTIF(Hoja2!$I$3:$I$11,Hoja1!Q222)&gt;0),IF(Hoja1!W222=1,VLOOKUP(Hoja1!Q222,Hoja2!$A:$D,3,0),VLOOKUP(Hoja1!Q222,Hoja2!$A:$D,4,0)),IF(AND(X222="ud.",COUNTIF(Hoja2!$I$3:$I$11,Hoja1!Q222)&lt;0),VLOOKUP(Hoja1!Q222,Hoja2!$A:$B,2,0),VLOOKUP(Hoja1!Q222,Hoja2!$A:$B,2,0)))</f>
        <v>comprimidos</v>
      </c>
      <c r="BJ222" t="str">
        <f t="shared" si="600"/>
        <v>100 mg</v>
      </c>
      <c r="BK222">
        <f t="shared" si="601"/>
        <v>30</v>
      </c>
      <c r="BL222" t="str">
        <f t="shared" si="602"/>
        <v>ud.</v>
      </c>
      <c r="BO222">
        <f t="shared" si="603"/>
        <v>831633</v>
      </c>
      <c r="BP222" t="str">
        <f t="shared" si="604"/>
        <v>Lamotrigina 100 mg x 30 comprimidos</v>
      </c>
      <c r="BQ222" s="10">
        <f t="shared" si="605"/>
        <v>0</v>
      </c>
      <c r="BR222" s="3" t="str">
        <f t="shared" si="606"/>
        <v>Lamotrigina 100</v>
      </c>
      <c r="BS222" t="str">
        <f t="shared" si="607"/>
        <v>Lamotrigina</v>
      </c>
      <c r="BT222" t="str">
        <f t="shared" si="608"/>
        <v>comprimidos</v>
      </c>
      <c r="BU222" t="str">
        <f t="shared" si="609"/>
        <v>100 mg</v>
      </c>
      <c r="BV222">
        <f t="shared" si="610"/>
        <v>30</v>
      </c>
      <c r="BW222" t="str">
        <f t="shared" si="611"/>
        <v>ud.</v>
      </c>
      <c r="BZ222" t="str">
        <f t="shared" si="612"/>
        <v>Lab Chile</v>
      </c>
      <c r="CB222">
        <v>1</v>
      </c>
    </row>
    <row r="223" spans="4:80" x14ac:dyDescent="0.2">
      <c r="D223">
        <v>833021</v>
      </c>
      <c r="E223" t="s">
        <v>1094</v>
      </c>
      <c r="F223" s="1" t="str">
        <f t="shared" si="581"/>
        <v>RISPYL</v>
      </c>
      <c r="G223" s="1">
        <f t="shared" si="582"/>
        <v>3</v>
      </c>
      <c r="H223" s="16" t="str">
        <f t="shared" si="583"/>
        <v>Rispyl 3</v>
      </c>
      <c r="I223" s="1" t="str">
        <f>+VLOOKUP(Q223,Hoja2!A:B,2,0)</f>
        <v>comprimido recubierto</v>
      </c>
      <c r="J223" s="1" t="s">
        <v>1095</v>
      </c>
      <c r="K223" s="1" t="str">
        <f t="shared" si="584"/>
        <v>Axon</v>
      </c>
      <c r="L223" s="1" t="s">
        <v>345</v>
      </c>
      <c r="M223" s="1" t="str">
        <f>+L223</f>
        <v>RISPERIDONA</v>
      </c>
      <c r="N223" s="1"/>
      <c r="O223" s="1"/>
      <c r="P223" s="1" t="s">
        <v>346</v>
      </c>
      <c r="Q223" s="1" t="s">
        <v>33</v>
      </c>
      <c r="R223">
        <v>3</v>
      </c>
      <c r="S223" s="1" t="s">
        <v>34</v>
      </c>
      <c r="T223" s="1" t="str">
        <f>+UPPER(R223&amp;" "&amp;S223)</f>
        <v>3 MG</v>
      </c>
      <c r="U223" s="1"/>
      <c r="V223" s="1"/>
      <c r="W223" s="1">
        <v>20</v>
      </c>
      <c r="X223" s="1" t="s">
        <v>35</v>
      </c>
      <c r="Y223" t="str">
        <f>+IF(AND(X223="ud.",COUNTIF(Hoja2!$I$3:$I$11,Hoja1!Q223)&gt;0),Hoja1!W223&amp;" "&amp;IF(Hoja1!W223=1,VLOOKUP(Hoja1!Q223,Hoja2!$A:$D,3,0),VLOOKUP(Hoja1!Q223,Hoja2!$A:$D,4,0)),IF(AND(X223="ud.",COUNTIF(Hoja2!$I$3:$I$11,Hoja1!Q223)&lt;0),Hoja1!W223&amp;" "&amp;"unidad, "&amp;VLOOKUP(Hoja1!Q223,Hoja2!$A:$B,2,0),Hoja1!W223&amp;" "&amp;Hoja1!X223&amp;" "&amp;VLOOKUP(Hoja1!Q223,Hoja2!$A:$B,2,0)))</f>
        <v>20 comprimidos recubiertos</v>
      </c>
      <c r="Z223" t="str">
        <f>+IF(X223="ud.",IF(W223&lt;&gt;1,W223&amp;" "&amp;VLOOKUP(Q223,Hoja2!A:D,4,0),Hoja1!W223&amp;" "&amp;VLOOKUP(Hoja1!Q223,Hoja2!A:D,3,0)),Hoja1!W223&amp;" "&amp;Hoja1!X223&amp;" "&amp;VLOOKUP(Hoja1!Q223,Hoja2!A:B,2,0))</f>
        <v>20 comprimidos recubiertos</v>
      </c>
      <c r="AA223" s="1"/>
      <c r="AB223" s="1"/>
      <c r="AC223" s="1"/>
      <c r="AD223" s="1"/>
      <c r="AE223" s="4"/>
      <c r="AF223" t="str">
        <f t="shared" si="586"/>
        <v>RISPYL COM REC 3 MG X 20</v>
      </c>
      <c r="AG223" t="str">
        <f t="shared" si="587"/>
        <v>AXON</v>
      </c>
      <c r="AH223" t="str">
        <f t="shared" si="588"/>
        <v>RISPERIDONA 3 MG</v>
      </c>
      <c r="AI223" t="str">
        <f t="shared" si="589"/>
        <v/>
      </c>
      <c r="AJ223" t="str">
        <f t="shared" si="590"/>
        <v/>
      </c>
      <c r="AK223" t="str">
        <f t="shared" si="591"/>
        <v>RISPERIDONA 3 MG</v>
      </c>
      <c r="AL223" t="str">
        <f>+VLOOKUP($Q223,Hoja2!$A:$B,2,0)</f>
        <v>comprimido recubierto</v>
      </c>
      <c r="AM223" t="str">
        <f t="shared" si="592"/>
        <v>RISPYL COM REC 3 MG X 20 AXON RISPERIDONA 3 MG comprimido recubierto</v>
      </c>
      <c r="BB223">
        <f t="shared" si="593"/>
        <v>833021</v>
      </c>
      <c r="BC223" t="str">
        <f t="shared" si="594"/>
        <v>Rispyl 3 mg x 20 comprimidos recubiertos</v>
      </c>
      <c r="BD223" s="10">
        <f t="shared" si="595"/>
        <v>0</v>
      </c>
      <c r="BE223" s="3" t="str">
        <f t="shared" si="596"/>
        <v>Rispyl 3</v>
      </c>
      <c r="BF223" t="str">
        <f t="shared" si="597"/>
        <v>Risperidona</v>
      </c>
      <c r="BG223" t="str">
        <f t="shared" si="598"/>
        <v/>
      </c>
      <c r="BH223" t="str">
        <f t="shared" si="599"/>
        <v/>
      </c>
      <c r="BI223" t="str">
        <f>+IF(AND(X223="ud.",COUNTIF(Hoja2!$I$3:$I$11,Hoja1!Q223)&gt;0),IF(Hoja1!W223=1,VLOOKUP(Hoja1!Q223,Hoja2!$A:$D,3,0),VLOOKUP(Hoja1!Q223,Hoja2!$A:$D,4,0)),IF(AND(X223="ud.",COUNTIF(Hoja2!$I$3:$I$11,Hoja1!Q223)&lt;0),VLOOKUP(Hoja1!Q223,Hoja2!$A:$B,2,0),VLOOKUP(Hoja1!Q223,Hoja2!$A:$B,2,0)))</f>
        <v>comprimidos recubiertos</v>
      </c>
      <c r="BJ223" t="str">
        <f t="shared" si="600"/>
        <v>3 mg</v>
      </c>
      <c r="BK223">
        <f t="shared" si="601"/>
        <v>20</v>
      </c>
      <c r="BL223" t="str">
        <f t="shared" si="602"/>
        <v>ud.</v>
      </c>
      <c r="BO223">
        <f t="shared" si="603"/>
        <v>833021</v>
      </c>
      <c r="BP223" t="str">
        <f t="shared" si="604"/>
        <v>Rispyl 3 mg x 20 comprimidos recubiertos</v>
      </c>
      <c r="BQ223" s="10">
        <f t="shared" si="605"/>
        <v>0</v>
      </c>
      <c r="BR223" s="3" t="str">
        <f t="shared" si="606"/>
        <v>Rispyl 3</v>
      </c>
      <c r="BS223" t="str">
        <f t="shared" si="607"/>
        <v>Risperidona</v>
      </c>
      <c r="BT223" t="str">
        <f t="shared" si="608"/>
        <v>comprimidos recubiertos</v>
      </c>
      <c r="BU223" t="str">
        <f t="shared" si="609"/>
        <v>3 mg</v>
      </c>
      <c r="BV223">
        <f t="shared" si="610"/>
        <v>20</v>
      </c>
      <c r="BW223" t="str">
        <f t="shared" si="611"/>
        <v>ud.</v>
      </c>
      <c r="BZ223" t="str">
        <f t="shared" si="612"/>
        <v>Axon</v>
      </c>
      <c r="CB223">
        <v>1</v>
      </c>
    </row>
    <row r="224" spans="4:80" x14ac:dyDescent="0.2">
      <c r="D224">
        <v>829296</v>
      </c>
      <c r="E224" t="s">
        <v>1097</v>
      </c>
      <c r="F224" s="1" t="str">
        <f t="shared" si="581"/>
        <v>AMOXICILINA</v>
      </c>
      <c r="G224" s="1">
        <f t="shared" si="582"/>
        <v>500</v>
      </c>
      <c r="H224" s="16" t="str">
        <f t="shared" si="583"/>
        <v>Amoxicilina 500</v>
      </c>
      <c r="I224" s="1" t="str">
        <f>+VLOOKUP(Q224,Hoja2!A:B,2,0)</f>
        <v>polvo para suspensión oral</v>
      </c>
      <c r="J224" t="s">
        <v>297</v>
      </c>
      <c r="K224" s="1" t="str">
        <f t="shared" si="584"/>
        <v>Opko</v>
      </c>
      <c r="L224" t="s">
        <v>1096</v>
      </c>
      <c r="M224" s="1" t="str">
        <f t="shared" ref="M224:M233" si="614">+L224</f>
        <v>AMOXICILINA</v>
      </c>
      <c r="P224" t="s">
        <v>159</v>
      </c>
      <c r="Q224" t="s">
        <v>160</v>
      </c>
      <c r="R224">
        <v>500</v>
      </c>
      <c r="S224" t="s">
        <v>161</v>
      </c>
      <c r="T224" s="1" t="str">
        <f t="shared" ref="T224" si="615">+UPPER(R224&amp;" "&amp;S224)</f>
        <v>500 MG/5ML</v>
      </c>
      <c r="W224">
        <v>60</v>
      </c>
      <c r="X224" s="1" t="s">
        <v>23</v>
      </c>
      <c r="Y224" t="str">
        <f>+IF(AND(X224="ud.",COUNTIF(Hoja2!$I$3:$I$11,Hoja1!Q224)&gt;0),Hoja1!W224&amp;" "&amp;IF(Hoja1!W224=1,VLOOKUP(Hoja1!Q224,Hoja2!$A:$D,3,0),VLOOKUP(Hoja1!Q224,Hoja2!$A:$D,4,0)),IF(AND(X224="ud.",COUNTIF(Hoja2!$I$3:$I$11,Hoja1!Q224)&lt;0),Hoja1!W224&amp;" "&amp;"unidad, "&amp;VLOOKUP(Hoja1!Q224,Hoja2!$A:$B,2,0),Hoja1!W224&amp;" "&amp;Hoja1!X224&amp;" "&amp;VLOOKUP(Hoja1!Q224,Hoja2!$A:$B,2,0)))</f>
        <v>60 ml. polvo para suspensión oral</v>
      </c>
      <c r="Z224" t="str">
        <f>+IF(X224="ud.",IF(W224&lt;&gt;1,W224&amp;" "&amp;VLOOKUP(Q224,Hoja2!A:D,4,0),Hoja1!W224&amp;" "&amp;VLOOKUP(Hoja1!Q224,Hoja2!A:D,3,0)),Hoja1!W224&amp;" "&amp;Hoja1!X224&amp;" "&amp;VLOOKUP(Hoja1!Q224,Hoja2!A:B,2,0))</f>
        <v>60 ml. polvo para suspensión oral</v>
      </c>
      <c r="AA224" s="1"/>
      <c r="AB224" s="1"/>
      <c r="AC224" s="1"/>
      <c r="AD224" s="1"/>
      <c r="AE224" s="4"/>
      <c r="AF224" t="str">
        <f t="shared" si="586"/>
        <v>AMOXICILINA POL SUS ORA 500 MG/5ML X 60 ML</v>
      </c>
      <c r="AG224" t="str">
        <f t="shared" si="587"/>
        <v>OPKO</v>
      </c>
      <c r="AH224" t="str">
        <f t="shared" si="588"/>
        <v>AMOXICILINA 500 MG/5ML</v>
      </c>
      <c r="AI224" t="str">
        <f t="shared" si="589"/>
        <v/>
      </c>
      <c r="AJ224" t="str">
        <f t="shared" si="590"/>
        <v/>
      </c>
      <c r="AK224" t="str">
        <f t="shared" si="591"/>
        <v>AMOXICILINA 500 MG/5ML</v>
      </c>
      <c r="AL224" t="str">
        <f>+VLOOKUP($Q224,Hoja2!$A:$B,2,0)</f>
        <v>polvo para suspensión oral</v>
      </c>
      <c r="AM224" t="str">
        <f t="shared" si="592"/>
        <v>AMOXICILINA POL SUS ORA 500 MG/5ML X 60 ML OPKO AMOXICILINA 500 MG/5ML polvo para suspensión oral</v>
      </c>
      <c r="BB224">
        <f t="shared" si="593"/>
        <v>829296</v>
      </c>
      <c r="BC224" t="str">
        <f t="shared" si="594"/>
        <v>Amoxicilina 500 mg/5ml x 60 ml. polvo para suspensión oral</v>
      </c>
      <c r="BD224" s="10">
        <f t="shared" si="595"/>
        <v>0</v>
      </c>
      <c r="BE224" s="3" t="str">
        <f t="shared" si="596"/>
        <v>Amoxicilina 500</v>
      </c>
      <c r="BF224" t="str">
        <f t="shared" si="597"/>
        <v>Amoxicilina</v>
      </c>
      <c r="BG224" t="str">
        <f t="shared" si="598"/>
        <v/>
      </c>
      <c r="BH224" t="str">
        <f t="shared" si="599"/>
        <v/>
      </c>
      <c r="BI224" t="str">
        <f>+IF(AND(X224="ud.",COUNTIF(Hoja2!$I$3:$I$11,Hoja1!Q224)&gt;0),IF(Hoja1!W224=1,VLOOKUP(Hoja1!Q224,Hoja2!$A:$D,3,0),VLOOKUP(Hoja1!Q224,Hoja2!$A:$D,4,0)),IF(AND(X224="ud.",COUNTIF(Hoja2!$I$3:$I$11,Hoja1!Q224)&lt;0),VLOOKUP(Hoja1!Q224,Hoja2!$A:$B,2,0),VLOOKUP(Hoja1!Q224,Hoja2!$A:$B,2,0)))</f>
        <v>polvo para suspensión oral</v>
      </c>
      <c r="BJ224" t="str">
        <f t="shared" si="600"/>
        <v>500 mg/5ml</v>
      </c>
      <c r="BK224">
        <f t="shared" si="601"/>
        <v>60</v>
      </c>
      <c r="BL224" t="str">
        <f t="shared" si="602"/>
        <v>ml.</v>
      </c>
      <c r="BO224">
        <f t="shared" si="603"/>
        <v>829296</v>
      </c>
      <c r="BP224" t="str">
        <f t="shared" si="604"/>
        <v>Amoxicilina 500 mg/5ml x 60 ml. polvo para suspensión oral</v>
      </c>
      <c r="BQ224" s="10">
        <f t="shared" si="605"/>
        <v>0</v>
      </c>
      <c r="BR224" s="3" t="str">
        <f t="shared" si="606"/>
        <v>Amoxicilina 500</v>
      </c>
      <c r="BS224" t="str">
        <f t="shared" si="607"/>
        <v>Amoxicilina</v>
      </c>
      <c r="BT224" t="str">
        <f t="shared" si="608"/>
        <v>polvo para suspensión oral</v>
      </c>
      <c r="BU224" t="str">
        <f t="shared" si="609"/>
        <v>500 mg/5ml</v>
      </c>
      <c r="BV224">
        <f t="shared" si="610"/>
        <v>60</v>
      </c>
      <c r="BW224" t="str">
        <f t="shared" si="611"/>
        <v>ml.</v>
      </c>
      <c r="BZ224" t="str">
        <f t="shared" si="612"/>
        <v>Opko</v>
      </c>
      <c r="CB224">
        <v>1</v>
      </c>
    </row>
    <row r="225" spans="4:80" x14ac:dyDescent="0.2">
      <c r="D225">
        <v>830932</v>
      </c>
      <c r="E225" t="s">
        <v>1098</v>
      </c>
      <c r="F225" s="1" t="str">
        <f t="shared" si="581"/>
        <v>FLAMIR</v>
      </c>
      <c r="G225" s="18" t="str">
        <f>+T225</f>
        <v>0,1%</v>
      </c>
      <c r="H225" s="16" t="str">
        <f t="shared" si="583"/>
        <v>Flamir 0,1%</v>
      </c>
      <c r="I225" s="1" t="str">
        <f>+VLOOKUP(Q225,Hoja2!A:B,2,0)</f>
        <v>gel dérmico</v>
      </c>
      <c r="J225" s="1" t="s">
        <v>1091</v>
      </c>
      <c r="K225" s="1" t="str">
        <f t="shared" si="584"/>
        <v>Bago</v>
      </c>
      <c r="L225" s="1" t="s">
        <v>367</v>
      </c>
      <c r="M225" s="1" t="str">
        <f t="shared" si="614"/>
        <v>ADAPALENO</v>
      </c>
      <c r="N225" s="1"/>
      <c r="O225" s="1"/>
      <c r="P225" s="1" t="s">
        <v>368</v>
      </c>
      <c r="Q225" s="1" t="s">
        <v>1099</v>
      </c>
      <c r="R225" s="7">
        <v>1E-3</v>
      </c>
      <c r="T225" s="5" t="s">
        <v>987</v>
      </c>
      <c r="U225" s="1"/>
      <c r="V225" s="1"/>
      <c r="W225" s="1">
        <v>30</v>
      </c>
      <c r="X225" s="1" t="s">
        <v>370</v>
      </c>
      <c r="Y225" t="str">
        <f>+IF(AND(X225="ud.",COUNTIF(Hoja2!$I$3:$I$11,Hoja1!Q225)&gt;0),Hoja1!W225&amp;" "&amp;IF(Hoja1!W225=1,VLOOKUP(Hoja1!Q225,Hoja2!$A:$D,3,0),VLOOKUP(Hoja1!Q225,Hoja2!$A:$D,4,0)),IF(AND(X225="ud.",COUNTIF(Hoja2!$I$3:$I$11,Hoja1!Q225)&lt;0),Hoja1!W225&amp;" "&amp;"unidad, "&amp;VLOOKUP(Hoja1!Q225,Hoja2!$A:$B,2,0),Hoja1!W225&amp;" "&amp;Hoja1!X225&amp;" "&amp;VLOOKUP(Hoja1!Q225,Hoja2!$A:$B,2,0)))</f>
        <v>30 g. gel dérmico</v>
      </c>
      <c r="Z225" t="str">
        <f>+IF(X225="ud.",IF(W225&lt;&gt;1,W225&amp;" "&amp;VLOOKUP(Q225,Hoja2!A:D,4,0),Hoja1!W225&amp;" "&amp;VLOOKUP(Hoja1!Q225,Hoja2!A:D,3,0)),Hoja1!W225&amp;" "&amp;Hoja1!X225&amp;" "&amp;VLOOKUP(Hoja1!Q225,Hoja2!A:B,2,0))</f>
        <v>30 g. gel dérmico</v>
      </c>
      <c r="AA225" s="1"/>
      <c r="AB225" s="1"/>
      <c r="AC225" s="1"/>
      <c r="AD225" s="1"/>
      <c r="AE225" s="4"/>
      <c r="AF225" t="str">
        <f t="shared" si="586"/>
        <v>FLAMIR GEL DER 0,1% X 30 GR</v>
      </c>
      <c r="AG225" t="str">
        <f t="shared" si="587"/>
        <v>BAGO</v>
      </c>
      <c r="AH225" t="str">
        <f t="shared" si="588"/>
        <v>ADAPALENO 0,1%</v>
      </c>
      <c r="AI225" t="str">
        <f t="shared" si="589"/>
        <v/>
      </c>
      <c r="AJ225" t="str">
        <f t="shared" si="590"/>
        <v/>
      </c>
      <c r="AK225" t="str">
        <f t="shared" si="591"/>
        <v>ADAPALENO 0,1%</v>
      </c>
      <c r="AL225" t="str">
        <f>+VLOOKUP($Q225,Hoja2!$A:$B,2,0)</f>
        <v>gel dérmico</v>
      </c>
      <c r="AM225" t="str">
        <f t="shared" si="592"/>
        <v>FLAMIR GEL DER 0,1% X 30 GR BAGO ADAPALENO 0,1% gel dérmico</v>
      </c>
      <c r="BB225">
        <f t="shared" si="593"/>
        <v>830932</v>
      </c>
      <c r="BC225" t="str">
        <f t="shared" si="594"/>
        <v>Flamir 0,1% x 30 g. gel dérmico</v>
      </c>
      <c r="BD225" s="10">
        <f t="shared" si="595"/>
        <v>0</v>
      </c>
      <c r="BE225" s="3" t="str">
        <f t="shared" si="596"/>
        <v>Flamir 0,1%</v>
      </c>
      <c r="BF225" t="str">
        <f t="shared" si="597"/>
        <v>Adapaleno</v>
      </c>
      <c r="BG225" t="str">
        <f t="shared" si="598"/>
        <v/>
      </c>
      <c r="BH225" t="str">
        <f t="shared" si="599"/>
        <v/>
      </c>
      <c r="BI225" t="str">
        <f>+IF(AND(X225="ud.",COUNTIF(Hoja2!$I$3:$I$11,Hoja1!Q225)&gt;0),IF(Hoja1!W225=1,VLOOKUP(Hoja1!Q225,Hoja2!$A:$D,3,0),VLOOKUP(Hoja1!Q225,Hoja2!$A:$D,4,0)),IF(AND(X225="ud.",COUNTIF(Hoja2!$I$3:$I$11,Hoja1!Q225)&lt;0),VLOOKUP(Hoja1!Q225,Hoja2!$A:$B,2,0),VLOOKUP(Hoja1!Q225,Hoja2!$A:$B,2,0)))</f>
        <v>gel dérmico</v>
      </c>
      <c r="BJ225" t="str">
        <f t="shared" si="600"/>
        <v xml:space="preserve">0,1% </v>
      </c>
      <c r="BK225">
        <f t="shared" si="601"/>
        <v>30</v>
      </c>
      <c r="BL225" t="str">
        <f t="shared" si="602"/>
        <v>g.</v>
      </c>
      <c r="BO225">
        <f t="shared" si="603"/>
        <v>830932</v>
      </c>
      <c r="BP225" t="str">
        <f t="shared" si="604"/>
        <v>Flamir 0,1% x 30 g. gel dérmico</v>
      </c>
      <c r="BQ225" s="10">
        <f t="shared" si="605"/>
        <v>0</v>
      </c>
      <c r="BR225" s="3" t="str">
        <f t="shared" si="606"/>
        <v>Flamir 0,1%</v>
      </c>
      <c r="BS225" t="str">
        <f t="shared" si="607"/>
        <v>Adapaleno</v>
      </c>
      <c r="BT225" t="str">
        <f t="shared" si="608"/>
        <v>gel dérmico</v>
      </c>
      <c r="BU225" t="str">
        <f t="shared" si="609"/>
        <v xml:space="preserve">0,1% </v>
      </c>
      <c r="BV225">
        <f t="shared" si="610"/>
        <v>30</v>
      </c>
      <c r="BW225" t="str">
        <f t="shared" si="611"/>
        <v>g.</v>
      </c>
      <c r="BZ225" t="str">
        <f t="shared" si="612"/>
        <v>Bago</v>
      </c>
      <c r="CB225">
        <v>1</v>
      </c>
    </row>
    <row r="226" spans="4:80" x14ac:dyDescent="0.2">
      <c r="D226">
        <v>829704</v>
      </c>
      <c r="E226" s="1" t="s">
        <v>1101</v>
      </c>
      <c r="F226" s="1" t="str">
        <f t="shared" si="581"/>
        <v>BREXOVENT LF</v>
      </c>
      <c r="G226" s="1">
        <f t="shared" ref="G226:G233" si="616">+R226</f>
        <v>125</v>
      </c>
      <c r="H226" s="16" t="str">
        <f t="shared" si="583"/>
        <v>Brexovent Lf 125</v>
      </c>
      <c r="I226" s="1" t="str">
        <f>+VLOOKUP(Q226,Hoja2!A:B,2,0)</f>
        <v>aerosol para inhalación</v>
      </c>
      <c r="J226" s="1" t="s">
        <v>381</v>
      </c>
      <c r="K226" s="1" t="str">
        <f t="shared" si="584"/>
        <v>Etex</v>
      </c>
      <c r="L226" s="1" t="s">
        <v>382</v>
      </c>
      <c r="M226" s="1" t="str">
        <f t="shared" si="614"/>
        <v>FLUTICASONA</v>
      </c>
      <c r="N226" s="1"/>
      <c r="O226" s="1"/>
      <c r="P226" s="1" t="s">
        <v>56</v>
      </c>
      <c r="Q226" s="1" t="s">
        <v>383</v>
      </c>
      <c r="R226" s="1">
        <v>125</v>
      </c>
      <c r="S226" s="1" t="s">
        <v>72</v>
      </c>
      <c r="T226" s="1" t="str">
        <f t="shared" ref="T226:T233" si="617">+UPPER(R226&amp;" "&amp;S226)</f>
        <v>125 MCG</v>
      </c>
      <c r="U226" s="1"/>
      <c r="V226" s="1"/>
      <c r="W226" s="1">
        <v>120</v>
      </c>
      <c r="X226" s="1" t="s">
        <v>73</v>
      </c>
      <c r="Y226" t="str">
        <f>+IF(AND(X226="ud.",COUNTIF(Hoja2!$I$3:$I$11,Hoja1!Q226)&gt;0),Hoja1!W226&amp;" "&amp;IF(Hoja1!W226=1,VLOOKUP(Hoja1!Q226,Hoja2!$A:$D,3,0),VLOOKUP(Hoja1!Q226,Hoja2!$A:$D,4,0)),IF(AND(X226="ud.",COUNTIF(Hoja2!$I$3:$I$11,Hoja1!Q226)&lt;0),Hoja1!W226&amp;" "&amp;"unidad, "&amp;VLOOKUP(Hoja1!Q226,Hoja2!$A:$B,2,0),Hoja1!W226&amp;" "&amp;Hoja1!X226&amp;" "&amp;VLOOKUP(Hoja1!Q226,Hoja2!$A:$B,2,0)))</f>
        <v>120 dss. aerosol para inhalación</v>
      </c>
      <c r="Z226" t="str">
        <f>+IF(X226="ud.",IF(W226&lt;&gt;1,W226&amp;" "&amp;VLOOKUP(Q226,Hoja2!A:D,4,0),Hoja1!W226&amp;" "&amp;VLOOKUP(Hoja1!Q226,Hoja2!A:D,3,0)),Hoja1!W226&amp;" "&amp;Hoja1!X226&amp;" "&amp;VLOOKUP(Hoja1!Q226,Hoja2!A:B,2,0))</f>
        <v>120 dss. aerosol para inhalación</v>
      </c>
      <c r="AA226" s="1"/>
      <c r="AB226" s="1"/>
      <c r="AC226" s="1"/>
      <c r="AD226" s="1"/>
      <c r="AE226" s="4"/>
      <c r="AF226" t="str">
        <f t="shared" si="586"/>
        <v>BREXOVENT LF AER INH 125 MCG X 120 DSS</v>
      </c>
      <c r="AG226" t="str">
        <f t="shared" si="587"/>
        <v>ETEX</v>
      </c>
      <c r="AH226" t="str">
        <f t="shared" si="588"/>
        <v>FLUTICASONA 125 MCG</v>
      </c>
      <c r="AI226" t="str">
        <f t="shared" si="589"/>
        <v/>
      </c>
      <c r="AJ226" t="str">
        <f t="shared" si="590"/>
        <v/>
      </c>
      <c r="AK226" t="str">
        <f t="shared" si="591"/>
        <v>FLUTICASONA 125 MCG</v>
      </c>
      <c r="AL226" t="str">
        <f>+VLOOKUP($Q226,Hoja2!$A:$B,2,0)</f>
        <v>aerosol para inhalación</v>
      </c>
      <c r="AM226" t="str">
        <f t="shared" si="592"/>
        <v>BREXOVENT LF AER INH 125 MCG X 120 DSS ETEX FLUTICASONA 125 MCG aerosol para inhalación</v>
      </c>
      <c r="BB226">
        <f t="shared" si="593"/>
        <v>829704</v>
      </c>
      <c r="BC226" t="str">
        <f t="shared" si="594"/>
        <v>Brexovent Lf 125 mcg x 120 dss. aerosol para inhalación</v>
      </c>
      <c r="BD226" s="10">
        <f t="shared" si="595"/>
        <v>0</v>
      </c>
      <c r="BE226" s="3" t="str">
        <f t="shared" si="596"/>
        <v>Brexovent Lf 125</v>
      </c>
      <c r="BF226" t="str">
        <f t="shared" si="597"/>
        <v>Fluticasona</v>
      </c>
      <c r="BG226" t="str">
        <f t="shared" si="598"/>
        <v/>
      </c>
      <c r="BH226" t="str">
        <f t="shared" si="599"/>
        <v/>
      </c>
      <c r="BI226" t="str">
        <f>+IF(AND(X226="ud.",COUNTIF(Hoja2!$I$3:$I$11,Hoja1!Q226)&gt;0),IF(Hoja1!W226=1,VLOOKUP(Hoja1!Q226,Hoja2!$A:$D,3,0),VLOOKUP(Hoja1!Q226,Hoja2!$A:$D,4,0)),IF(AND(X226="ud.",COUNTIF(Hoja2!$I$3:$I$11,Hoja1!Q226)&lt;0),VLOOKUP(Hoja1!Q226,Hoja2!$A:$B,2,0),VLOOKUP(Hoja1!Q226,Hoja2!$A:$B,2,0)))</f>
        <v>aerosol para inhalación</v>
      </c>
      <c r="BJ226" t="str">
        <f t="shared" si="600"/>
        <v>125 mcg</v>
      </c>
      <c r="BK226">
        <f t="shared" si="601"/>
        <v>120</v>
      </c>
      <c r="BL226" t="str">
        <f t="shared" si="602"/>
        <v>dss.</v>
      </c>
      <c r="BO226">
        <f t="shared" si="603"/>
        <v>829704</v>
      </c>
      <c r="BP226" t="str">
        <f t="shared" si="604"/>
        <v>Brexovent Lf 125 mcg x 120 dss. aerosol para inhalación</v>
      </c>
      <c r="BQ226" s="10">
        <f t="shared" si="605"/>
        <v>0</v>
      </c>
      <c r="BR226" s="3" t="str">
        <f t="shared" si="606"/>
        <v>Brexovent Lf 125</v>
      </c>
      <c r="BS226" t="str">
        <f t="shared" si="607"/>
        <v>Fluticasona</v>
      </c>
      <c r="BT226" t="str">
        <f t="shared" si="608"/>
        <v>aerosol para inhalación</v>
      </c>
      <c r="BU226" t="str">
        <f t="shared" si="609"/>
        <v>125 mcg</v>
      </c>
      <c r="BV226">
        <f t="shared" si="610"/>
        <v>120</v>
      </c>
      <c r="BW226" t="str">
        <f t="shared" si="611"/>
        <v>dss.</v>
      </c>
      <c r="BZ226" t="str">
        <f t="shared" si="612"/>
        <v>Etex</v>
      </c>
      <c r="CB226">
        <v>1</v>
      </c>
    </row>
    <row r="227" spans="4:80" x14ac:dyDescent="0.2">
      <c r="D227">
        <v>830979</v>
      </c>
      <c r="E227" s="1" t="s">
        <v>1102</v>
      </c>
      <c r="F227" s="1" t="str">
        <f t="shared" si="581"/>
        <v>FLUTICORT</v>
      </c>
      <c r="G227" s="1">
        <f t="shared" si="616"/>
        <v>125</v>
      </c>
      <c r="H227" s="16" t="str">
        <f t="shared" si="583"/>
        <v>Fluticort 125</v>
      </c>
      <c r="I227" s="1" t="str">
        <f>+VLOOKUP(Q227,Hoja2!A:B,2,0)</f>
        <v>aerosol para inhalación</v>
      </c>
      <c r="J227" s="1" t="s">
        <v>531</v>
      </c>
      <c r="K227" s="1" t="str">
        <f t="shared" si="584"/>
        <v>D&amp;M Pharma</v>
      </c>
      <c r="L227" s="1" t="s">
        <v>382</v>
      </c>
      <c r="M227" s="1" t="str">
        <f t="shared" si="614"/>
        <v>FLUTICASONA</v>
      </c>
      <c r="N227" s="1"/>
      <c r="O227" s="1"/>
      <c r="P227" s="1" t="s">
        <v>56</v>
      </c>
      <c r="Q227" s="1" t="s">
        <v>383</v>
      </c>
      <c r="R227" s="1">
        <v>125</v>
      </c>
      <c r="S227" s="1" t="s">
        <v>72</v>
      </c>
      <c r="T227" s="1" t="str">
        <f t="shared" si="617"/>
        <v>125 MCG</v>
      </c>
      <c r="U227" s="1"/>
      <c r="V227" s="1"/>
      <c r="W227" s="1">
        <v>120</v>
      </c>
      <c r="X227" s="1" t="s">
        <v>73</v>
      </c>
      <c r="Y227" t="str">
        <f>+IF(AND(X227="ud.",COUNTIF(Hoja2!$I$3:$I$11,Hoja1!Q227)&gt;0),Hoja1!W227&amp;" "&amp;IF(Hoja1!W227=1,VLOOKUP(Hoja1!Q227,Hoja2!$A:$D,3,0),VLOOKUP(Hoja1!Q227,Hoja2!$A:$D,4,0)),IF(AND(X227="ud.",COUNTIF(Hoja2!$I$3:$I$11,Hoja1!Q227)&lt;0),Hoja1!W227&amp;" "&amp;"unidad, "&amp;VLOOKUP(Hoja1!Q227,Hoja2!$A:$B,2,0),Hoja1!W227&amp;" "&amp;Hoja1!X227&amp;" "&amp;VLOOKUP(Hoja1!Q227,Hoja2!$A:$B,2,0)))</f>
        <v>120 dss. aerosol para inhalación</v>
      </c>
      <c r="Z227" t="str">
        <f>+IF(X227="ud.",IF(W227&lt;&gt;1,W227&amp;" "&amp;VLOOKUP(Q227,Hoja2!A:D,4,0),Hoja1!W227&amp;" "&amp;VLOOKUP(Hoja1!Q227,Hoja2!A:D,3,0)),Hoja1!W227&amp;" "&amp;Hoja1!X227&amp;" "&amp;VLOOKUP(Hoja1!Q227,Hoja2!A:B,2,0))</f>
        <v>120 dss. aerosol para inhalación</v>
      </c>
      <c r="AA227" s="1"/>
      <c r="AB227" s="1"/>
      <c r="AC227" s="1"/>
      <c r="AD227" s="1"/>
      <c r="AE227" s="4"/>
      <c r="AF227" t="str">
        <f t="shared" si="586"/>
        <v>FLUTICORT AER INH 125 MCG X 120 DSS</v>
      </c>
      <c r="AG227" t="str">
        <f t="shared" si="587"/>
        <v>D&amp;M PHARMA</v>
      </c>
      <c r="AH227" t="str">
        <f t="shared" si="588"/>
        <v>FLUTICASONA 125 MCG</v>
      </c>
      <c r="AI227" t="str">
        <f t="shared" si="589"/>
        <v/>
      </c>
      <c r="AJ227" t="str">
        <f t="shared" si="590"/>
        <v/>
      </c>
      <c r="AK227" t="str">
        <f t="shared" si="591"/>
        <v>FLUTICASONA 125 MCG</v>
      </c>
      <c r="AL227" t="str">
        <f>+VLOOKUP($Q227,Hoja2!$A:$B,2,0)</f>
        <v>aerosol para inhalación</v>
      </c>
      <c r="AM227" t="str">
        <f t="shared" si="592"/>
        <v>FLUTICORT AER INH 125 MCG X 120 DSS D&amp;M PHARMA FLUTICASONA 125 MCG aerosol para inhalación</v>
      </c>
      <c r="BB227">
        <f t="shared" si="593"/>
        <v>830979</v>
      </c>
      <c r="BC227" t="str">
        <f t="shared" si="594"/>
        <v>Fluticort 125 mcg x 120 dss. aerosol para inhalación</v>
      </c>
      <c r="BD227" s="10">
        <f t="shared" si="595"/>
        <v>0</v>
      </c>
      <c r="BE227" s="3" t="str">
        <f t="shared" si="596"/>
        <v>Fluticort 125</v>
      </c>
      <c r="BF227" t="str">
        <f t="shared" si="597"/>
        <v>Fluticasona</v>
      </c>
      <c r="BG227" t="str">
        <f t="shared" si="598"/>
        <v/>
      </c>
      <c r="BH227" t="str">
        <f t="shared" si="599"/>
        <v/>
      </c>
      <c r="BI227" t="str">
        <f>+IF(AND(X227="ud.",COUNTIF(Hoja2!$I$3:$I$11,Hoja1!Q227)&gt;0),IF(Hoja1!W227=1,VLOOKUP(Hoja1!Q227,Hoja2!$A:$D,3,0),VLOOKUP(Hoja1!Q227,Hoja2!$A:$D,4,0)),IF(AND(X227="ud.",COUNTIF(Hoja2!$I$3:$I$11,Hoja1!Q227)&lt;0),VLOOKUP(Hoja1!Q227,Hoja2!$A:$B,2,0),VLOOKUP(Hoja1!Q227,Hoja2!$A:$B,2,0)))</f>
        <v>aerosol para inhalación</v>
      </c>
      <c r="BJ227" t="str">
        <f t="shared" si="600"/>
        <v>125 mcg</v>
      </c>
      <c r="BK227">
        <f t="shared" si="601"/>
        <v>120</v>
      </c>
      <c r="BL227" t="str">
        <f t="shared" si="602"/>
        <v>dss.</v>
      </c>
      <c r="BO227">
        <f t="shared" si="603"/>
        <v>830979</v>
      </c>
      <c r="BP227" t="str">
        <f t="shared" si="604"/>
        <v>Fluticort 125 mcg x 120 dss. aerosol para inhalación</v>
      </c>
      <c r="BQ227" s="10">
        <f t="shared" si="605"/>
        <v>0</v>
      </c>
      <c r="BR227" s="3" t="str">
        <f t="shared" si="606"/>
        <v>Fluticort 125</v>
      </c>
      <c r="BS227" t="str">
        <f t="shared" si="607"/>
        <v>Fluticasona</v>
      </c>
      <c r="BT227" t="str">
        <f t="shared" si="608"/>
        <v>aerosol para inhalación</v>
      </c>
      <c r="BU227" t="str">
        <f t="shared" si="609"/>
        <v>125 mcg</v>
      </c>
      <c r="BV227">
        <f t="shared" si="610"/>
        <v>120</v>
      </c>
      <c r="BW227" t="str">
        <f t="shared" si="611"/>
        <v>dss.</v>
      </c>
      <c r="BZ227" t="str">
        <f t="shared" si="612"/>
        <v>D&amp;M Pharma</v>
      </c>
      <c r="CB227">
        <v>1</v>
      </c>
    </row>
    <row r="228" spans="4:80" x14ac:dyDescent="0.2">
      <c r="D228">
        <v>895385</v>
      </c>
      <c r="E228" s="1" t="s">
        <v>1103</v>
      </c>
      <c r="F228" s="1" t="str">
        <f t="shared" si="581"/>
        <v>FLUSONA</v>
      </c>
      <c r="G228" s="1">
        <f t="shared" si="616"/>
        <v>125</v>
      </c>
      <c r="H228" s="16" t="str">
        <f t="shared" si="583"/>
        <v>Flusona 125</v>
      </c>
      <c r="I228" s="1" t="str">
        <f>+VLOOKUP(Q228,Hoja2!A:B,2,0)</f>
        <v>aerosol para inhalación</v>
      </c>
      <c r="J228" s="1" t="s">
        <v>40</v>
      </c>
      <c r="K228" s="1" t="str">
        <f t="shared" si="584"/>
        <v>Abbott</v>
      </c>
      <c r="L228" t="s">
        <v>382</v>
      </c>
      <c r="M228" s="1" t="str">
        <f t="shared" si="614"/>
        <v>FLUTICASONA</v>
      </c>
      <c r="P228" t="s">
        <v>56</v>
      </c>
      <c r="Q228" t="s">
        <v>383</v>
      </c>
      <c r="R228">
        <v>125</v>
      </c>
      <c r="S228" t="s">
        <v>72</v>
      </c>
      <c r="T228" s="1" t="str">
        <f t="shared" si="617"/>
        <v>125 MCG</v>
      </c>
      <c r="W228" s="1">
        <v>120</v>
      </c>
      <c r="X228" s="1" t="s">
        <v>73</v>
      </c>
      <c r="Y228" t="str">
        <f>+IF(AND(X228="ud.",COUNTIF(Hoja2!$I$3:$I$11,Hoja1!Q228)&gt;0),Hoja1!W228&amp;" "&amp;IF(Hoja1!W228=1,VLOOKUP(Hoja1!Q228,Hoja2!$A:$D,3,0),VLOOKUP(Hoja1!Q228,Hoja2!$A:$D,4,0)),IF(AND(X228="ud.",COUNTIF(Hoja2!$I$3:$I$11,Hoja1!Q228)&lt;0),Hoja1!W228&amp;" "&amp;"unidad, "&amp;VLOOKUP(Hoja1!Q228,Hoja2!$A:$B,2,0),Hoja1!W228&amp;" "&amp;Hoja1!X228&amp;" "&amp;VLOOKUP(Hoja1!Q228,Hoja2!$A:$B,2,0)))</f>
        <v>120 dss. aerosol para inhalación</v>
      </c>
      <c r="Z228" t="str">
        <f>+IF(X228="ud.",IF(W228&lt;&gt;1,W228&amp;" "&amp;VLOOKUP(Q228,Hoja2!A:D,4,0),Hoja1!W228&amp;" "&amp;VLOOKUP(Hoja1!Q228,Hoja2!A:D,3,0)),Hoja1!W228&amp;" "&amp;Hoja1!X228&amp;" "&amp;VLOOKUP(Hoja1!Q228,Hoja2!A:B,2,0))</f>
        <v>120 dss. aerosol para inhalación</v>
      </c>
      <c r="AA228" s="1"/>
      <c r="AB228" s="1"/>
      <c r="AC228" s="1"/>
      <c r="AD228" s="1"/>
      <c r="AE228" s="4"/>
      <c r="AF228" t="str">
        <f t="shared" si="586"/>
        <v>FLUSONA AER INH 125 MCG X 120 DSS</v>
      </c>
      <c r="AG228" t="str">
        <f t="shared" si="587"/>
        <v>ABBOTT</v>
      </c>
      <c r="AH228" t="str">
        <f t="shared" si="588"/>
        <v>FLUTICASONA 125 MCG</v>
      </c>
      <c r="AI228" t="str">
        <f t="shared" si="589"/>
        <v/>
      </c>
      <c r="AJ228" t="str">
        <f t="shared" si="590"/>
        <v/>
      </c>
      <c r="AK228" t="str">
        <f t="shared" si="591"/>
        <v>FLUTICASONA 125 MCG</v>
      </c>
      <c r="AL228" t="str">
        <f>+VLOOKUP($Q228,Hoja2!$A:$B,2,0)</f>
        <v>aerosol para inhalación</v>
      </c>
      <c r="AM228" t="str">
        <f t="shared" si="592"/>
        <v>FLUSONA AER INH 125 MCG X 120 DSS ABBOTT FLUTICASONA 125 MCG aerosol para inhalación</v>
      </c>
      <c r="BB228">
        <f t="shared" si="593"/>
        <v>895385</v>
      </c>
      <c r="BC228" t="str">
        <f t="shared" si="594"/>
        <v>Flusona 125 mcg x 120 dss. aerosol para inhalación</v>
      </c>
      <c r="BD228" s="10">
        <f t="shared" si="595"/>
        <v>0</v>
      </c>
      <c r="BE228" s="3" t="str">
        <f t="shared" si="596"/>
        <v>Flusona 125</v>
      </c>
      <c r="BF228" t="str">
        <f t="shared" si="597"/>
        <v>Fluticasona</v>
      </c>
      <c r="BG228" t="str">
        <f t="shared" si="598"/>
        <v/>
      </c>
      <c r="BH228" t="str">
        <f t="shared" si="599"/>
        <v/>
      </c>
      <c r="BI228" t="str">
        <f>+IF(AND(X228="ud.",COUNTIF(Hoja2!$I$3:$I$11,Hoja1!Q228)&gt;0),IF(Hoja1!W228=1,VLOOKUP(Hoja1!Q228,Hoja2!$A:$D,3,0),VLOOKUP(Hoja1!Q228,Hoja2!$A:$D,4,0)),IF(AND(X228="ud.",COUNTIF(Hoja2!$I$3:$I$11,Hoja1!Q228)&lt;0),VLOOKUP(Hoja1!Q228,Hoja2!$A:$B,2,0),VLOOKUP(Hoja1!Q228,Hoja2!$A:$B,2,0)))</f>
        <v>aerosol para inhalación</v>
      </c>
      <c r="BJ228" t="str">
        <f t="shared" si="600"/>
        <v>125 mcg</v>
      </c>
      <c r="BK228">
        <f t="shared" si="601"/>
        <v>120</v>
      </c>
      <c r="BL228" t="str">
        <f t="shared" si="602"/>
        <v>dss.</v>
      </c>
      <c r="BO228">
        <f t="shared" si="603"/>
        <v>895385</v>
      </c>
      <c r="BP228" t="str">
        <f t="shared" si="604"/>
        <v>Flusona 125 mcg x 120 dss. aerosol para inhalación</v>
      </c>
      <c r="BQ228" s="10">
        <f t="shared" si="605"/>
        <v>0</v>
      </c>
      <c r="BR228" s="3" t="str">
        <f t="shared" si="606"/>
        <v>Flusona 125</v>
      </c>
      <c r="BS228" t="str">
        <f t="shared" si="607"/>
        <v>Fluticasona</v>
      </c>
      <c r="BT228" t="str">
        <f t="shared" si="608"/>
        <v>aerosol para inhalación</v>
      </c>
      <c r="BU228" t="str">
        <f t="shared" si="609"/>
        <v>125 mcg</v>
      </c>
      <c r="BV228">
        <f t="shared" si="610"/>
        <v>120</v>
      </c>
      <c r="BW228" t="str">
        <f t="shared" si="611"/>
        <v>dss.</v>
      </c>
      <c r="BZ228" t="str">
        <f t="shared" si="612"/>
        <v>Abbott</v>
      </c>
      <c r="CB228">
        <v>1</v>
      </c>
    </row>
    <row r="229" spans="4:80" x14ac:dyDescent="0.2">
      <c r="D229">
        <v>830998</v>
      </c>
      <c r="E229" s="1" t="s">
        <v>1105</v>
      </c>
      <c r="F229" s="1" t="str">
        <f t="shared" si="581"/>
        <v>FREMAVAL</v>
      </c>
      <c r="G229" s="1">
        <f t="shared" si="616"/>
        <v>27.5</v>
      </c>
      <c r="H229" s="16" t="str">
        <f t="shared" si="583"/>
        <v>Fremaval 27,5</v>
      </c>
      <c r="I229" s="1" t="str">
        <f>+VLOOKUP(Q229,Hoja2!A:B,2,0)</f>
        <v>suspensión nasal</v>
      </c>
      <c r="J229" s="1" t="s">
        <v>188</v>
      </c>
      <c r="K229" s="1" t="str">
        <f t="shared" si="584"/>
        <v>Saval</v>
      </c>
      <c r="L229" s="1" t="s">
        <v>382</v>
      </c>
      <c r="M229" s="1" t="str">
        <f t="shared" si="614"/>
        <v>FLUTICASONA</v>
      </c>
      <c r="N229" s="1"/>
      <c r="O229" s="1"/>
      <c r="P229" s="1" t="s">
        <v>735</v>
      </c>
      <c r="Q229" s="1" t="s">
        <v>736</v>
      </c>
      <c r="R229" s="1">
        <v>27.5</v>
      </c>
      <c r="S229" s="1" t="s">
        <v>72</v>
      </c>
      <c r="T229" s="1" t="str">
        <f t="shared" si="617"/>
        <v>27,5 MCG</v>
      </c>
      <c r="U229" s="1"/>
      <c r="V229" s="1"/>
      <c r="W229" s="1">
        <v>120</v>
      </c>
      <c r="X229" s="1" t="s">
        <v>73</v>
      </c>
      <c r="Y229" t="str">
        <f>+IF(AND(X229="ud.",COUNTIF(Hoja2!$I$3:$I$11,Hoja1!Q229)&gt;0),Hoja1!W229&amp;" "&amp;IF(Hoja1!W229=1,VLOOKUP(Hoja1!Q229,Hoja2!$A:$D,3,0),VLOOKUP(Hoja1!Q229,Hoja2!$A:$D,4,0)),IF(AND(X229="ud.",COUNTIF(Hoja2!$I$3:$I$11,Hoja1!Q229)&lt;0),Hoja1!W229&amp;" "&amp;"unidad, "&amp;VLOOKUP(Hoja1!Q229,Hoja2!$A:$B,2,0),Hoja1!W229&amp;" "&amp;Hoja1!X229&amp;" "&amp;VLOOKUP(Hoja1!Q229,Hoja2!$A:$B,2,0)))</f>
        <v>120 dss. suspensión nasal</v>
      </c>
      <c r="Z229" t="str">
        <f>+IF(X229="ud.",IF(W229&lt;&gt;1,W229&amp;" "&amp;VLOOKUP(Q229,Hoja2!A:D,4,0),Hoja1!W229&amp;" "&amp;VLOOKUP(Hoja1!Q229,Hoja2!A:D,3,0)),Hoja1!W229&amp;" "&amp;Hoja1!X229&amp;" "&amp;VLOOKUP(Hoja1!Q229,Hoja2!A:B,2,0))</f>
        <v>120 dss. suspensión nasal</v>
      </c>
      <c r="AA229" s="1"/>
      <c r="AE229" s="4"/>
      <c r="AF229" t="str">
        <f t="shared" si="586"/>
        <v>FREMAVAL SUS NAS 27,5 MCG X 120</v>
      </c>
      <c r="AG229" t="str">
        <f t="shared" si="587"/>
        <v>SAVAL</v>
      </c>
      <c r="AH229" t="str">
        <f t="shared" si="588"/>
        <v>FLUTICASONA 27,5 MCG</v>
      </c>
      <c r="AI229" t="str">
        <f t="shared" si="589"/>
        <v/>
      </c>
      <c r="AJ229" t="str">
        <f t="shared" si="590"/>
        <v/>
      </c>
      <c r="AK229" t="str">
        <f t="shared" si="591"/>
        <v>FLUTICASONA 27,5 MCG</v>
      </c>
      <c r="AL229" t="str">
        <f>+VLOOKUP($Q229,Hoja2!$A:$B,2,0)</f>
        <v>suspensión nasal</v>
      </c>
      <c r="AM229" t="str">
        <f t="shared" si="592"/>
        <v>FREMAVAL SUS NAS 27,5 MCG X 120 SAVAL FLUTICASONA 27,5 MCG suspensión nasal</v>
      </c>
      <c r="BB229">
        <f t="shared" si="593"/>
        <v>830998</v>
      </c>
      <c r="BC229" t="str">
        <f t="shared" si="594"/>
        <v>Fremaval 27,5 mcg x 120 dss. suspensión nasal</v>
      </c>
      <c r="BD229" s="10">
        <f t="shared" si="595"/>
        <v>0</v>
      </c>
      <c r="BE229" s="3" t="str">
        <f t="shared" si="596"/>
        <v>Fremaval 27,5</v>
      </c>
      <c r="BF229" t="str">
        <f t="shared" si="597"/>
        <v>Fluticasona</v>
      </c>
      <c r="BG229" t="str">
        <f t="shared" si="598"/>
        <v/>
      </c>
      <c r="BH229" t="str">
        <f t="shared" si="599"/>
        <v/>
      </c>
      <c r="BI229" t="str">
        <f>+IF(AND(X229="ud.",COUNTIF(Hoja2!$I$3:$I$11,Hoja1!Q229)&gt;0),IF(Hoja1!W229=1,VLOOKUP(Hoja1!Q229,Hoja2!$A:$D,3,0),VLOOKUP(Hoja1!Q229,Hoja2!$A:$D,4,0)),IF(AND(X229="ud.",COUNTIF(Hoja2!$I$3:$I$11,Hoja1!Q229)&lt;0),VLOOKUP(Hoja1!Q229,Hoja2!$A:$B,2,0),VLOOKUP(Hoja1!Q229,Hoja2!$A:$B,2,0)))</f>
        <v>suspensión nasal</v>
      </c>
      <c r="BJ229" t="str">
        <f t="shared" si="600"/>
        <v>27,5 mcg</v>
      </c>
      <c r="BK229">
        <f t="shared" si="601"/>
        <v>120</v>
      </c>
      <c r="BL229" t="str">
        <f t="shared" si="602"/>
        <v>dss.</v>
      </c>
      <c r="BO229">
        <f t="shared" si="603"/>
        <v>830998</v>
      </c>
      <c r="BP229" t="str">
        <f t="shared" si="604"/>
        <v>Fremaval 27,5 mcg x 120 dss. suspensión nasal</v>
      </c>
      <c r="BQ229" s="10">
        <f t="shared" si="605"/>
        <v>0</v>
      </c>
      <c r="BR229" s="3" t="str">
        <f t="shared" si="606"/>
        <v>Fremaval 27,5</v>
      </c>
      <c r="BS229" t="str">
        <f t="shared" si="607"/>
        <v>Fluticasona</v>
      </c>
      <c r="BT229" t="str">
        <f t="shared" si="608"/>
        <v>suspensión nasal</v>
      </c>
      <c r="BU229" t="str">
        <f t="shared" si="609"/>
        <v>27,5 mcg</v>
      </c>
      <c r="BV229">
        <f t="shared" si="610"/>
        <v>120</v>
      </c>
      <c r="BW229" t="str">
        <f t="shared" si="611"/>
        <v>dss.</v>
      </c>
      <c r="BZ229" t="str">
        <f t="shared" si="612"/>
        <v>Saval</v>
      </c>
      <c r="CB229">
        <v>1</v>
      </c>
    </row>
    <row r="230" spans="4:80" x14ac:dyDescent="0.2">
      <c r="D230">
        <v>831476</v>
      </c>
      <c r="E230" s="1" t="s">
        <v>1106</v>
      </c>
      <c r="F230" s="1" t="str">
        <f t="shared" si="581"/>
        <v>ISOTRETINOINA</v>
      </c>
      <c r="G230" s="1">
        <f t="shared" si="616"/>
        <v>20</v>
      </c>
      <c r="H230" s="16" t="str">
        <f t="shared" si="583"/>
        <v>Isotretinoina 20</v>
      </c>
      <c r="I230" s="1" t="str">
        <f>+VLOOKUP(Q230,Hoja2!A:B,2,0)</f>
        <v>cápsula blanda</v>
      </c>
      <c r="J230" s="1" t="s">
        <v>157</v>
      </c>
      <c r="K230" s="1" t="str">
        <f t="shared" si="584"/>
        <v>Lab Chile</v>
      </c>
      <c r="L230" s="1" t="s">
        <v>398</v>
      </c>
      <c r="M230" s="1" t="str">
        <f t="shared" si="614"/>
        <v>ISOTRETINOINA</v>
      </c>
      <c r="N230" s="1"/>
      <c r="O230" s="1"/>
      <c r="P230" s="1" t="s">
        <v>368</v>
      </c>
      <c r="Q230" s="1" t="s">
        <v>92</v>
      </c>
      <c r="R230">
        <v>20</v>
      </c>
      <c r="S230" s="1" t="s">
        <v>34</v>
      </c>
      <c r="T230" s="1" t="str">
        <f t="shared" si="617"/>
        <v>20 MG</v>
      </c>
      <c r="U230" s="1"/>
      <c r="V230" s="1"/>
      <c r="W230">
        <v>30</v>
      </c>
      <c r="X230" s="1" t="s">
        <v>35</v>
      </c>
      <c r="Y230" t="str">
        <f>+IF(AND(X230="ud.",COUNTIF(Hoja2!$I$3:$I$11,Hoja1!Q230)&gt;0),Hoja1!W230&amp;" "&amp;IF(Hoja1!W230=1,VLOOKUP(Hoja1!Q230,Hoja2!$A:$D,3,0),VLOOKUP(Hoja1!Q230,Hoja2!$A:$D,4,0)),IF(AND(X230="ud.",COUNTIF(Hoja2!$I$3:$I$11,Hoja1!Q230)&lt;0),Hoja1!W230&amp;" "&amp;"unidad, "&amp;VLOOKUP(Hoja1!Q230,Hoja2!$A:$B,2,0),Hoja1!W230&amp;" "&amp;Hoja1!X230&amp;" "&amp;VLOOKUP(Hoja1!Q230,Hoja2!$A:$B,2,0)))</f>
        <v>30 ud. cápsula blanda</v>
      </c>
      <c r="Z230" t="str">
        <f>+IF(X230="ud.",IF(W230&lt;&gt;1,W230&amp;" "&amp;VLOOKUP(Q230,Hoja2!A:D,4,0),Hoja1!W230&amp;" "&amp;VLOOKUP(Hoja1!Q230,Hoja2!A:D,3,0)),Hoja1!W230&amp;" "&amp;Hoja1!X230&amp;" "&amp;VLOOKUP(Hoja1!Q230,Hoja2!A:B,2,0))</f>
        <v>30 cápsulas blandas</v>
      </c>
      <c r="AA230" s="1"/>
      <c r="AB230" s="1"/>
      <c r="AC230" s="1"/>
      <c r="AD230" s="1"/>
      <c r="AE230" s="4"/>
      <c r="AF230" t="str">
        <f t="shared" si="586"/>
        <v>ISOTRETINOINA CAP BLA 20 MG X 30</v>
      </c>
      <c r="AG230" t="str">
        <f t="shared" si="587"/>
        <v>LAB CHILE</v>
      </c>
      <c r="AH230" t="str">
        <f t="shared" si="588"/>
        <v>ISOTRETINOINA 20 MG</v>
      </c>
      <c r="AI230" t="str">
        <f t="shared" si="589"/>
        <v/>
      </c>
      <c r="AJ230" t="str">
        <f t="shared" si="590"/>
        <v/>
      </c>
      <c r="AK230" t="str">
        <f t="shared" si="591"/>
        <v>ISOTRETINOINA 20 MG</v>
      </c>
      <c r="AL230" t="str">
        <f>+VLOOKUP($Q230,Hoja2!$A:$B,2,0)</f>
        <v>cápsula blanda</v>
      </c>
      <c r="AM230" t="str">
        <f t="shared" si="592"/>
        <v>ISOTRETINOINA CAP BLA 20 MG X 30 LAB CHILE ISOTRETINOINA 20 MG cápsula blanda</v>
      </c>
      <c r="BB230">
        <f t="shared" si="593"/>
        <v>831476</v>
      </c>
      <c r="BC230" t="str">
        <f t="shared" si="594"/>
        <v>Isotretinoina 20 mg x 30 ud. cápsula blanda</v>
      </c>
      <c r="BD230" s="10">
        <f t="shared" si="595"/>
        <v>0</v>
      </c>
      <c r="BE230" s="3" t="str">
        <f t="shared" si="596"/>
        <v>Isotretinoina 20</v>
      </c>
      <c r="BF230" t="str">
        <f t="shared" si="597"/>
        <v>Isotretinoina</v>
      </c>
      <c r="BG230" t="str">
        <f t="shared" si="598"/>
        <v/>
      </c>
      <c r="BH230" t="str">
        <f t="shared" si="599"/>
        <v/>
      </c>
      <c r="BI230" t="str">
        <f>+IF(AND(X230="ud.",COUNTIF(Hoja2!$I$3:$I$11,Hoja1!Q230)&gt;0),IF(Hoja1!W230=1,VLOOKUP(Hoja1!Q230,Hoja2!$A:$D,3,0),VLOOKUP(Hoja1!Q230,Hoja2!$A:$D,4,0)),IF(AND(X230="ud.",COUNTIF(Hoja2!$I$3:$I$11,Hoja1!Q230)&lt;0),VLOOKUP(Hoja1!Q230,Hoja2!$A:$B,2,0),VLOOKUP(Hoja1!Q230,Hoja2!$A:$B,2,0)))</f>
        <v>cápsula blanda</v>
      </c>
      <c r="BJ230" t="str">
        <f t="shared" si="600"/>
        <v>20 mg</v>
      </c>
      <c r="BK230">
        <f t="shared" si="601"/>
        <v>30</v>
      </c>
      <c r="BL230" t="str">
        <f t="shared" si="602"/>
        <v>ud.</v>
      </c>
      <c r="BO230">
        <f t="shared" si="603"/>
        <v>831476</v>
      </c>
      <c r="BP230" t="str">
        <f t="shared" si="604"/>
        <v>Isotretinoina 20 mg x 30 ud. cápsula blanda</v>
      </c>
      <c r="BQ230" s="10">
        <f t="shared" si="605"/>
        <v>0</v>
      </c>
      <c r="BR230" s="3" t="str">
        <f t="shared" si="606"/>
        <v>Isotretinoina 20</v>
      </c>
      <c r="BS230" t="str">
        <f t="shared" si="607"/>
        <v>Isotretinoina</v>
      </c>
      <c r="BT230" t="str">
        <f t="shared" si="608"/>
        <v>cápsula blanda</v>
      </c>
      <c r="BU230" t="str">
        <f t="shared" si="609"/>
        <v>20 mg</v>
      </c>
      <c r="BV230">
        <f t="shared" si="610"/>
        <v>30</v>
      </c>
      <c r="BW230" t="str">
        <f t="shared" si="611"/>
        <v>ud.</v>
      </c>
      <c r="BZ230" t="str">
        <f t="shared" si="612"/>
        <v>Lab Chile</v>
      </c>
      <c r="CB230">
        <v>1</v>
      </c>
    </row>
    <row r="231" spans="4:80" x14ac:dyDescent="0.2">
      <c r="D231">
        <v>832494</v>
      </c>
      <c r="E231" s="1" t="s">
        <v>1107</v>
      </c>
      <c r="F231" s="1" t="str">
        <f t="shared" si="581"/>
        <v>ORALNE</v>
      </c>
      <c r="G231" s="1">
        <f t="shared" si="616"/>
        <v>20</v>
      </c>
      <c r="H231" s="16" t="str">
        <f t="shared" si="583"/>
        <v>Oralne 20</v>
      </c>
      <c r="I231" s="1" t="str">
        <f>+VLOOKUP(Q231,Hoja2!A:B,2,0)</f>
        <v>cápsula blanda</v>
      </c>
      <c r="J231" s="1" t="s">
        <v>252</v>
      </c>
      <c r="K231" s="1" t="str">
        <f t="shared" si="584"/>
        <v>Deutsche Pharma</v>
      </c>
      <c r="L231" s="1" t="s">
        <v>398</v>
      </c>
      <c r="M231" s="1" t="str">
        <f t="shared" si="614"/>
        <v>ISOTRETINOINA</v>
      </c>
      <c r="N231" s="1"/>
      <c r="O231" s="1"/>
      <c r="P231" s="1" t="s">
        <v>368</v>
      </c>
      <c r="Q231" s="1" t="s">
        <v>92</v>
      </c>
      <c r="R231">
        <v>20</v>
      </c>
      <c r="S231" s="1" t="s">
        <v>34</v>
      </c>
      <c r="T231" s="1" t="str">
        <f t="shared" si="617"/>
        <v>20 MG</v>
      </c>
      <c r="U231" s="1"/>
      <c r="V231" s="1"/>
      <c r="W231">
        <v>30</v>
      </c>
      <c r="X231" s="1" t="s">
        <v>35</v>
      </c>
      <c r="Y231" t="str">
        <f>+IF(AND(X231="ud.",COUNTIF(Hoja2!$I$3:$I$11,Hoja1!Q231)&gt;0),Hoja1!W231&amp;" "&amp;IF(Hoja1!W231=1,VLOOKUP(Hoja1!Q231,Hoja2!$A:$D,3,0),VLOOKUP(Hoja1!Q231,Hoja2!$A:$D,4,0)),IF(AND(X231="ud.",COUNTIF(Hoja2!$I$3:$I$11,Hoja1!Q231)&lt;0),Hoja1!W231&amp;" "&amp;"unidad, "&amp;VLOOKUP(Hoja1!Q231,Hoja2!$A:$B,2,0),Hoja1!W231&amp;" "&amp;Hoja1!X231&amp;" "&amp;VLOOKUP(Hoja1!Q231,Hoja2!$A:$B,2,0)))</f>
        <v>30 ud. cápsula blanda</v>
      </c>
      <c r="Z231" t="str">
        <f>+IF(X231="ud.",IF(W231&lt;&gt;1,W231&amp;" "&amp;VLOOKUP(Q231,Hoja2!A:D,4,0),Hoja1!W231&amp;" "&amp;VLOOKUP(Hoja1!Q231,Hoja2!A:D,3,0)),Hoja1!W231&amp;" "&amp;Hoja1!X231&amp;" "&amp;VLOOKUP(Hoja1!Q231,Hoja2!A:B,2,0))</f>
        <v>30 cápsulas blandas</v>
      </c>
      <c r="AA231" s="1"/>
      <c r="AB231" s="1"/>
      <c r="AC231" s="1"/>
      <c r="AD231" s="1"/>
      <c r="AE231" s="4"/>
      <c r="AF231" t="str">
        <f t="shared" si="586"/>
        <v>ORALNE CAP BLA 20 MG X 30</v>
      </c>
      <c r="AG231" t="str">
        <f t="shared" si="587"/>
        <v>DEUTSCHE PHARMA</v>
      </c>
      <c r="AH231" t="str">
        <f t="shared" si="588"/>
        <v>ISOTRETINOINA 20 MG</v>
      </c>
      <c r="AI231" t="str">
        <f t="shared" si="589"/>
        <v/>
      </c>
      <c r="AJ231" t="str">
        <f t="shared" si="590"/>
        <v/>
      </c>
      <c r="AK231" t="str">
        <f t="shared" si="591"/>
        <v>ISOTRETINOINA 20 MG</v>
      </c>
      <c r="AL231" t="str">
        <f>+VLOOKUP($Q231,Hoja2!$A:$B,2,0)</f>
        <v>cápsula blanda</v>
      </c>
      <c r="AM231" t="str">
        <f t="shared" si="592"/>
        <v>ORALNE CAP BLA 20 MG X 30 DEUTSCHE PHARMA ISOTRETINOINA 20 MG cápsula blanda</v>
      </c>
      <c r="BB231">
        <f t="shared" si="593"/>
        <v>832494</v>
      </c>
      <c r="BC231" t="str">
        <f t="shared" si="594"/>
        <v>Oralne 20 mg x 30 ud. cápsula blanda</v>
      </c>
      <c r="BD231" s="10">
        <f t="shared" si="595"/>
        <v>0</v>
      </c>
      <c r="BE231" s="3" t="str">
        <f t="shared" si="596"/>
        <v>Oralne 20</v>
      </c>
      <c r="BF231" t="str">
        <f t="shared" si="597"/>
        <v>Isotretinoina</v>
      </c>
      <c r="BG231" t="str">
        <f t="shared" si="598"/>
        <v/>
      </c>
      <c r="BH231" t="str">
        <f t="shared" si="599"/>
        <v/>
      </c>
      <c r="BI231" t="str">
        <f>+IF(AND(X231="ud.",COUNTIF(Hoja2!$I$3:$I$11,Hoja1!Q231)&gt;0),IF(Hoja1!W231=1,VLOOKUP(Hoja1!Q231,Hoja2!$A:$D,3,0),VLOOKUP(Hoja1!Q231,Hoja2!$A:$D,4,0)),IF(AND(X231="ud.",COUNTIF(Hoja2!$I$3:$I$11,Hoja1!Q231)&lt;0),VLOOKUP(Hoja1!Q231,Hoja2!$A:$B,2,0),VLOOKUP(Hoja1!Q231,Hoja2!$A:$B,2,0)))</f>
        <v>cápsula blanda</v>
      </c>
      <c r="BJ231" t="str">
        <f t="shared" si="600"/>
        <v>20 mg</v>
      </c>
      <c r="BK231">
        <f t="shared" si="601"/>
        <v>30</v>
      </c>
      <c r="BL231" t="str">
        <f t="shared" si="602"/>
        <v>ud.</v>
      </c>
      <c r="BO231">
        <f t="shared" si="603"/>
        <v>832494</v>
      </c>
      <c r="BP231" t="str">
        <f t="shared" si="604"/>
        <v>Oralne 20 mg x 30 ud. cápsula blanda</v>
      </c>
      <c r="BQ231" s="10">
        <f t="shared" si="605"/>
        <v>0</v>
      </c>
      <c r="BR231" s="3" t="str">
        <f t="shared" si="606"/>
        <v>Oralne 20</v>
      </c>
      <c r="BS231" t="str">
        <f t="shared" si="607"/>
        <v>Isotretinoina</v>
      </c>
      <c r="BT231" t="str">
        <f t="shared" si="608"/>
        <v>cápsula blanda</v>
      </c>
      <c r="BU231" t="str">
        <f t="shared" si="609"/>
        <v>20 mg</v>
      </c>
      <c r="BV231">
        <f t="shared" si="610"/>
        <v>30</v>
      </c>
      <c r="BW231" t="str">
        <f t="shared" si="611"/>
        <v>ud.</v>
      </c>
      <c r="BZ231" t="str">
        <f t="shared" si="612"/>
        <v>Deutsche Pharma</v>
      </c>
      <c r="CB231">
        <v>1</v>
      </c>
    </row>
    <row r="232" spans="4:80" x14ac:dyDescent="0.2">
      <c r="D232">
        <v>1470839</v>
      </c>
      <c r="E232" s="1" t="s">
        <v>1109</v>
      </c>
      <c r="F232" s="1" t="str">
        <f t="shared" si="581"/>
        <v>ISOTRETINOINA</v>
      </c>
      <c r="G232" s="1">
        <f t="shared" si="616"/>
        <v>10</v>
      </c>
      <c r="H232" s="16" t="str">
        <f t="shared" si="583"/>
        <v>Isotretinoina 10</v>
      </c>
      <c r="I232" s="1" t="str">
        <f>+VLOOKUP(Q232,Hoja2!A:B,2,0)</f>
        <v>cápsula blanda</v>
      </c>
      <c r="J232" s="1" t="s">
        <v>157</v>
      </c>
      <c r="K232" s="1" t="str">
        <f t="shared" si="584"/>
        <v>Lab Chile</v>
      </c>
      <c r="L232" s="1" t="s">
        <v>398</v>
      </c>
      <c r="M232" s="1" t="str">
        <f t="shared" si="614"/>
        <v>ISOTRETINOINA</v>
      </c>
      <c r="N232" s="1"/>
      <c r="O232" s="1"/>
      <c r="P232" s="1" t="s">
        <v>368</v>
      </c>
      <c r="Q232" s="1" t="s">
        <v>92</v>
      </c>
      <c r="R232" s="1">
        <v>10</v>
      </c>
      <c r="S232" s="1" t="s">
        <v>34</v>
      </c>
      <c r="T232" s="1" t="str">
        <f t="shared" si="617"/>
        <v>10 MG</v>
      </c>
      <c r="U232" s="1"/>
      <c r="V232" s="1"/>
      <c r="W232" s="1">
        <v>30</v>
      </c>
      <c r="X232" s="1" t="s">
        <v>35</v>
      </c>
      <c r="Y232" t="str">
        <f>+IF(AND(X232="ud.",COUNTIF(Hoja2!$I$3:$I$11,Hoja1!Q232)&gt;0),Hoja1!W232&amp;" "&amp;IF(Hoja1!W232=1,VLOOKUP(Hoja1!Q232,Hoja2!$A:$D,3,0),VLOOKUP(Hoja1!Q232,Hoja2!$A:$D,4,0)),IF(AND(X232="ud.",COUNTIF(Hoja2!$I$3:$I$11,Hoja1!Q232)&lt;0),Hoja1!W232&amp;" "&amp;"unidad, "&amp;VLOOKUP(Hoja1!Q232,Hoja2!$A:$B,2,0),Hoja1!W232&amp;" "&amp;Hoja1!X232&amp;" "&amp;VLOOKUP(Hoja1!Q232,Hoja2!$A:$B,2,0)))</f>
        <v>30 ud. cápsula blanda</v>
      </c>
      <c r="Z232" t="str">
        <f>+IF(X232="ud.",IF(W232&lt;&gt;1,W232&amp;" "&amp;VLOOKUP(Q232,Hoja2!A:D,4,0),Hoja1!W232&amp;" "&amp;VLOOKUP(Hoja1!Q232,Hoja2!A:D,3,0)),Hoja1!W232&amp;" "&amp;Hoja1!X232&amp;" "&amp;VLOOKUP(Hoja1!Q232,Hoja2!A:B,2,0))</f>
        <v>30 cápsulas blandas</v>
      </c>
      <c r="AA232" s="1"/>
      <c r="AB232" s="1"/>
      <c r="AC232" s="1"/>
      <c r="AD232" s="1"/>
      <c r="AE232" s="4"/>
      <c r="AF232" t="str">
        <f t="shared" si="586"/>
        <v>ISOTRETINOINA CAP BLA 10 MG X 30</v>
      </c>
      <c r="AG232" t="str">
        <f t="shared" si="587"/>
        <v>LAB CHILE</v>
      </c>
      <c r="AH232" t="str">
        <f t="shared" si="588"/>
        <v>ISOTRETINOINA 10 MG</v>
      </c>
      <c r="AI232" t="str">
        <f t="shared" si="589"/>
        <v/>
      </c>
      <c r="AJ232" t="str">
        <f t="shared" si="590"/>
        <v/>
      </c>
      <c r="AK232" t="str">
        <f t="shared" si="591"/>
        <v>ISOTRETINOINA 10 MG</v>
      </c>
      <c r="AL232" t="str">
        <f>+VLOOKUP($Q232,Hoja2!$A:$B,2,0)</f>
        <v>cápsula blanda</v>
      </c>
      <c r="AM232" t="str">
        <f t="shared" si="592"/>
        <v>ISOTRETINOINA CAP BLA 10 MG X 30 LAB CHILE ISOTRETINOINA 10 MG cápsula blanda</v>
      </c>
      <c r="BB232">
        <f t="shared" si="593"/>
        <v>1470839</v>
      </c>
      <c r="BC232" t="str">
        <f t="shared" si="594"/>
        <v>Isotretinoina 10 mg x 30 ud. cápsula blanda</v>
      </c>
      <c r="BD232" s="10">
        <f t="shared" si="595"/>
        <v>0</v>
      </c>
      <c r="BE232" s="3" t="str">
        <f t="shared" si="596"/>
        <v>Isotretinoina 10</v>
      </c>
      <c r="BF232" t="str">
        <f t="shared" si="597"/>
        <v>Isotretinoina</v>
      </c>
      <c r="BG232" t="str">
        <f t="shared" si="598"/>
        <v/>
      </c>
      <c r="BH232" t="str">
        <f t="shared" si="599"/>
        <v/>
      </c>
      <c r="BI232" t="str">
        <f>+IF(AND(X232="ud.",COUNTIF(Hoja2!$I$3:$I$11,Hoja1!Q232)&gt;0),IF(Hoja1!W232=1,VLOOKUP(Hoja1!Q232,Hoja2!$A:$D,3,0),VLOOKUP(Hoja1!Q232,Hoja2!$A:$D,4,0)),IF(AND(X232="ud.",COUNTIF(Hoja2!$I$3:$I$11,Hoja1!Q232)&lt;0),VLOOKUP(Hoja1!Q232,Hoja2!$A:$B,2,0),VLOOKUP(Hoja1!Q232,Hoja2!$A:$B,2,0)))</f>
        <v>cápsula blanda</v>
      </c>
      <c r="BJ232" t="str">
        <f t="shared" si="600"/>
        <v>10 mg</v>
      </c>
      <c r="BK232">
        <f t="shared" si="601"/>
        <v>30</v>
      </c>
      <c r="BL232" t="str">
        <f t="shared" si="602"/>
        <v>ud.</v>
      </c>
      <c r="BO232">
        <f t="shared" si="603"/>
        <v>1470839</v>
      </c>
      <c r="BP232" t="str">
        <f t="shared" si="604"/>
        <v>Isotretinoina 10 mg x 30 ud. cápsula blanda</v>
      </c>
      <c r="BQ232" s="10">
        <f t="shared" si="605"/>
        <v>0</v>
      </c>
      <c r="BR232" s="3" t="str">
        <f t="shared" si="606"/>
        <v>Isotretinoina 10</v>
      </c>
      <c r="BS232" t="str">
        <f t="shared" si="607"/>
        <v>Isotretinoina</v>
      </c>
      <c r="BT232" t="str">
        <f t="shared" si="608"/>
        <v>cápsula blanda</v>
      </c>
      <c r="BU232" t="str">
        <f t="shared" si="609"/>
        <v>10 mg</v>
      </c>
      <c r="BV232">
        <f t="shared" si="610"/>
        <v>30</v>
      </c>
      <c r="BW232" t="str">
        <f t="shared" si="611"/>
        <v>ud.</v>
      </c>
      <c r="BZ232" t="str">
        <f t="shared" si="612"/>
        <v>Lab Chile</v>
      </c>
      <c r="CB232">
        <v>1</v>
      </c>
    </row>
    <row r="233" spans="4:80" x14ac:dyDescent="0.2">
      <c r="D233">
        <v>832817</v>
      </c>
      <c r="E233" t="s">
        <v>1111</v>
      </c>
      <c r="F233" s="1" t="str">
        <f t="shared" si="581"/>
        <v>PREDNISONA</v>
      </c>
      <c r="G233" s="1">
        <f t="shared" si="616"/>
        <v>20</v>
      </c>
      <c r="H233" s="16" t="str">
        <f t="shared" si="583"/>
        <v>Prednisona 20</v>
      </c>
      <c r="I233" s="1" t="str">
        <f>+VLOOKUP(Q233,Hoja2!A:B,2,0)</f>
        <v>comprimido recubierto</v>
      </c>
      <c r="J233" s="1" t="s">
        <v>157</v>
      </c>
      <c r="K233" s="1" t="str">
        <f t="shared" si="584"/>
        <v>Lab Chile</v>
      </c>
      <c r="L233" s="1" t="s">
        <v>406</v>
      </c>
      <c r="M233" s="1" t="str">
        <f t="shared" si="614"/>
        <v>PREDNISONA</v>
      </c>
      <c r="N233" s="1"/>
      <c r="O233" s="1"/>
      <c r="P233" s="1" t="s">
        <v>56</v>
      </c>
      <c r="Q233" s="1" t="s">
        <v>33</v>
      </c>
      <c r="R233" s="1">
        <v>20</v>
      </c>
      <c r="S233" s="1" t="s">
        <v>34</v>
      </c>
      <c r="T233" s="1" t="str">
        <f t="shared" si="617"/>
        <v>20 MG</v>
      </c>
      <c r="U233" s="1"/>
      <c r="V233" s="1"/>
      <c r="W233">
        <v>20</v>
      </c>
      <c r="X233" s="1" t="s">
        <v>35</v>
      </c>
      <c r="Y233" t="str">
        <f>+IF(AND(X233="ud.",COUNTIF(Hoja2!$I$3:$I$11,Hoja1!Q233)&gt;0),Hoja1!W233&amp;" "&amp;IF(Hoja1!W233=1,VLOOKUP(Hoja1!Q233,Hoja2!$A:$D,3,0),VLOOKUP(Hoja1!Q233,Hoja2!$A:$D,4,0)),IF(AND(X233="ud.",COUNTIF(Hoja2!$I$3:$I$11,Hoja1!Q233)&lt;0),Hoja1!W233&amp;" "&amp;"unidad, "&amp;VLOOKUP(Hoja1!Q233,Hoja2!$A:$B,2,0),Hoja1!W233&amp;" "&amp;Hoja1!X233&amp;" "&amp;VLOOKUP(Hoja1!Q233,Hoja2!$A:$B,2,0)))</f>
        <v>20 comprimidos recubiertos</v>
      </c>
      <c r="Z233" t="str">
        <f>+IF(X233="ud.",IF(W233&lt;&gt;1,W233&amp;" "&amp;VLOOKUP(Q233,Hoja2!A:D,4,0),Hoja1!W233&amp;" "&amp;VLOOKUP(Hoja1!Q233,Hoja2!A:D,3,0)),Hoja1!W233&amp;" "&amp;Hoja1!X233&amp;" "&amp;VLOOKUP(Hoja1!Q233,Hoja2!A:B,2,0))</f>
        <v>20 comprimidos recubiertos</v>
      </c>
      <c r="AA233" s="1"/>
      <c r="AB233" s="1"/>
      <c r="AC233" s="1"/>
      <c r="AD233" s="1"/>
      <c r="AE233" s="4"/>
      <c r="AF233" t="str">
        <f t="shared" si="586"/>
        <v>PREDNISONA COM REC 20 MG X 20 LAB CHILE</v>
      </c>
      <c r="AG233" t="str">
        <f t="shared" si="587"/>
        <v>LAB CHILE</v>
      </c>
      <c r="AH233" t="str">
        <f t="shared" si="588"/>
        <v>PREDNISONA 20 MG</v>
      </c>
      <c r="AI233" t="str">
        <f t="shared" si="589"/>
        <v/>
      </c>
      <c r="AJ233" t="str">
        <f t="shared" si="590"/>
        <v/>
      </c>
      <c r="AK233" t="str">
        <f t="shared" si="591"/>
        <v>PREDNISONA 20 MG</v>
      </c>
      <c r="AL233" t="str">
        <f>+VLOOKUP($Q233,Hoja2!$A:$B,2,0)</f>
        <v>comprimido recubierto</v>
      </c>
      <c r="AM233" t="str">
        <f t="shared" si="592"/>
        <v>PREDNISONA COM REC 20 MG X 20 LAB CHILE LAB CHILE PREDNISONA 20 MG comprimido recubierto</v>
      </c>
      <c r="BB233">
        <f t="shared" si="593"/>
        <v>832817</v>
      </c>
      <c r="BC233" t="str">
        <f t="shared" si="594"/>
        <v>Prednisona 20 mg x 20 comprimidos recubiertos</v>
      </c>
      <c r="BD233" s="10">
        <f t="shared" si="595"/>
        <v>0</v>
      </c>
      <c r="BE233" s="3" t="str">
        <f t="shared" si="596"/>
        <v>Prednisona 20</v>
      </c>
      <c r="BF233" t="str">
        <f t="shared" si="597"/>
        <v>Prednisona</v>
      </c>
      <c r="BG233" t="str">
        <f t="shared" si="598"/>
        <v/>
      </c>
      <c r="BH233" t="str">
        <f t="shared" si="599"/>
        <v/>
      </c>
      <c r="BI233" t="str">
        <f>+IF(AND(X233="ud.",COUNTIF(Hoja2!$I$3:$I$11,Hoja1!Q233)&gt;0),IF(Hoja1!W233=1,VLOOKUP(Hoja1!Q233,Hoja2!$A:$D,3,0),VLOOKUP(Hoja1!Q233,Hoja2!$A:$D,4,0)),IF(AND(X233="ud.",COUNTIF(Hoja2!$I$3:$I$11,Hoja1!Q233)&lt;0),VLOOKUP(Hoja1!Q233,Hoja2!$A:$B,2,0),VLOOKUP(Hoja1!Q233,Hoja2!$A:$B,2,0)))</f>
        <v>comprimidos recubiertos</v>
      </c>
      <c r="BJ233" t="str">
        <f t="shared" si="600"/>
        <v>20 mg</v>
      </c>
      <c r="BK233">
        <f t="shared" si="601"/>
        <v>20</v>
      </c>
      <c r="BL233" t="str">
        <f t="shared" si="602"/>
        <v>ud.</v>
      </c>
      <c r="BO233">
        <f t="shared" si="603"/>
        <v>832817</v>
      </c>
      <c r="BP233" t="str">
        <f t="shared" si="604"/>
        <v>Prednisona 20 mg x 20 comprimidos recubiertos</v>
      </c>
      <c r="BQ233" s="10">
        <f t="shared" si="605"/>
        <v>0</v>
      </c>
      <c r="BR233" s="3" t="str">
        <f t="shared" si="606"/>
        <v>Prednisona 20</v>
      </c>
      <c r="BS233" t="str">
        <f t="shared" si="607"/>
        <v>Prednisona</v>
      </c>
      <c r="BT233" t="str">
        <f t="shared" si="608"/>
        <v>comprimidos recubiertos</v>
      </c>
      <c r="BU233" t="str">
        <f t="shared" si="609"/>
        <v>20 mg</v>
      </c>
      <c r="BV233">
        <f t="shared" si="610"/>
        <v>20</v>
      </c>
      <c r="BW233" t="str">
        <f t="shared" si="611"/>
        <v>ud.</v>
      </c>
      <c r="BZ233" t="str">
        <f t="shared" si="612"/>
        <v>Lab Chile</v>
      </c>
      <c r="CB233">
        <v>1</v>
      </c>
    </row>
    <row r="234" spans="4:80" x14ac:dyDescent="0.2">
      <c r="D234">
        <v>832816</v>
      </c>
      <c r="E234" t="s">
        <v>1112</v>
      </c>
      <c r="F234" s="1" t="str">
        <f t="shared" ref="F234:F238" si="618">+MID(E234,1,FIND(Q234,E234,1)-2)</f>
        <v>PREDNISONA</v>
      </c>
      <c r="G234" s="1">
        <f t="shared" ref="G234:G238" si="619">+R234</f>
        <v>20</v>
      </c>
      <c r="H234" s="16" t="str">
        <f t="shared" ref="H234:H238" si="620">+IF(LEFT(F234,4)="(CB)",PROPER(RIGHT(F234,LEN(F234)-5))&amp;" "&amp;G234,PROPER(RIGHT(F234,LEN(F234)))&amp;" "&amp;G234)</f>
        <v>Prednisona 20</v>
      </c>
      <c r="I234" s="1" t="str">
        <f>+VLOOKUP(Q234,Hoja2!A:B,2,0)</f>
        <v>comprimido recubierto</v>
      </c>
      <c r="J234" s="1" t="s">
        <v>1113</v>
      </c>
      <c r="K234" s="1" t="str">
        <f t="shared" ref="K234:K238" si="621">PROPER(J234)</f>
        <v>Hospifarma</v>
      </c>
      <c r="L234" s="1" t="s">
        <v>406</v>
      </c>
      <c r="M234" s="1" t="str">
        <f t="shared" ref="M234" si="622">+L234</f>
        <v>PREDNISONA</v>
      </c>
      <c r="N234" s="1"/>
      <c r="O234" s="1"/>
      <c r="P234" s="1" t="s">
        <v>56</v>
      </c>
      <c r="Q234" s="1" t="s">
        <v>33</v>
      </c>
      <c r="R234" s="1">
        <v>20</v>
      </c>
      <c r="S234" s="1" t="s">
        <v>34</v>
      </c>
      <c r="T234" s="1" t="str">
        <f t="shared" ref="T234" si="623">+UPPER(R234&amp;" "&amp;S234)</f>
        <v>20 MG</v>
      </c>
      <c r="U234" s="1"/>
      <c r="V234" s="1"/>
      <c r="W234">
        <v>20</v>
      </c>
      <c r="X234" s="1" t="s">
        <v>35</v>
      </c>
      <c r="Y234" t="str">
        <f>+IF(AND(X234="ud.",COUNTIF(Hoja2!$I$3:$I$11,Hoja1!Q234)&gt;0),Hoja1!W234&amp;" "&amp;IF(Hoja1!W234=1,VLOOKUP(Hoja1!Q234,Hoja2!$A:$D,3,0),VLOOKUP(Hoja1!Q234,Hoja2!$A:$D,4,0)),IF(AND(X234="ud.",COUNTIF(Hoja2!$I$3:$I$11,Hoja1!Q234)&lt;0),Hoja1!W234&amp;" "&amp;"unidad, "&amp;VLOOKUP(Hoja1!Q234,Hoja2!$A:$B,2,0),Hoja1!W234&amp;" "&amp;Hoja1!X234&amp;" "&amp;VLOOKUP(Hoja1!Q234,Hoja2!$A:$B,2,0)))</f>
        <v>20 comprimidos recubiertos</v>
      </c>
      <c r="Z234" t="str">
        <f>+IF(X234="ud.",IF(W234&lt;&gt;1,W234&amp;" "&amp;VLOOKUP(Q234,Hoja2!A:D,4,0),Hoja1!W234&amp;" "&amp;VLOOKUP(Hoja1!Q234,Hoja2!A:D,3,0)),Hoja1!W234&amp;" "&amp;Hoja1!X234&amp;" "&amp;VLOOKUP(Hoja1!Q234,Hoja2!A:B,2,0))</f>
        <v>20 comprimidos recubiertos</v>
      </c>
      <c r="AA234" s="1"/>
      <c r="AB234" s="1"/>
      <c r="AC234" s="1"/>
      <c r="AD234" s="1"/>
      <c r="AE234" s="4"/>
      <c r="AF234" t="str">
        <f t="shared" ref="AF234:AF238" si="624">+E234</f>
        <v>PREDNISONA COM REC 20 MG X 20 HOSPIFARMA</v>
      </c>
      <c r="AG234" t="str">
        <f t="shared" ref="AG234:AG238" si="625">+J234</f>
        <v>HOSPIFARMA</v>
      </c>
      <c r="AH234" t="str">
        <f t="shared" ref="AH234:AH238" si="626">+M234&amp;" "&amp;T234</f>
        <v>PREDNISONA 20 MG</v>
      </c>
      <c r="AI234" t="str">
        <f t="shared" ref="AI234:AI238" si="627">+IF(N234="","",N234&amp;" "&amp;U234)</f>
        <v/>
      </c>
      <c r="AJ234" t="str">
        <f t="shared" ref="AJ234:AJ238" si="628">+IF(O234="","",O234&amp;" "&amp;V234)</f>
        <v/>
      </c>
      <c r="AK234" t="str">
        <f t="shared" ref="AK234:AK238" si="629">+IF(AND(AI234="",AJ234=""),AH234,IF(AND(AJ234="",AI234&lt;&gt;""),AH234&amp;" "&amp;AI234,AH234&amp;" "&amp;AI234&amp;" "&amp;AJ234))</f>
        <v>PREDNISONA 20 MG</v>
      </c>
      <c r="AL234" t="str">
        <f>+VLOOKUP($Q234,Hoja2!$A:$B,2,0)</f>
        <v>comprimido recubierto</v>
      </c>
      <c r="AM234" t="str">
        <f t="shared" ref="AM234:AM238" si="630">+AF234&amp;" "&amp;AG234&amp;" "&amp;AK234&amp;" "&amp;AL234</f>
        <v>PREDNISONA COM REC 20 MG X 20 HOSPIFARMA HOSPIFARMA PREDNISONA 20 MG comprimido recubierto</v>
      </c>
      <c r="BB234">
        <f t="shared" ref="BB234:BB238" si="631">+D234</f>
        <v>832816</v>
      </c>
      <c r="BC234" t="str">
        <f t="shared" ref="BC234:BC238" si="632">+H234&amp;" "&amp;IF(S234="","x ",S234&amp;" x ")&amp;Y234</f>
        <v>Prednisona 20 mg x 20 comprimidos recubiertos</v>
      </c>
      <c r="BD234" s="10">
        <f t="shared" ref="BD234:BD238" si="633">+AE234</f>
        <v>0</v>
      </c>
      <c r="BE234" s="3" t="str">
        <f t="shared" ref="BE234:BE238" si="634">+H234</f>
        <v>Prednisona 20</v>
      </c>
      <c r="BF234" t="str">
        <f t="shared" ref="BF234:BF238" si="635">+PROPER(M234)</f>
        <v>Prednisona</v>
      </c>
      <c r="BG234" t="str">
        <f t="shared" ref="BG234:BG238" si="636">+PROPER(N234)</f>
        <v/>
      </c>
      <c r="BH234" t="str">
        <f t="shared" ref="BH234:BH238" si="637">+PROPER(O234)</f>
        <v/>
      </c>
      <c r="BI234" t="str">
        <f>+IF(AND(X234="ud.",COUNTIF(Hoja2!$I$3:$I$11,Hoja1!Q234)&gt;0),IF(Hoja1!W234=1,VLOOKUP(Hoja1!Q234,Hoja2!$A:$D,3,0),VLOOKUP(Hoja1!Q234,Hoja2!$A:$D,4,0)),IF(AND(X234="ud.",COUNTIF(Hoja2!$I$3:$I$11,Hoja1!Q234)&lt;0),VLOOKUP(Hoja1!Q234,Hoja2!$A:$B,2,0),VLOOKUP(Hoja1!Q234,Hoja2!$A:$B,2,0)))</f>
        <v>comprimidos recubiertos</v>
      </c>
      <c r="BJ234" t="str">
        <f t="shared" ref="BJ234:BJ238" si="638">+G234&amp;" "&amp;S234</f>
        <v>20 mg</v>
      </c>
      <c r="BK234">
        <f t="shared" ref="BK234:BK238" si="639">+W234</f>
        <v>20</v>
      </c>
      <c r="BL234" t="str">
        <f t="shared" ref="BL234:BL238" si="640">+X234</f>
        <v>ud.</v>
      </c>
      <c r="BO234">
        <f t="shared" ref="BO234:BO238" si="641">+BB234</f>
        <v>832816</v>
      </c>
      <c r="BP234" t="str">
        <f t="shared" ref="BP234:BP238" si="642">+BC234</f>
        <v>Prednisona 20 mg x 20 comprimidos recubiertos</v>
      </c>
      <c r="BQ234" s="10">
        <f t="shared" ref="BQ234:BQ238" si="643">+BD234</f>
        <v>0</v>
      </c>
      <c r="BR234" s="3" t="str">
        <f t="shared" ref="BR234:BR238" si="644">+BE234</f>
        <v>Prednisona 20</v>
      </c>
      <c r="BS234" t="str">
        <f t="shared" ref="BS234:BS238" si="645">+IF(AND(BG234="",BH234=""),BF234,IF(AND(BG234&lt;&gt;"",BH234=""),BF234&amp;";"&amp;BG234,BF234&amp;";"&amp;BG234&amp;";"&amp;BH234))</f>
        <v>Prednisona</v>
      </c>
      <c r="BT234" t="str">
        <f t="shared" ref="BT234:BT238" si="646">+BI234</f>
        <v>comprimidos recubiertos</v>
      </c>
      <c r="BU234" t="str">
        <f t="shared" ref="BU234:BU238" si="647">+BJ234</f>
        <v>20 mg</v>
      </c>
      <c r="BV234">
        <f t="shared" ref="BV234:BV238" si="648">+BK234</f>
        <v>20</v>
      </c>
      <c r="BW234" t="str">
        <f t="shared" ref="BW234:BW238" si="649">+BL234</f>
        <v>ud.</v>
      </c>
      <c r="BZ234" t="str">
        <f t="shared" ref="BZ234:BZ238" si="650">+K234</f>
        <v>Hospifarma</v>
      </c>
      <c r="CB234">
        <v>1</v>
      </c>
    </row>
    <row r="235" spans="4:80" x14ac:dyDescent="0.2">
      <c r="D235">
        <v>832188</v>
      </c>
      <c r="E235" t="s">
        <v>1115</v>
      </c>
      <c r="F235" s="1" t="str">
        <f t="shared" si="618"/>
        <v>NEUMOCORT PLUS</v>
      </c>
      <c r="G235" s="1" t="str">
        <f t="shared" si="619"/>
        <v>160/4,5</v>
      </c>
      <c r="H235" s="16" t="str">
        <f t="shared" si="620"/>
        <v>Neumocort Plus 160/4,5</v>
      </c>
      <c r="I235" s="1" t="str">
        <f>+VLOOKUP(Q235,Hoja2!A:B,2,0)</f>
        <v>aerosol para inhalación</v>
      </c>
      <c r="J235" s="1" t="s">
        <v>531</v>
      </c>
      <c r="K235" s="1" t="str">
        <f t="shared" si="621"/>
        <v>D&amp;M Pharma</v>
      </c>
      <c r="L235" s="1" t="s">
        <v>375</v>
      </c>
      <c r="M235" s="1" t="s">
        <v>891</v>
      </c>
      <c r="N235" s="1" t="s">
        <v>892</v>
      </c>
      <c r="O235" s="1"/>
      <c r="P235" s="1" t="s">
        <v>221</v>
      </c>
      <c r="Q235" s="1" t="s">
        <v>383</v>
      </c>
      <c r="R235" s="1" t="s">
        <v>410</v>
      </c>
      <c r="S235" s="1" t="s">
        <v>72</v>
      </c>
      <c r="T235" s="1" t="s">
        <v>925</v>
      </c>
      <c r="U235" s="1" t="s">
        <v>924</v>
      </c>
      <c r="V235" s="1"/>
      <c r="W235">
        <v>150</v>
      </c>
      <c r="X235" s="1" t="s">
        <v>73</v>
      </c>
      <c r="Y235" t="str">
        <f>+IF(AND(X235="ud.",COUNTIF(Hoja2!$I$3:$I$11,Hoja1!Q235)&gt;0),Hoja1!W235&amp;" "&amp;IF(Hoja1!W235=1,VLOOKUP(Hoja1!Q235,Hoja2!$A:$D,3,0),VLOOKUP(Hoja1!Q235,Hoja2!$A:$D,4,0)),IF(AND(X235="ud.",COUNTIF(Hoja2!$I$3:$I$11,Hoja1!Q235)&lt;0),Hoja1!W235&amp;" "&amp;"unidad, "&amp;VLOOKUP(Hoja1!Q235,Hoja2!$A:$B,2,0),Hoja1!W235&amp;" "&amp;Hoja1!X235&amp;" "&amp;VLOOKUP(Hoja1!Q235,Hoja2!$A:$B,2,0)))</f>
        <v>150 dss. aerosol para inhalación</v>
      </c>
      <c r="Z235" t="str">
        <f>+IF(X235="ud.",IF(W235&lt;&gt;1,W235&amp;" "&amp;VLOOKUP(Q235,Hoja2!A:D,4,0),Hoja1!W235&amp;" "&amp;VLOOKUP(Hoja1!Q235,Hoja2!A:D,3,0)),Hoja1!W235&amp;" "&amp;Hoja1!X235&amp;" "&amp;VLOOKUP(Hoja1!Q235,Hoja2!A:B,2,0))</f>
        <v>150 dss. aerosol para inhalación</v>
      </c>
      <c r="AA235" s="1"/>
      <c r="AB235" s="1"/>
      <c r="AC235" s="1"/>
      <c r="AD235" s="1"/>
      <c r="AE235" s="4"/>
      <c r="AF235" t="str">
        <f t="shared" si="624"/>
        <v>NEUMOCORT PLUS AER INH 160/4,5 MCG X 150 DSS</v>
      </c>
      <c r="AG235" t="str">
        <f t="shared" si="625"/>
        <v>D&amp;M PHARMA</v>
      </c>
      <c r="AH235" t="str">
        <f t="shared" si="626"/>
        <v>BUDESONIDA 160 MCG</v>
      </c>
      <c r="AI235" t="str">
        <f t="shared" si="627"/>
        <v>FORMOTEROL 4,5 MCG</v>
      </c>
      <c r="AJ235" t="str">
        <f t="shared" si="628"/>
        <v/>
      </c>
      <c r="AK235" t="str">
        <f t="shared" si="629"/>
        <v>BUDESONIDA 160 MCG FORMOTEROL 4,5 MCG</v>
      </c>
      <c r="AL235" t="str">
        <f>+VLOOKUP($Q235,Hoja2!$A:$B,2,0)</f>
        <v>aerosol para inhalación</v>
      </c>
      <c r="AM235" t="str">
        <f t="shared" si="630"/>
        <v>NEUMOCORT PLUS AER INH 160/4,5 MCG X 150 DSS D&amp;M PHARMA BUDESONIDA 160 MCG FORMOTEROL 4,5 MCG aerosol para inhalación</v>
      </c>
      <c r="BB235">
        <f t="shared" si="631"/>
        <v>832188</v>
      </c>
      <c r="BC235" t="str">
        <f t="shared" si="632"/>
        <v>Neumocort Plus 160/4,5 mcg x 150 dss. aerosol para inhalación</v>
      </c>
      <c r="BD235" s="10">
        <f t="shared" si="633"/>
        <v>0</v>
      </c>
      <c r="BE235" s="3" t="str">
        <f t="shared" si="634"/>
        <v>Neumocort Plus 160/4,5</v>
      </c>
      <c r="BF235" t="str">
        <f t="shared" si="635"/>
        <v>Budesonida</v>
      </c>
      <c r="BG235" t="str">
        <f t="shared" si="636"/>
        <v>Formoterol</v>
      </c>
      <c r="BH235" t="str">
        <f t="shared" si="637"/>
        <v/>
      </c>
      <c r="BI235" t="str">
        <f>+IF(AND(X235="ud.",COUNTIF(Hoja2!$I$3:$I$11,Hoja1!Q235)&gt;0),IF(Hoja1!W235=1,VLOOKUP(Hoja1!Q235,Hoja2!$A:$D,3,0),VLOOKUP(Hoja1!Q235,Hoja2!$A:$D,4,0)),IF(AND(X235="ud.",COUNTIF(Hoja2!$I$3:$I$11,Hoja1!Q235)&lt;0),VLOOKUP(Hoja1!Q235,Hoja2!$A:$B,2,0),VLOOKUP(Hoja1!Q235,Hoja2!$A:$B,2,0)))</f>
        <v>aerosol para inhalación</v>
      </c>
      <c r="BJ235" t="str">
        <f t="shared" si="638"/>
        <v>160/4,5 mcg</v>
      </c>
      <c r="BK235">
        <f t="shared" si="639"/>
        <v>150</v>
      </c>
      <c r="BL235" t="str">
        <f t="shared" si="640"/>
        <v>dss.</v>
      </c>
      <c r="BO235">
        <f t="shared" si="641"/>
        <v>832188</v>
      </c>
      <c r="BP235" t="str">
        <f t="shared" si="642"/>
        <v>Neumocort Plus 160/4,5 mcg x 150 dss. aerosol para inhalación</v>
      </c>
      <c r="BQ235" s="10">
        <f t="shared" si="643"/>
        <v>0</v>
      </c>
      <c r="BR235" s="3" t="str">
        <f t="shared" si="644"/>
        <v>Neumocort Plus 160/4,5</v>
      </c>
      <c r="BS235" t="str">
        <f t="shared" si="645"/>
        <v>Budesonida;Formoterol</v>
      </c>
      <c r="BT235" t="str">
        <f t="shared" si="646"/>
        <v>aerosol para inhalación</v>
      </c>
      <c r="BU235" t="str">
        <f t="shared" si="647"/>
        <v>160/4,5 mcg</v>
      </c>
      <c r="BV235">
        <f t="shared" si="648"/>
        <v>150</v>
      </c>
      <c r="BW235" t="str">
        <f t="shared" si="649"/>
        <v>dss.</v>
      </c>
      <c r="BZ235" t="str">
        <f t="shared" si="650"/>
        <v>D&amp;M Pharma</v>
      </c>
      <c r="CB235">
        <v>1</v>
      </c>
    </row>
    <row r="236" spans="4:80" x14ac:dyDescent="0.2">
      <c r="D236">
        <v>830270</v>
      </c>
      <c r="E236" t="s">
        <v>1117</v>
      </c>
      <c r="F236" s="1" t="str">
        <f t="shared" si="618"/>
        <v>DACAM RAPI-LENTO</v>
      </c>
      <c r="G236" s="1" t="str">
        <f t="shared" si="619"/>
        <v>3,0/3,0</v>
      </c>
      <c r="H236" s="16" t="str">
        <f t="shared" si="620"/>
        <v>Dacam Rapi-Lento 3,0/3,0</v>
      </c>
      <c r="I236" s="1" t="str">
        <f>+VLOOKUP(Q236,Hoja2!A:B,2,0)</f>
        <v>suspensión inyectable</v>
      </c>
      <c r="J236" s="1" t="s">
        <v>157</v>
      </c>
      <c r="K236" s="1" t="str">
        <f t="shared" si="621"/>
        <v>Lab Chile</v>
      </c>
      <c r="L236" s="1" t="s">
        <v>429</v>
      </c>
      <c r="M236" s="1" t="s">
        <v>893</v>
      </c>
      <c r="N236" s="1" t="s">
        <v>894</v>
      </c>
      <c r="O236" s="1"/>
      <c r="P236" s="1" t="s">
        <v>56</v>
      </c>
      <c r="Q236" s="1" t="s">
        <v>57</v>
      </c>
      <c r="R236" s="1" t="s">
        <v>448</v>
      </c>
      <c r="S236" s="1" t="s">
        <v>34</v>
      </c>
      <c r="T236" s="1" t="s">
        <v>913</v>
      </c>
      <c r="U236" s="1" t="s">
        <v>913</v>
      </c>
      <c r="V236" s="1"/>
      <c r="W236" s="1">
        <v>3</v>
      </c>
      <c r="X236" s="1" t="s">
        <v>23</v>
      </c>
      <c r="Y236" t="str">
        <f>+IF(AND(X236="ud.",COUNTIF(Hoja2!$I$3:$I$11,Hoja1!Q236)&gt;0),Hoja1!W236&amp;" "&amp;IF(Hoja1!W236=1,VLOOKUP(Hoja1!Q236,Hoja2!$A:$D,3,0),VLOOKUP(Hoja1!Q236,Hoja2!$A:$D,4,0)),IF(AND(X236="ud.",COUNTIF(Hoja2!$I$3:$I$11,Hoja1!Q236)&lt;0),Hoja1!W236&amp;" "&amp;"unidad, "&amp;VLOOKUP(Hoja1!Q236,Hoja2!$A:$B,2,0),Hoja1!W236&amp;" "&amp;Hoja1!X236&amp;" "&amp;VLOOKUP(Hoja1!Q236,Hoja2!$A:$B,2,0)))</f>
        <v>3 ml. suspensión inyectable</v>
      </c>
      <c r="Z236" t="str">
        <f>+IF(X236="ud.",IF(W236&lt;&gt;1,W236&amp;" "&amp;VLOOKUP(Q236,Hoja2!A:D,4,0),Hoja1!W236&amp;" "&amp;VLOOKUP(Hoja1!Q236,Hoja2!A:D,3,0)),Hoja1!W236&amp;" "&amp;Hoja1!X236&amp;" "&amp;VLOOKUP(Hoja1!Q236,Hoja2!A:B,2,0))</f>
        <v>3 ml. suspensión inyectable</v>
      </c>
      <c r="AA236" s="1"/>
      <c r="AB236" s="1"/>
      <c r="AC236" s="1"/>
      <c r="AD236" s="1"/>
      <c r="AE236" s="4"/>
      <c r="AF236" t="str">
        <f t="shared" si="624"/>
        <v>DACAM RAPI-LENTO SUS INY 3 ML X 1</v>
      </c>
      <c r="AG236" t="str">
        <f t="shared" si="625"/>
        <v>LAB CHILE</v>
      </c>
      <c r="AH236" t="str">
        <f t="shared" si="626"/>
        <v>BETAMETASONA ACETATO 3 MG</v>
      </c>
      <c r="AI236" t="str">
        <f t="shared" si="627"/>
        <v>BETAMETASONA FOSFATO SODICO 3 MG</v>
      </c>
      <c r="AJ236" t="str">
        <f t="shared" si="628"/>
        <v/>
      </c>
      <c r="AK236" t="str">
        <f t="shared" si="629"/>
        <v>BETAMETASONA ACETATO 3 MG BETAMETASONA FOSFATO SODICO 3 MG</v>
      </c>
      <c r="AL236" t="str">
        <f>+VLOOKUP($Q236,Hoja2!$A:$B,2,0)</f>
        <v>suspensión inyectable</v>
      </c>
      <c r="AM236" t="str">
        <f t="shared" si="630"/>
        <v>DACAM RAPI-LENTO SUS INY 3 ML X 1 LAB CHILE BETAMETASONA ACETATO 3 MG BETAMETASONA FOSFATO SODICO 3 MG suspensión inyectable</v>
      </c>
      <c r="BB236">
        <f t="shared" si="631"/>
        <v>830270</v>
      </c>
      <c r="BC236" t="str">
        <f t="shared" si="632"/>
        <v>Dacam Rapi-Lento 3,0/3,0 mg x 3 ml. suspensión inyectable</v>
      </c>
      <c r="BD236" s="10">
        <f t="shared" si="633"/>
        <v>0</v>
      </c>
      <c r="BE236" s="3" t="str">
        <f t="shared" si="634"/>
        <v>Dacam Rapi-Lento 3,0/3,0</v>
      </c>
      <c r="BF236" t="str">
        <f t="shared" si="635"/>
        <v>Betametasona Acetato</v>
      </c>
      <c r="BG236" t="str">
        <f t="shared" si="636"/>
        <v>Betametasona Fosfato Sodico</v>
      </c>
      <c r="BH236" t="str">
        <f t="shared" si="637"/>
        <v/>
      </c>
      <c r="BI236" t="str">
        <f>+IF(AND(X236="ud.",COUNTIF(Hoja2!$I$3:$I$11,Hoja1!Q236)&gt;0),IF(Hoja1!W236=1,VLOOKUP(Hoja1!Q236,Hoja2!$A:$D,3,0),VLOOKUP(Hoja1!Q236,Hoja2!$A:$D,4,0)),IF(AND(X236="ud.",COUNTIF(Hoja2!$I$3:$I$11,Hoja1!Q236)&lt;0),VLOOKUP(Hoja1!Q236,Hoja2!$A:$B,2,0),VLOOKUP(Hoja1!Q236,Hoja2!$A:$B,2,0)))</f>
        <v>suspensión inyectable</v>
      </c>
      <c r="BJ236" t="str">
        <f t="shared" si="638"/>
        <v>3,0/3,0 mg</v>
      </c>
      <c r="BK236">
        <f t="shared" si="639"/>
        <v>3</v>
      </c>
      <c r="BL236" t="str">
        <f t="shared" si="640"/>
        <v>ml.</v>
      </c>
      <c r="BO236">
        <f t="shared" si="641"/>
        <v>830270</v>
      </c>
      <c r="BP236" t="str">
        <f t="shared" si="642"/>
        <v>Dacam Rapi-Lento 3,0/3,0 mg x 3 ml. suspensión inyectable</v>
      </c>
      <c r="BQ236" s="10">
        <f t="shared" si="643"/>
        <v>0</v>
      </c>
      <c r="BR236" s="3" t="str">
        <f t="shared" si="644"/>
        <v>Dacam Rapi-Lento 3,0/3,0</v>
      </c>
      <c r="BS236" t="str">
        <f t="shared" si="645"/>
        <v>Betametasona Acetato;Betametasona Fosfato Sodico</v>
      </c>
      <c r="BT236" t="str">
        <f t="shared" si="646"/>
        <v>suspensión inyectable</v>
      </c>
      <c r="BU236" t="str">
        <f t="shared" si="647"/>
        <v>3,0/3,0 mg</v>
      </c>
      <c r="BV236">
        <f t="shared" si="648"/>
        <v>3</v>
      </c>
      <c r="BW236" t="str">
        <f t="shared" si="649"/>
        <v>ml.</v>
      </c>
      <c r="BZ236" t="str">
        <f t="shared" si="650"/>
        <v>Lab Chile</v>
      </c>
      <c r="CB236">
        <v>1</v>
      </c>
    </row>
    <row r="237" spans="4:80" x14ac:dyDescent="0.2">
      <c r="D237">
        <v>832023</v>
      </c>
      <c r="E237" t="s">
        <v>1118</v>
      </c>
      <c r="F237" s="1" t="str">
        <f t="shared" si="618"/>
        <v>MODAVITAE</v>
      </c>
      <c r="G237" s="1">
        <f t="shared" si="619"/>
        <v>200</v>
      </c>
      <c r="H237" s="16" t="str">
        <f t="shared" si="620"/>
        <v>Modavitae 200</v>
      </c>
      <c r="I237" s="1" t="str">
        <f>+VLOOKUP(Q237,Hoja2!A:B,2,0)</f>
        <v>comprimido</v>
      </c>
      <c r="J237" s="1" t="s">
        <v>387</v>
      </c>
      <c r="K237" s="1" t="str">
        <f t="shared" si="621"/>
        <v>Galenicum</v>
      </c>
      <c r="L237" s="1" t="s">
        <v>443</v>
      </c>
      <c r="M237" s="1" t="str">
        <f t="shared" ref="M237" si="651">+L237</f>
        <v>MODAFINILO</v>
      </c>
      <c r="N237" s="1"/>
      <c r="O237" s="1"/>
      <c r="P237" s="1" t="s">
        <v>444</v>
      </c>
      <c r="Q237" s="1" t="s">
        <v>65</v>
      </c>
      <c r="R237">
        <v>200</v>
      </c>
      <c r="S237" t="s">
        <v>34</v>
      </c>
      <c r="T237" s="1" t="str">
        <f t="shared" ref="T237" si="652">+UPPER(R237&amp;" "&amp;S237)</f>
        <v>200 MG</v>
      </c>
      <c r="U237" s="1"/>
      <c r="V237" s="1"/>
      <c r="W237">
        <v>30</v>
      </c>
      <c r="X237" t="s">
        <v>35</v>
      </c>
      <c r="Y237" t="str">
        <f>+IF(AND(X237="ud.",COUNTIF(Hoja2!$I$3:$I$11,Hoja1!Q237)&gt;0),Hoja1!W237&amp;" "&amp;IF(Hoja1!W237=1,VLOOKUP(Hoja1!Q237,Hoja2!$A:$D,3,0),VLOOKUP(Hoja1!Q237,Hoja2!$A:$D,4,0)),IF(AND(X237="ud.",COUNTIF(Hoja2!$I$3:$I$11,Hoja1!Q237)&lt;0),Hoja1!W237&amp;" "&amp;"unidad, "&amp;VLOOKUP(Hoja1!Q237,Hoja2!$A:$B,2,0),Hoja1!W237&amp;" "&amp;Hoja1!X237&amp;" "&amp;VLOOKUP(Hoja1!Q237,Hoja2!$A:$B,2,0)))</f>
        <v>30 comprimidos</v>
      </c>
      <c r="Z237" t="str">
        <f>+IF(X237="ud.",IF(W237&lt;&gt;1,W237&amp;" "&amp;VLOOKUP(Q237,Hoja2!A:D,4,0),Hoja1!W237&amp;" "&amp;VLOOKUP(Hoja1!Q237,Hoja2!A:D,3,0)),Hoja1!W237&amp;" "&amp;Hoja1!X237&amp;" "&amp;VLOOKUP(Hoja1!Q237,Hoja2!A:B,2,0))</f>
        <v>30 comprimidos</v>
      </c>
      <c r="AE237" s="4"/>
      <c r="AF237" t="str">
        <f t="shared" si="624"/>
        <v>MODAVITAE COM 200 MG X 30</v>
      </c>
      <c r="AG237" t="str">
        <f t="shared" si="625"/>
        <v>GALENICUM</v>
      </c>
      <c r="AH237" t="str">
        <f t="shared" si="626"/>
        <v>MODAFINILO 200 MG</v>
      </c>
      <c r="AI237" t="str">
        <f t="shared" si="627"/>
        <v/>
      </c>
      <c r="AJ237" t="str">
        <f t="shared" si="628"/>
        <v/>
      </c>
      <c r="AK237" t="str">
        <f t="shared" si="629"/>
        <v>MODAFINILO 200 MG</v>
      </c>
      <c r="AL237" t="str">
        <f>+VLOOKUP($Q237,Hoja2!$A:$B,2,0)</f>
        <v>comprimido</v>
      </c>
      <c r="AM237" t="str">
        <f t="shared" si="630"/>
        <v>MODAVITAE COM 200 MG X 30 GALENICUM MODAFINILO 200 MG comprimido</v>
      </c>
      <c r="BB237">
        <f t="shared" si="631"/>
        <v>832023</v>
      </c>
      <c r="BC237" t="str">
        <f t="shared" si="632"/>
        <v>Modavitae 200 mg x 30 comprimidos</v>
      </c>
      <c r="BD237" s="10">
        <f t="shared" si="633"/>
        <v>0</v>
      </c>
      <c r="BE237" s="3" t="str">
        <f t="shared" si="634"/>
        <v>Modavitae 200</v>
      </c>
      <c r="BF237" t="str">
        <f t="shared" si="635"/>
        <v>Modafinilo</v>
      </c>
      <c r="BG237" t="str">
        <f t="shared" si="636"/>
        <v/>
      </c>
      <c r="BH237" t="str">
        <f t="shared" si="637"/>
        <v/>
      </c>
      <c r="BI237" t="str">
        <f>+IF(AND(X237="ud.",COUNTIF(Hoja2!$I$3:$I$11,Hoja1!Q237)&gt;0),IF(Hoja1!W237=1,VLOOKUP(Hoja1!Q237,Hoja2!$A:$D,3,0),VLOOKUP(Hoja1!Q237,Hoja2!$A:$D,4,0)),IF(AND(X237="ud.",COUNTIF(Hoja2!$I$3:$I$11,Hoja1!Q237)&lt;0),VLOOKUP(Hoja1!Q237,Hoja2!$A:$B,2,0),VLOOKUP(Hoja1!Q237,Hoja2!$A:$B,2,0)))</f>
        <v>comprimidos</v>
      </c>
      <c r="BJ237" t="str">
        <f t="shared" si="638"/>
        <v>200 mg</v>
      </c>
      <c r="BK237">
        <f t="shared" si="639"/>
        <v>30</v>
      </c>
      <c r="BL237" t="str">
        <f t="shared" si="640"/>
        <v>ud.</v>
      </c>
      <c r="BO237">
        <f t="shared" si="641"/>
        <v>832023</v>
      </c>
      <c r="BP237" t="str">
        <f t="shared" si="642"/>
        <v>Modavitae 200 mg x 30 comprimidos</v>
      </c>
      <c r="BQ237" s="10">
        <f t="shared" si="643"/>
        <v>0</v>
      </c>
      <c r="BR237" s="3" t="str">
        <f t="shared" si="644"/>
        <v>Modavitae 200</v>
      </c>
      <c r="BS237" t="str">
        <f t="shared" si="645"/>
        <v>Modafinilo</v>
      </c>
      <c r="BT237" t="str">
        <f t="shared" si="646"/>
        <v>comprimidos</v>
      </c>
      <c r="BU237" t="str">
        <f t="shared" si="647"/>
        <v>200 mg</v>
      </c>
      <c r="BV237">
        <f t="shared" si="648"/>
        <v>30</v>
      </c>
      <c r="BW237" t="str">
        <f t="shared" si="649"/>
        <v>ud.</v>
      </c>
      <c r="BZ237" t="str">
        <f t="shared" si="650"/>
        <v>Galenicum</v>
      </c>
      <c r="CB237">
        <v>1</v>
      </c>
    </row>
    <row r="238" spans="4:80" x14ac:dyDescent="0.2">
      <c r="D238">
        <v>833849</v>
      </c>
      <c r="E238" t="s">
        <v>1119</v>
      </c>
      <c r="F238" s="1" t="str">
        <f t="shared" si="618"/>
        <v>VESNIDAN</v>
      </c>
      <c r="G238" s="1" t="str">
        <f t="shared" si="619"/>
        <v>450/50</v>
      </c>
      <c r="H238" s="16" t="str">
        <f t="shared" si="620"/>
        <v>Vesnidan 450/50</v>
      </c>
      <c r="I238" s="1" t="str">
        <f>+VLOOKUP(Q238,Hoja2!A:B,2,0)</f>
        <v>comprimido recubierto</v>
      </c>
      <c r="J238" s="1" t="s">
        <v>611</v>
      </c>
      <c r="K238" s="1" t="str">
        <f t="shared" si="621"/>
        <v>Eurofarma</v>
      </c>
      <c r="L238" s="1" t="s">
        <v>517</v>
      </c>
      <c r="M238" s="1" t="s">
        <v>897</v>
      </c>
      <c r="N238" s="1" t="s">
        <v>898</v>
      </c>
      <c r="O238" s="1"/>
      <c r="P238" s="1" t="s">
        <v>518</v>
      </c>
      <c r="Q238" s="1" t="s">
        <v>33</v>
      </c>
      <c r="R238" s="1" t="s">
        <v>519</v>
      </c>
      <c r="S238" s="1" t="s">
        <v>34</v>
      </c>
      <c r="T238" s="1" t="s">
        <v>930</v>
      </c>
      <c r="U238" s="1" t="s">
        <v>910</v>
      </c>
      <c r="V238" s="1"/>
      <c r="W238" s="1">
        <v>30</v>
      </c>
      <c r="X238" s="1" t="s">
        <v>35</v>
      </c>
      <c r="Y238" t="str">
        <f>+IF(AND(X238="ud.",COUNTIF(Hoja2!$I$3:$I$11,Hoja1!Q238)&gt;0),Hoja1!W238&amp;" "&amp;IF(Hoja1!W238=1,VLOOKUP(Hoja1!Q238,Hoja2!$A:$D,3,0),VLOOKUP(Hoja1!Q238,Hoja2!$A:$D,4,0)),IF(AND(X238="ud.",COUNTIF(Hoja2!$I$3:$I$11,Hoja1!Q238)&lt;0),Hoja1!W238&amp;" "&amp;"unidad, "&amp;VLOOKUP(Hoja1!Q238,Hoja2!$A:$B,2,0),Hoja1!W238&amp;" "&amp;Hoja1!X238&amp;" "&amp;VLOOKUP(Hoja1!Q238,Hoja2!$A:$B,2,0)))</f>
        <v>30 comprimidos recubiertos</v>
      </c>
      <c r="Z238" t="str">
        <f>+IF(X238="ud.",IF(W238&lt;&gt;1,W238&amp;" "&amp;VLOOKUP(Q238,Hoja2!A:D,4,0),Hoja1!W238&amp;" "&amp;VLOOKUP(Hoja1!Q238,Hoja2!A:D,3,0)),Hoja1!W238&amp;" "&amp;Hoja1!X238&amp;" "&amp;VLOOKUP(Hoja1!Q238,Hoja2!A:B,2,0))</f>
        <v>30 comprimidos recubiertos</v>
      </c>
      <c r="AA238" s="1"/>
      <c r="AB238" s="1"/>
      <c r="AC238" s="1"/>
      <c r="AD238" s="1"/>
      <c r="AE238" s="4"/>
      <c r="AF238" t="str">
        <f t="shared" si="624"/>
        <v>VESNIDAN COM REC 450/50 MG X 30</v>
      </c>
      <c r="AG238" t="str">
        <f t="shared" si="625"/>
        <v>EUROFARMA</v>
      </c>
      <c r="AH238" t="str">
        <f t="shared" si="626"/>
        <v>DIOSMINA 450 MG</v>
      </c>
      <c r="AI238" t="str">
        <f t="shared" si="627"/>
        <v>HESPERIDINA 50 MG</v>
      </c>
      <c r="AJ238" t="str">
        <f t="shared" si="628"/>
        <v/>
      </c>
      <c r="AK238" t="str">
        <f t="shared" si="629"/>
        <v>DIOSMINA 450 MG HESPERIDINA 50 MG</v>
      </c>
      <c r="AL238" t="str">
        <f>+VLOOKUP($Q238,Hoja2!$A:$B,2,0)</f>
        <v>comprimido recubierto</v>
      </c>
      <c r="AM238" t="str">
        <f t="shared" si="630"/>
        <v>VESNIDAN COM REC 450/50 MG X 30 EUROFARMA DIOSMINA 450 MG HESPERIDINA 50 MG comprimido recubierto</v>
      </c>
      <c r="BB238">
        <f t="shared" si="631"/>
        <v>833849</v>
      </c>
      <c r="BC238" t="str">
        <f t="shared" si="632"/>
        <v>Vesnidan 450/50 mg x 30 comprimidos recubiertos</v>
      </c>
      <c r="BD238" s="10">
        <f t="shared" si="633"/>
        <v>0</v>
      </c>
      <c r="BE238" s="3" t="str">
        <f t="shared" si="634"/>
        <v>Vesnidan 450/50</v>
      </c>
      <c r="BF238" t="str">
        <f t="shared" si="635"/>
        <v>Diosmina</v>
      </c>
      <c r="BG238" t="str">
        <f t="shared" si="636"/>
        <v>Hesperidina</v>
      </c>
      <c r="BH238" t="str">
        <f t="shared" si="637"/>
        <v/>
      </c>
      <c r="BI238" t="str">
        <f>+IF(AND(X238="ud.",COUNTIF(Hoja2!$I$3:$I$11,Hoja1!Q238)&gt;0),IF(Hoja1!W238=1,VLOOKUP(Hoja1!Q238,Hoja2!$A:$D,3,0),VLOOKUP(Hoja1!Q238,Hoja2!$A:$D,4,0)),IF(AND(X238="ud.",COUNTIF(Hoja2!$I$3:$I$11,Hoja1!Q238)&lt;0),VLOOKUP(Hoja1!Q238,Hoja2!$A:$B,2,0),VLOOKUP(Hoja1!Q238,Hoja2!$A:$B,2,0)))</f>
        <v>comprimidos recubiertos</v>
      </c>
      <c r="BJ238" t="str">
        <f t="shared" si="638"/>
        <v>450/50 mg</v>
      </c>
      <c r="BK238">
        <f t="shared" si="639"/>
        <v>30</v>
      </c>
      <c r="BL238" t="str">
        <f t="shared" si="640"/>
        <v>ud.</v>
      </c>
      <c r="BO238">
        <f t="shared" si="641"/>
        <v>833849</v>
      </c>
      <c r="BP238" t="str">
        <f t="shared" si="642"/>
        <v>Vesnidan 450/50 mg x 30 comprimidos recubiertos</v>
      </c>
      <c r="BQ238" s="10">
        <f t="shared" si="643"/>
        <v>0</v>
      </c>
      <c r="BR238" s="3" t="str">
        <f t="shared" si="644"/>
        <v>Vesnidan 450/50</v>
      </c>
      <c r="BS238" t="str">
        <f t="shared" si="645"/>
        <v>Diosmina;Hesperidina</v>
      </c>
      <c r="BT238" t="str">
        <f t="shared" si="646"/>
        <v>comprimidos recubiertos</v>
      </c>
      <c r="BU238" t="str">
        <f t="shared" si="647"/>
        <v>450/50 mg</v>
      </c>
      <c r="BV238">
        <f t="shared" si="648"/>
        <v>30</v>
      </c>
      <c r="BW238" t="str">
        <f t="shared" si="649"/>
        <v>ud.</v>
      </c>
      <c r="BZ238" t="str">
        <f t="shared" si="650"/>
        <v>Eurofarma</v>
      </c>
      <c r="CB238">
        <v>1</v>
      </c>
    </row>
    <row r="239" spans="4:80" x14ac:dyDescent="0.2">
      <c r="D239">
        <v>833850</v>
      </c>
      <c r="E239" t="s">
        <v>1120</v>
      </c>
      <c r="F239" s="1" t="str">
        <f t="shared" ref="F239:F240" si="653">+MID(E239,1,FIND(Q239,E239,1)-2)</f>
        <v>VESNIDAN</v>
      </c>
      <c r="G239" s="1" t="str">
        <f t="shared" ref="G239:G240" si="654">+R239</f>
        <v>450/50</v>
      </c>
      <c r="H239" s="16" t="str">
        <f t="shared" ref="H239:H240" si="655">+IF(LEFT(F239,4)="(CB)",PROPER(RIGHT(F239,LEN(F239)-5))&amp;" "&amp;G239,PROPER(RIGHT(F239,LEN(F239)))&amp;" "&amp;G239)</f>
        <v>Vesnidan 450/50</v>
      </c>
      <c r="I239" s="1" t="str">
        <f>+VLOOKUP(Q239,Hoja2!A:B,2,0)</f>
        <v>comprimido recubierto</v>
      </c>
      <c r="J239" s="1" t="s">
        <v>611</v>
      </c>
      <c r="K239" s="1" t="str">
        <f t="shared" ref="K239:K240" si="656">PROPER(J239)</f>
        <v>Eurofarma</v>
      </c>
      <c r="L239" s="1" t="s">
        <v>517</v>
      </c>
      <c r="M239" s="1" t="s">
        <v>897</v>
      </c>
      <c r="N239" s="1" t="s">
        <v>898</v>
      </c>
      <c r="O239" s="1"/>
      <c r="P239" s="1" t="s">
        <v>518</v>
      </c>
      <c r="Q239" s="1" t="s">
        <v>33</v>
      </c>
      <c r="R239" s="1" t="s">
        <v>519</v>
      </c>
      <c r="S239" s="1" t="s">
        <v>34</v>
      </c>
      <c r="T239" s="1" t="s">
        <v>930</v>
      </c>
      <c r="U239" s="1" t="s">
        <v>910</v>
      </c>
      <c r="V239" s="1"/>
      <c r="W239" s="1">
        <v>60</v>
      </c>
      <c r="X239" s="1" t="s">
        <v>35</v>
      </c>
      <c r="Y239" t="str">
        <f>+IF(AND(X239="ud.",COUNTIF(Hoja2!$I$3:$I$11,Hoja1!Q239)&gt;0),Hoja1!W239&amp;" "&amp;IF(Hoja1!W239=1,VLOOKUP(Hoja1!Q239,Hoja2!$A:$D,3,0),VLOOKUP(Hoja1!Q239,Hoja2!$A:$D,4,0)),IF(AND(X239="ud.",COUNTIF(Hoja2!$I$3:$I$11,Hoja1!Q239)&lt;0),Hoja1!W239&amp;" "&amp;"unidad, "&amp;VLOOKUP(Hoja1!Q239,Hoja2!$A:$B,2,0),Hoja1!W239&amp;" "&amp;Hoja1!X239&amp;" "&amp;VLOOKUP(Hoja1!Q239,Hoja2!$A:$B,2,0)))</f>
        <v>60 comprimidos recubiertos</v>
      </c>
      <c r="Z239" t="str">
        <f>+IF(X239="ud.",IF(W239&lt;&gt;1,W239&amp;" "&amp;VLOOKUP(Q239,Hoja2!A:D,4,0),Hoja1!W239&amp;" "&amp;VLOOKUP(Hoja1!Q239,Hoja2!A:D,3,0)),Hoja1!W239&amp;" "&amp;Hoja1!X239&amp;" "&amp;VLOOKUP(Hoja1!Q239,Hoja2!A:B,2,0))</f>
        <v>60 comprimidos recubiertos</v>
      </c>
      <c r="AA239" s="1"/>
      <c r="AB239" s="1"/>
      <c r="AC239" s="1"/>
      <c r="AD239" s="1"/>
      <c r="AE239" s="4"/>
      <c r="AF239" t="str">
        <f t="shared" ref="AF239:AF240" si="657">+E239</f>
        <v>VESNIDAN COM REC 450/50 MG X 60</v>
      </c>
      <c r="AG239" t="str">
        <f t="shared" ref="AG239:AG240" si="658">+J239</f>
        <v>EUROFARMA</v>
      </c>
      <c r="AH239" t="str">
        <f t="shared" ref="AH239:AH240" si="659">+M239&amp;" "&amp;T239</f>
        <v>DIOSMINA 450 MG</v>
      </c>
      <c r="AI239" t="str">
        <f t="shared" ref="AI239:AI240" si="660">+IF(N239="","",N239&amp;" "&amp;U239)</f>
        <v>HESPERIDINA 50 MG</v>
      </c>
      <c r="AJ239" t="str">
        <f t="shared" ref="AJ239:AJ240" si="661">+IF(O239="","",O239&amp;" "&amp;V239)</f>
        <v/>
      </c>
      <c r="AK239" t="str">
        <f t="shared" ref="AK239:AK240" si="662">+IF(AND(AI239="",AJ239=""),AH239,IF(AND(AJ239="",AI239&lt;&gt;""),AH239&amp;" "&amp;AI239,AH239&amp;" "&amp;AI239&amp;" "&amp;AJ239))</f>
        <v>DIOSMINA 450 MG HESPERIDINA 50 MG</v>
      </c>
      <c r="AL239" t="str">
        <f>+VLOOKUP($Q239,Hoja2!$A:$B,2,0)</f>
        <v>comprimido recubierto</v>
      </c>
      <c r="AM239" t="str">
        <f t="shared" ref="AM239:AM240" si="663">+AF239&amp;" "&amp;AG239&amp;" "&amp;AK239&amp;" "&amp;AL239</f>
        <v>VESNIDAN COM REC 450/50 MG X 60 EUROFARMA DIOSMINA 450 MG HESPERIDINA 50 MG comprimido recubierto</v>
      </c>
      <c r="BB239">
        <f t="shared" ref="BB239:BB240" si="664">+D239</f>
        <v>833850</v>
      </c>
      <c r="BC239" t="str">
        <f t="shared" ref="BC239:BC240" si="665">+H239&amp;" "&amp;IF(S239="","x ",S239&amp;" x ")&amp;Y239</f>
        <v>Vesnidan 450/50 mg x 60 comprimidos recubiertos</v>
      </c>
      <c r="BD239" s="10">
        <f t="shared" ref="BD239:BD240" si="666">+AE239</f>
        <v>0</v>
      </c>
      <c r="BE239" s="3" t="str">
        <f t="shared" ref="BE239:BE240" si="667">+H239</f>
        <v>Vesnidan 450/50</v>
      </c>
      <c r="BF239" t="str">
        <f t="shared" ref="BF239:BF240" si="668">+PROPER(M239)</f>
        <v>Diosmina</v>
      </c>
      <c r="BG239" t="str">
        <f t="shared" ref="BG239:BG240" si="669">+PROPER(N239)</f>
        <v>Hesperidina</v>
      </c>
      <c r="BH239" t="str">
        <f t="shared" ref="BH239:BH240" si="670">+PROPER(O239)</f>
        <v/>
      </c>
      <c r="BI239" t="str">
        <f>+IF(AND(X239="ud.",COUNTIF(Hoja2!$I$3:$I$11,Hoja1!Q239)&gt;0),IF(Hoja1!W239=1,VLOOKUP(Hoja1!Q239,Hoja2!$A:$D,3,0),VLOOKUP(Hoja1!Q239,Hoja2!$A:$D,4,0)),IF(AND(X239="ud.",COUNTIF(Hoja2!$I$3:$I$11,Hoja1!Q239)&lt;0),VLOOKUP(Hoja1!Q239,Hoja2!$A:$B,2,0),VLOOKUP(Hoja1!Q239,Hoja2!$A:$B,2,0)))</f>
        <v>comprimidos recubiertos</v>
      </c>
      <c r="BJ239" t="str">
        <f t="shared" ref="BJ239:BJ240" si="671">+G239&amp;" "&amp;S239</f>
        <v>450/50 mg</v>
      </c>
      <c r="BK239">
        <f t="shared" ref="BK239:BK240" si="672">+W239</f>
        <v>60</v>
      </c>
      <c r="BL239" t="str">
        <f t="shared" ref="BL239:BL240" si="673">+X239</f>
        <v>ud.</v>
      </c>
      <c r="BO239">
        <f t="shared" ref="BO239:BO240" si="674">+BB239</f>
        <v>833850</v>
      </c>
      <c r="BP239" t="str">
        <f t="shared" ref="BP239:BP240" si="675">+BC239</f>
        <v>Vesnidan 450/50 mg x 60 comprimidos recubiertos</v>
      </c>
      <c r="BQ239" s="10">
        <f t="shared" ref="BQ239:BQ240" si="676">+BD239</f>
        <v>0</v>
      </c>
      <c r="BR239" s="3" t="str">
        <f t="shared" ref="BR239:BR240" si="677">+BE239</f>
        <v>Vesnidan 450/50</v>
      </c>
      <c r="BS239" t="str">
        <f t="shared" ref="BS239:BS240" si="678">+IF(AND(BG239="",BH239=""),BF239,IF(AND(BG239&lt;&gt;"",BH239=""),BF239&amp;";"&amp;BG239,BF239&amp;";"&amp;BG239&amp;";"&amp;BH239))</f>
        <v>Diosmina;Hesperidina</v>
      </c>
      <c r="BT239" t="str">
        <f t="shared" ref="BT239:BT240" si="679">+BI239</f>
        <v>comprimidos recubiertos</v>
      </c>
      <c r="BU239" t="str">
        <f t="shared" ref="BU239:BU240" si="680">+BJ239</f>
        <v>450/50 mg</v>
      </c>
      <c r="BV239">
        <f t="shared" ref="BV239:BV240" si="681">+BK239</f>
        <v>60</v>
      </c>
      <c r="BW239" t="str">
        <f t="shared" ref="BW239:BW240" si="682">+BL239</f>
        <v>ud.</v>
      </c>
      <c r="BZ239" t="str">
        <f t="shared" ref="BZ239:BZ240" si="683">+K239</f>
        <v>Eurofarma</v>
      </c>
      <c r="CB239">
        <v>1</v>
      </c>
    </row>
    <row r="240" spans="4:80" x14ac:dyDescent="0.2">
      <c r="D240">
        <v>833742</v>
      </c>
      <c r="E240" t="s">
        <v>1122</v>
      </c>
      <c r="F240" s="1" t="str">
        <f t="shared" si="653"/>
        <v>TRONSALAN</v>
      </c>
      <c r="G240" s="1">
        <f t="shared" si="654"/>
        <v>100</v>
      </c>
      <c r="H240" s="16" t="str">
        <f t="shared" si="655"/>
        <v>Tronsalan 100</v>
      </c>
      <c r="I240" s="1" t="str">
        <f>+VLOOKUP(Q240,Hoja2!A:B,2,0)</f>
        <v>comprimido recubierto</v>
      </c>
      <c r="J240" s="1" t="s">
        <v>611</v>
      </c>
      <c r="K240" s="1" t="str">
        <f t="shared" si="656"/>
        <v>Eurofarma</v>
      </c>
      <c r="L240" s="1" t="s">
        <v>541</v>
      </c>
      <c r="M240" s="1" t="str">
        <f t="shared" ref="M240" si="684">+L240</f>
        <v>TRAZODONA</v>
      </c>
      <c r="N240" s="1"/>
      <c r="O240" s="1"/>
      <c r="P240" s="1" t="s">
        <v>49</v>
      </c>
      <c r="Q240" s="1" t="s">
        <v>33</v>
      </c>
      <c r="R240" s="1">
        <v>100</v>
      </c>
      <c r="S240" s="1" t="s">
        <v>34</v>
      </c>
      <c r="T240" s="1" t="str">
        <f t="shared" ref="T240" si="685">+UPPER(R240&amp;" "&amp;S240)</f>
        <v>100 MG</v>
      </c>
      <c r="U240" s="1"/>
      <c r="V240" s="1"/>
      <c r="W240" s="1">
        <v>30</v>
      </c>
      <c r="X240" s="1" t="s">
        <v>35</v>
      </c>
      <c r="Y240" t="str">
        <f>+IF(AND(X240="ud.",COUNTIF(Hoja2!$I$3:$I$11,Hoja1!Q240)&gt;0),Hoja1!W240&amp;" "&amp;IF(Hoja1!W240=1,VLOOKUP(Hoja1!Q240,Hoja2!$A:$D,3,0),VLOOKUP(Hoja1!Q240,Hoja2!$A:$D,4,0)),IF(AND(X240="ud.",COUNTIF(Hoja2!$I$3:$I$11,Hoja1!Q240)&lt;0),Hoja1!W240&amp;" "&amp;"unidad, "&amp;VLOOKUP(Hoja1!Q240,Hoja2!$A:$B,2,0),Hoja1!W240&amp;" "&amp;Hoja1!X240&amp;" "&amp;VLOOKUP(Hoja1!Q240,Hoja2!$A:$B,2,0)))</f>
        <v>30 comprimidos recubiertos</v>
      </c>
      <c r="Z240" t="str">
        <f>+IF(X240="ud.",IF(W240&lt;&gt;1,W240&amp;" "&amp;VLOOKUP(Q240,Hoja2!A:D,4,0),Hoja1!W240&amp;" "&amp;VLOOKUP(Hoja1!Q240,Hoja2!A:D,3,0)),Hoja1!W240&amp;" "&amp;Hoja1!X240&amp;" "&amp;VLOOKUP(Hoja1!Q240,Hoja2!A:B,2,0))</f>
        <v>30 comprimidos recubiertos</v>
      </c>
      <c r="AA240" s="1"/>
      <c r="AB240" s="1"/>
      <c r="AC240" s="1"/>
      <c r="AD240" s="1"/>
      <c r="AE240" s="4"/>
      <c r="AF240" t="str">
        <f t="shared" si="657"/>
        <v>TRONSALAN COM REC 100 MG X 30</v>
      </c>
      <c r="AG240" t="str">
        <f t="shared" si="658"/>
        <v>EUROFARMA</v>
      </c>
      <c r="AH240" t="str">
        <f t="shared" si="659"/>
        <v>TRAZODONA 100 MG</v>
      </c>
      <c r="AI240" t="str">
        <f t="shared" si="660"/>
        <v/>
      </c>
      <c r="AJ240" t="str">
        <f t="shared" si="661"/>
        <v/>
      </c>
      <c r="AK240" t="str">
        <f t="shared" si="662"/>
        <v>TRAZODONA 100 MG</v>
      </c>
      <c r="AL240" t="str">
        <f>+VLOOKUP($Q240,Hoja2!$A:$B,2,0)</f>
        <v>comprimido recubierto</v>
      </c>
      <c r="AM240" t="str">
        <f t="shared" si="663"/>
        <v>TRONSALAN COM REC 100 MG X 30 EUROFARMA TRAZODONA 100 MG comprimido recubierto</v>
      </c>
      <c r="BB240">
        <f t="shared" si="664"/>
        <v>833742</v>
      </c>
      <c r="BC240" t="str">
        <f t="shared" si="665"/>
        <v>Tronsalan 100 mg x 30 comprimidos recubiertos</v>
      </c>
      <c r="BD240" s="10">
        <f t="shared" si="666"/>
        <v>0</v>
      </c>
      <c r="BE240" s="3" t="str">
        <f t="shared" si="667"/>
        <v>Tronsalan 100</v>
      </c>
      <c r="BF240" t="str">
        <f t="shared" si="668"/>
        <v>Trazodona</v>
      </c>
      <c r="BG240" t="str">
        <f t="shared" si="669"/>
        <v/>
      </c>
      <c r="BH240" t="str">
        <f t="shared" si="670"/>
        <v/>
      </c>
      <c r="BI240" t="str">
        <f>+IF(AND(X240="ud.",COUNTIF(Hoja2!$I$3:$I$11,Hoja1!Q240)&gt;0),IF(Hoja1!W240=1,VLOOKUP(Hoja1!Q240,Hoja2!$A:$D,3,0),VLOOKUP(Hoja1!Q240,Hoja2!$A:$D,4,0)),IF(AND(X240="ud.",COUNTIF(Hoja2!$I$3:$I$11,Hoja1!Q240)&lt;0),VLOOKUP(Hoja1!Q240,Hoja2!$A:$B,2,0),VLOOKUP(Hoja1!Q240,Hoja2!$A:$B,2,0)))</f>
        <v>comprimidos recubiertos</v>
      </c>
      <c r="BJ240" t="str">
        <f t="shared" si="671"/>
        <v>100 mg</v>
      </c>
      <c r="BK240">
        <f t="shared" si="672"/>
        <v>30</v>
      </c>
      <c r="BL240" t="str">
        <f t="shared" si="673"/>
        <v>ud.</v>
      </c>
      <c r="BO240">
        <f t="shared" si="674"/>
        <v>833742</v>
      </c>
      <c r="BP240" t="str">
        <f t="shared" si="675"/>
        <v>Tronsalan 100 mg x 30 comprimidos recubiertos</v>
      </c>
      <c r="BQ240" s="10">
        <f t="shared" si="676"/>
        <v>0</v>
      </c>
      <c r="BR240" s="3" t="str">
        <f t="shared" si="677"/>
        <v>Tronsalan 100</v>
      </c>
      <c r="BS240" t="str">
        <f t="shared" si="678"/>
        <v>Trazodona</v>
      </c>
      <c r="BT240" t="str">
        <f t="shared" si="679"/>
        <v>comprimidos recubiertos</v>
      </c>
      <c r="BU240" t="str">
        <f t="shared" si="680"/>
        <v>100 mg</v>
      </c>
      <c r="BV240">
        <f t="shared" si="681"/>
        <v>30</v>
      </c>
      <c r="BW240" t="str">
        <f t="shared" si="682"/>
        <v>ud.</v>
      </c>
      <c r="BZ240" t="str">
        <f t="shared" si="683"/>
        <v>Eurofarma</v>
      </c>
      <c r="CB240">
        <v>1</v>
      </c>
    </row>
    <row r="241" spans="4:80" x14ac:dyDescent="0.2">
      <c r="D241">
        <v>833736</v>
      </c>
      <c r="E241" t="s">
        <v>1123</v>
      </c>
      <c r="F241" s="1" t="str">
        <f t="shared" ref="F241:F247" si="686">+MID(E241,1,FIND(Q241,E241,1)-2)</f>
        <v>TRITTICO</v>
      </c>
      <c r="G241" s="1">
        <f t="shared" ref="G241:G243" si="687">+R241</f>
        <v>100</v>
      </c>
      <c r="H241" s="16" t="str">
        <f t="shared" ref="H241:H247" si="688">+IF(LEFT(F241,4)="(CB)",PROPER(RIGHT(F241,LEN(F241)-5))&amp;" "&amp;G241,PROPER(RIGHT(F241,LEN(F241)))&amp;" "&amp;G241)</f>
        <v>Trittico 100</v>
      </c>
      <c r="I241" s="1" t="str">
        <f>+VLOOKUP(Q241,Hoja2!A:B,2,0)</f>
        <v>comprimido recubierto</v>
      </c>
      <c r="J241" s="1" t="s">
        <v>157</v>
      </c>
      <c r="K241" s="1" t="str">
        <f t="shared" ref="K241:K247" si="689">PROPER(J241)</f>
        <v>Lab Chile</v>
      </c>
      <c r="L241" s="1" t="s">
        <v>541</v>
      </c>
      <c r="M241" s="1" t="str">
        <f t="shared" ref="M241" si="690">+L241</f>
        <v>TRAZODONA</v>
      </c>
      <c r="N241" s="1"/>
      <c r="O241" s="1"/>
      <c r="P241" s="1" t="s">
        <v>49</v>
      </c>
      <c r="Q241" s="1" t="s">
        <v>33</v>
      </c>
      <c r="R241" s="1">
        <v>100</v>
      </c>
      <c r="S241" s="1" t="s">
        <v>34</v>
      </c>
      <c r="T241" s="1" t="str">
        <f t="shared" ref="T241" si="691">+UPPER(R241&amp;" "&amp;S241)</f>
        <v>100 MG</v>
      </c>
      <c r="U241" s="1"/>
      <c r="V241" s="1"/>
      <c r="W241" s="1">
        <v>20</v>
      </c>
      <c r="X241" s="1" t="s">
        <v>35</v>
      </c>
      <c r="Y241" t="str">
        <f>+IF(AND(X241="ud.",COUNTIF(Hoja2!$I$3:$I$11,Hoja1!Q241)&gt;0),Hoja1!W241&amp;" "&amp;IF(Hoja1!W241=1,VLOOKUP(Hoja1!Q241,Hoja2!$A:$D,3,0),VLOOKUP(Hoja1!Q241,Hoja2!$A:$D,4,0)),IF(AND(X241="ud.",COUNTIF(Hoja2!$I$3:$I$11,Hoja1!Q241)&lt;0),Hoja1!W241&amp;" "&amp;"unidad, "&amp;VLOOKUP(Hoja1!Q241,Hoja2!$A:$B,2,0),Hoja1!W241&amp;" "&amp;Hoja1!X241&amp;" "&amp;VLOOKUP(Hoja1!Q241,Hoja2!$A:$B,2,0)))</f>
        <v>20 comprimidos recubiertos</v>
      </c>
      <c r="Z241" t="str">
        <f>+IF(X241="ud.",IF(W241&lt;&gt;1,W241&amp;" "&amp;VLOOKUP(Q241,Hoja2!A:D,4,0),Hoja1!W241&amp;" "&amp;VLOOKUP(Hoja1!Q241,Hoja2!A:D,3,0)),Hoja1!W241&amp;" "&amp;Hoja1!X241&amp;" "&amp;VLOOKUP(Hoja1!Q241,Hoja2!A:B,2,0))</f>
        <v>20 comprimidos recubiertos</v>
      </c>
      <c r="AA241" s="1"/>
      <c r="AB241" s="1"/>
      <c r="AC241" s="1"/>
      <c r="AD241" s="1"/>
      <c r="AE241" s="4"/>
      <c r="AF241" t="str">
        <f t="shared" ref="AF241:AF247" si="692">+E241</f>
        <v>TRITTICO COM REC 100 MG X 20</v>
      </c>
      <c r="AG241" t="str">
        <f t="shared" ref="AG241:AG247" si="693">+J241</f>
        <v>LAB CHILE</v>
      </c>
      <c r="AH241" t="str">
        <f t="shared" ref="AH241:AH247" si="694">+M241&amp;" "&amp;T241</f>
        <v>TRAZODONA 100 MG</v>
      </c>
      <c r="AI241" t="str">
        <f t="shared" ref="AI241:AI247" si="695">+IF(N241="","",N241&amp;" "&amp;U241)</f>
        <v/>
      </c>
      <c r="AJ241" t="str">
        <f t="shared" ref="AJ241:AJ247" si="696">+IF(O241="","",O241&amp;" "&amp;V241)</f>
        <v/>
      </c>
      <c r="AK241" t="str">
        <f t="shared" ref="AK241:AK247" si="697">+IF(AND(AI241="",AJ241=""),AH241,IF(AND(AJ241="",AI241&lt;&gt;""),AH241&amp;" "&amp;AI241,AH241&amp;" "&amp;AI241&amp;" "&amp;AJ241))</f>
        <v>TRAZODONA 100 MG</v>
      </c>
      <c r="AL241" t="str">
        <f>+VLOOKUP($Q241,Hoja2!$A:$B,2,0)</f>
        <v>comprimido recubierto</v>
      </c>
      <c r="AM241" t="str">
        <f t="shared" ref="AM241:AM247" si="698">+AF241&amp;" "&amp;AG241&amp;" "&amp;AK241&amp;" "&amp;AL241</f>
        <v>TRITTICO COM REC 100 MG X 20 LAB CHILE TRAZODONA 100 MG comprimido recubierto</v>
      </c>
      <c r="BB241">
        <f t="shared" ref="BB241:BB247" si="699">+D241</f>
        <v>833736</v>
      </c>
      <c r="BC241" t="str">
        <f t="shared" ref="BC241:BC247" si="700">+H241&amp;" "&amp;IF(S241="","x ",S241&amp;" x ")&amp;Y241</f>
        <v>Trittico 100 mg x 20 comprimidos recubiertos</v>
      </c>
      <c r="BD241" s="10">
        <f t="shared" ref="BD241:BD247" si="701">+AE241</f>
        <v>0</v>
      </c>
      <c r="BE241" s="3" t="str">
        <f t="shared" ref="BE241:BE247" si="702">+H241</f>
        <v>Trittico 100</v>
      </c>
      <c r="BF241" t="str">
        <f t="shared" ref="BF241:BF247" si="703">+PROPER(M241)</f>
        <v>Trazodona</v>
      </c>
      <c r="BG241" t="str">
        <f t="shared" ref="BG241:BG247" si="704">+PROPER(N241)</f>
        <v/>
      </c>
      <c r="BH241" t="str">
        <f t="shared" ref="BH241:BH247" si="705">+PROPER(O241)</f>
        <v/>
      </c>
      <c r="BI241" t="str">
        <f>+IF(AND(X241="ud.",COUNTIF(Hoja2!$I$3:$I$11,Hoja1!Q241)&gt;0),IF(Hoja1!W241=1,VLOOKUP(Hoja1!Q241,Hoja2!$A:$D,3,0),VLOOKUP(Hoja1!Q241,Hoja2!$A:$D,4,0)),IF(AND(X241="ud.",COUNTIF(Hoja2!$I$3:$I$11,Hoja1!Q241)&lt;0),VLOOKUP(Hoja1!Q241,Hoja2!$A:$B,2,0),VLOOKUP(Hoja1!Q241,Hoja2!$A:$B,2,0)))</f>
        <v>comprimidos recubiertos</v>
      </c>
      <c r="BJ241" t="str">
        <f t="shared" ref="BJ241:BJ247" si="706">+G241&amp;" "&amp;S241</f>
        <v>100 mg</v>
      </c>
      <c r="BK241">
        <f t="shared" ref="BK241:BK247" si="707">+W241</f>
        <v>20</v>
      </c>
      <c r="BL241" t="str">
        <f t="shared" ref="BL241:BL247" si="708">+X241</f>
        <v>ud.</v>
      </c>
      <c r="BO241">
        <f t="shared" ref="BO241:BO247" si="709">+BB241</f>
        <v>833736</v>
      </c>
      <c r="BP241" t="str">
        <f t="shared" ref="BP241:BP247" si="710">+BC241</f>
        <v>Trittico 100 mg x 20 comprimidos recubiertos</v>
      </c>
      <c r="BQ241" s="10">
        <f t="shared" ref="BQ241:BQ247" si="711">+BD241</f>
        <v>0</v>
      </c>
      <c r="BR241" s="3" t="str">
        <f t="shared" ref="BR241:BR247" si="712">+BE241</f>
        <v>Trittico 100</v>
      </c>
      <c r="BS241" t="str">
        <f t="shared" ref="BS241:BS247" si="713">+IF(AND(BG241="",BH241=""),BF241,IF(AND(BG241&lt;&gt;"",BH241=""),BF241&amp;";"&amp;BG241,BF241&amp;";"&amp;BG241&amp;";"&amp;BH241))</f>
        <v>Trazodona</v>
      </c>
      <c r="BT241" t="str">
        <f t="shared" ref="BT241:BT247" si="714">+BI241</f>
        <v>comprimidos recubiertos</v>
      </c>
      <c r="BU241" t="str">
        <f t="shared" ref="BU241:BU247" si="715">+BJ241</f>
        <v>100 mg</v>
      </c>
      <c r="BV241">
        <f t="shared" ref="BV241:BV247" si="716">+BK241</f>
        <v>20</v>
      </c>
      <c r="BW241" t="str">
        <f t="shared" ref="BW241:BW247" si="717">+BL241</f>
        <v>ud.</v>
      </c>
      <c r="BZ241" t="str">
        <f t="shared" ref="BZ241:BZ247" si="718">+K241</f>
        <v>Lab Chile</v>
      </c>
      <c r="CB241">
        <v>1</v>
      </c>
    </row>
    <row r="242" spans="4:80" x14ac:dyDescent="0.2">
      <c r="D242">
        <v>833956</v>
      </c>
      <c r="E242" t="s">
        <v>1125</v>
      </c>
      <c r="F242" s="1" t="str">
        <f t="shared" si="686"/>
        <v>VITAMINAS ACD</v>
      </c>
      <c r="G242" s="1" t="str">
        <f t="shared" si="687"/>
        <v>2500/400/75</v>
      </c>
      <c r="H242" s="16" t="str">
        <f t="shared" si="688"/>
        <v>Vitaminas Acd 2500/400/75</v>
      </c>
      <c r="I242" s="1" t="str">
        <f>+VLOOKUP(Q242,Hoja2!A:B,2,0)</f>
        <v>solución oral para gotas</v>
      </c>
      <c r="J242" t="s">
        <v>1113</v>
      </c>
      <c r="K242" s="1" t="str">
        <f t="shared" si="689"/>
        <v>Hospifarma</v>
      </c>
      <c r="L242" t="s">
        <v>562</v>
      </c>
      <c r="M242" s="1" t="s">
        <v>901</v>
      </c>
      <c r="N242" s="1" t="s">
        <v>619</v>
      </c>
      <c r="O242" t="s">
        <v>902</v>
      </c>
      <c r="P242" t="s">
        <v>563</v>
      </c>
      <c r="Q242" t="s">
        <v>292</v>
      </c>
      <c r="R242" t="s">
        <v>564</v>
      </c>
      <c r="S242" t="s">
        <v>565</v>
      </c>
      <c r="T242" s="1" t="s">
        <v>931</v>
      </c>
      <c r="U242" s="1" t="s">
        <v>932</v>
      </c>
      <c r="V242" t="s">
        <v>933</v>
      </c>
      <c r="W242">
        <v>30</v>
      </c>
      <c r="X242" s="1" t="s">
        <v>23</v>
      </c>
      <c r="Y242" t="str">
        <f>+IF(AND(X242="ud.",COUNTIF(Hoja2!$I$3:$I$11,Hoja1!Q242)&gt;0),Hoja1!W242&amp;" "&amp;IF(Hoja1!W242=1,VLOOKUP(Hoja1!Q242,Hoja2!$A:$D,3,0),VLOOKUP(Hoja1!Q242,Hoja2!$A:$D,4,0)),IF(AND(X242="ud.",COUNTIF(Hoja2!$I$3:$I$11,Hoja1!Q242)&lt;0),Hoja1!W242&amp;" "&amp;"unidad, "&amp;VLOOKUP(Hoja1!Q242,Hoja2!$A:$B,2,0),Hoja1!W242&amp;" "&amp;Hoja1!X242&amp;" "&amp;VLOOKUP(Hoja1!Q242,Hoja2!$A:$B,2,0)))</f>
        <v>30 ml. solución oral para gotas</v>
      </c>
      <c r="Z242" t="str">
        <f>+IF(X242="ud.",IF(W242&lt;&gt;1,W242&amp;" "&amp;VLOOKUP(Q242,Hoja2!A:D,4,0),Hoja1!W242&amp;" "&amp;VLOOKUP(Hoja1!Q242,Hoja2!A:D,3,0)),Hoja1!W242&amp;" "&amp;Hoja1!X242&amp;" "&amp;VLOOKUP(Hoja1!Q242,Hoja2!A:B,2,0))</f>
        <v>30 ml. solución oral para gotas</v>
      </c>
      <c r="AA242" s="1"/>
      <c r="AE242" s="4"/>
      <c r="AF242" t="str">
        <f t="shared" si="692"/>
        <v>VITAMINAS ACD SOL ORA GOT X 30 ML</v>
      </c>
      <c r="AG242" t="str">
        <f t="shared" si="693"/>
        <v>HOSPIFARMA</v>
      </c>
      <c r="AH242" t="str">
        <f t="shared" si="694"/>
        <v>VITAMINA A 2500 UI</v>
      </c>
      <c r="AI242" t="str">
        <f t="shared" si="695"/>
        <v>VITAMINA D3 400 UI</v>
      </c>
      <c r="AJ242" t="str">
        <f t="shared" si="696"/>
        <v>VITAMINA C 75 MG</v>
      </c>
      <c r="AK242" t="str">
        <f t="shared" si="697"/>
        <v>VITAMINA A 2500 UI VITAMINA D3 400 UI VITAMINA C 75 MG</v>
      </c>
      <c r="AL242" t="str">
        <f>+VLOOKUP($Q242,Hoja2!$A:$B,2,0)</f>
        <v>solución oral para gotas</v>
      </c>
      <c r="AM242" t="str">
        <f t="shared" si="698"/>
        <v>VITAMINAS ACD SOL ORA GOT X 30 ML HOSPIFARMA VITAMINA A 2500 UI VITAMINA D3 400 UI VITAMINA C 75 MG solución oral para gotas</v>
      </c>
      <c r="BB242">
        <f t="shared" si="699"/>
        <v>833956</v>
      </c>
      <c r="BC242" t="str">
        <f t="shared" si="700"/>
        <v>Vitaminas Acd 2500/400/75 UI/mg x 30 ml. solución oral para gotas</v>
      </c>
      <c r="BD242" s="10">
        <f t="shared" si="701"/>
        <v>0</v>
      </c>
      <c r="BE242" s="3" t="str">
        <f t="shared" si="702"/>
        <v>Vitaminas Acd 2500/400/75</v>
      </c>
      <c r="BF242" t="str">
        <f t="shared" si="703"/>
        <v>Vitamina A</v>
      </c>
      <c r="BG242" t="str">
        <f t="shared" si="704"/>
        <v>Vitamina D3</v>
      </c>
      <c r="BH242" t="str">
        <f t="shared" si="705"/>
        <v>Vitamina C</v>
      </c>
      <c r="BI242" t="str">
        <f>+IF(AND(X242="ud.",COUNTIF(Hoja2!$I$3:$I$11,Hoja1!Q242)&gt;0),IF(Hoja1!W242=1,VLOOKUP(Hoja1!Q242,Hoja2!$A:$D,3,0),VLOOKUP(Hoja1!Q242,Hoja2!$A:$D,4,0)),IF(AND(X242="ud.",COUNTIF(Hoja2!$I$3:$I$11,Hoja1!Q242)&lt;0),VLOOKUP(Hoja1!Q242,Hoja2!$A:$B,2,0),VLOOKUP(Hoja1!Q242,Hoja2!$A:$B,2,0)))</f>
        <v>solución oral para gotas</v>
      </c>
      <c r="BJ242" t="str">
        <f t="shared" si="706"/>
        <v>2500/400/75 UI/mg</v>
      </c>
      <c r="BK242">
        <f t="shared" si="707"/>
        <v>30</v>
      </c>
      <c r="BL242" t="str">
        <f t="shared" si="708"/>
        <v>ml.</v>
      </c>
      <c r="BO242">
        <f t="shared" si="709"/>
        <v>833956</v>
      </c>
      <c r="BP242" t="str">
        <f t="shared" si="710"/>
        <v>Vitaminas Acd 2500/400/75 UI/mg x 30 ml. solución oral para gotas</v>
      </c>
      <c r="BQ242" s="10">
        <f t="shared" si="711"/>
        <v>0</v>
      </c>
      <c r="BR242" s="3" t="str">
        <f t="shared" si="712"/>
        <v>Vitaminas Acd 2500/400/75</v>
      </c>
      <c r="BS242" t="str">
        <f t="shared" si="713"/>
        <v>Vitamina A;Vitamina D3;Vitamina C</v>
      </c>
      <c r="BT242" t="str">
        <f t="shared" si="714"/>
        <v>solución oral para gotas</v>
      </c>
      <c r="BU242" t="str">
        <f t="shared" si="715"/>
        <v>2500/400/75 UI/mg</v>
      </c>
      <c r="BV242">
        <f t="shared" si="716"/>
        <v>30</v>
      </c>
      <c r="BW242" t="str">
        <f t="shared" si="717"/>
        <v>ml.</v>
      </c>
      <c r="BZ242" t="str">
        <f t="shared" si="718"/>
        <v>Hospifarma</v>
      </c>
      <c r="CB242">
        <v>1</v>
      </c>
    </row>
    <row r="243" spans="4:80" x14ac:dyDescent="0.2">
      <c r="D243">
        <v>830442</v>
      </c>
      <c r="E243" t="s">
        <v>1127</v>
      </c>
      <c r="F243" s="1" t="str">
        <f t="shared" si="686"/>
        <v>DICLOFENACO</v>
      </c>
      <c r="G243" s="1">
        <f t="shared" si="687"/>
        <v>50</v>
      </c>
      <c r="H243" s="16" t="str">
        <f t="shared" si="688"/>
        <v>Diclofenaco 50</v>
      </c>
      <c r="I243" s="1" t="str">
        <f>+VLOOKUP(Q243,Hoja2!A:B,2,0)</f>
        <v>comprimido recubierto</v>
      </c>
      <c r="J243" t="s">
        <v>297</v>
      </c>
      <c r="K243" s="1" t="str">
        <f t="shared" si="689"/>
        <v>Opko</v>
      </c>
      <c r="L243" t="s">
        <v>1126</v>
      </c>
      <c r="M243" s="1" t="str">
        <f t="shared" ref="M243" si="719">+L243</f>
        <v>DICLOFENACO</v>
      </c>
      <c r="P243" t="s">
        <v>32</v>
      </c>
      <c r="Q243" t="s">
        <v>33</v>
      </c>
      <c r="R243">
        <v>50</v>
      </c>
      <c r="S243" t="s">
        <v>34</v>
      </c>
      <c r="T243" s="1" t="str">
        <f t="shared" ref="T243" si="720">+UPPER(R243&amp;" "&amp;S243)</f>
        <v>50 MG</v>
      </c>
      <c r="W243">
        <v>10</v>
      </c>
      <c r="X243" t="s">
        <v>35</v>
      </c>
      <c r="Y243" t="str">
        <f>+IF(AND(X243="ud.",COUNTIF(Hoja2!$I$3:$I$11,Hoja1!Q243)&gt;0),Hoja1!W243&amp;" "&amp;IF(Hoja1!W243=1,VLOOKUP(Hoja1!Q243,Hoja2!$A:$D,3,0),VLOOKUP(Hoja1!Q243,Hoja2!$A:$D,4,0)),IF(AND(X243="ud.",COUNTIF(Hoja2!$I$3:$I$11,Hoja1!Q243)&lt;0),Hoja1!W243&amp;" "&amp;"unidad, "&amp;VLOOKUP(Hoja1!Q243,Hoja2!$A:$B,2,0),Hoja1!W243&amp;" "&amp;Hoja1!X243&amp;" "&amp;VLOOKUP(Hoja1!Q243,Hoja2!$A:$B,2,0)))</f>
        <v>10 comprimidos recubiertos</v>
      </c>
      <c r="Z243" t="str">
        <f>+IF(X243="ud.",IF(W243&lt;&gt;1,W243&amp;" "&amp;VLOOKUP(Q243,Hoja2!A:D,4,0),Hoja1!W243&amp;" "&amp;VLOOKUP(Hoja1!Q243,Hoja2!A:D,3,0)),Hoja1!W243&amp;" "&amp;Hoja1!X243&amp;" "&amp;VLOOKUP(Hoja1!Q243,Hoja2!A:B,2,0))</f>
        <v>10 comprimidos recubiertos</v>
      </c>
      <c r="AC243" s="1"/>
      <c r="AD243" s="1"/>
      <c r="AE243" s="4"/>
      <c r="AF243" t="str">
        <f t="shared" si="692"/>
        <v>DICLOFENACO COM REC 50 MG X 10</v>
      </c>
      <c r="AG243" t="str">
        <f t="shared" si="693"/>
        <v>OPKO</v>
      </c>
      <c r="AH243" t="str">
        <f t="shared" si="694"/>
        <v>DICLOFENACO 50 MG</v>
      </c>
      <c r="AI243" t="str">
        <f t="shared" si="695"/>
        <v/>
      </c>
      <c r="AJ243" t="str">
        <f t="shared" si="696"/>
        <v/>
      </c>
      <c r="AK243" t="str">
        <f t="shared" si="697"/>
        <v>DICLOFENACO 50 MG</v>
      </c>
      <c r="AL243" t="str">
        <f>+VLOOKUP($Q243,Hoja2!$A:$B,2,0)</f>
        <v>comprimido recubierto</v>
      </c>
      <c r="AM243" t="str">
        <f t="shared" si="698"/>
        <v>DICLOFENACO COM REC 50 MG X 10 OPKO DICLOFENACO 50 MG comprimido recubierto</v>
      </c>
      <c r="BB243">
        <f t="shared" si="699"/>
        <v>830442</v>
      </c>
      <c r="BC243" t="str">
        <f t="shared" si="700"/>
        <v>Diclofenaco 50 mg x 10 comprimidos recubiertos</v>
      </c>
      <c r="BD243" s="10">
        <f t="shared" si="701"/>
        <v>0</v>
      </c>
      <c r="BE243" s="3" t="str">
        <f t="shared" si="702"/>
        <v>Diclofenaco 50</v>
      </c>
      <c r="BF243" t="str">
        <f t="shared" si="703"/>
        <v>Diclofenaco</v>
      </c>
      <c r="BG243" t="str">
        <f t="shared" si="704"/>
        <v/>
      </c>
      <c r="BH243" t="str">
        <f t="shared" si="705"/>
        <v/>
      </c>
      <c r="BI243" t="str">
        <f>+IF(AND(X243="ud.",COUNTIF(Hoja2!$I$3:$I$11,Hoja1!Q243)&gt;0),IF(Hoja1!W243=1,VLOOKUP(Hoja1!Q243,Hoja2!$A:$D,3,0),VLOOKUP(Hoja1!Q243,Hoja2!$A:$D,4,0)),IF(AND(X243="ud.",COUNTIF(Hoja2!$I$3:$I$11,Hoja1!Q243)&lt;0),VLOOKUP(Hoja1!Q243,Hoja2!$A:$B,2,0),VLOOKUP(Hoja1!Q243,Hoja2!$A:$B,2,0)))</f>
        <v>comprimidos recubiertos</v>
      </c>
      <c r="BJ243" t="str">
        <f t="shared" si="706"/>
        <v>50 mg</v>
      </c>
      <c r="BK243">
        <f t="shared" si="707"/>
        <v>10</v>
      </c>
      <c r="BL243" t="str">
        <f t="shared" si="708"/>
        <v>ud.</v>
      </c>
      <c r="BO243">
        <f t="shared" si="709"/>
        <v>830442</v>
      </c>
      <c r="BP243" t="str">
        <f t="shared" si="710"/>
        <v>Diclofenaco 50 mg x 10 comprimidos recubiertos</v>
      </c>
      <c r="BQ243" s="10">
        <f t="shared" si="711"/>
        <v>0</v>
      </c>
      <c r="BR243" s="3" t="str">
        <f t="shared" si="712"/>
        <v>Diclofenaco 50</v>
      </c>
      <c r="BS243" t="str">
        <f t="shared" si="713"/>
        <v>Diclofenaco</v>
      </c>
      <c r="BT243" t="str">
        <f t="shared" si="714"/>
        <v>comprimidos recubiertos</v>
      </c>
      <c r="BU243" t="str">
        <f t="shared" si="715"/>
        <v>50 mg</v>
      </c>
      <c r="BV243">
        <f t="shared" si="716"/>
        <v>10</v>
      </c>
      <c r="BW243" t="str">
        <f t="shared" si="717"/>
        <v>ud.</v>
      </c>
      <c r="BZ243" t="str">
        <f t="shared" si="718"/>
        <v>Opko</v>
      </c>
      <c r="CB243">
        <v>1</v>
      </c>
    </row>
    <row r="244" spans="4:80" x14ac:dyDescent="0.2">
      <c r="D244">
        <v>834100</v>
      </c>
      <c r="E244" t="s">
        <v>1128</v>
      </c>
      <c r="F244" s="1" t="str">
        <f t="shared" si="686"/>
        <v>XOLOF-D</v>
      </c>
      <c r="G244" s="18" t="str">
        <f>+T244</f>
        <v>0,3%</v>
      </c>
      <c r="H244" s="16" t="str">
        <f t="shared" si="688"/>
        <v>Xolof-D 0,3%</v>
      </c>
      <c r="I244" s="1" t="str">
        <f>+VLOOKUP(Q244,Hoja2!A:B,2,0)</f>
        <v>ingüento oftálmico</v>
      </c>
      <c r="J244" t="s">
        <v>188</v>
      </c>
      <c r="K244" s="1" t="str">
        <f t="shared" si="689"/>
        <v>Saval</v>
      </c>
      <c r="L244" t="s">
        <v>590</v>
      </c>
      <c r="M244" s="1" t="s">
        <v>903</v>
      </c>
      <c r="N244" s="1" t="s">
        <v>904</v>
      </c>
      <c r="P244" t="s">
        <v>591</v>
      </c>
      <c r="Q244" s="1" t="s">
        <v>592</v>
      </c>
      <c r="R244" s="1" t="s">
        <v>593</v>
      </c>
      <c r="T244" s="19" t="s">
        <v>988</v>
      </c>
      <c r="U244" s="19" t="s">
        <v>987</v>
      </c>
      <c r="V244" s="1"/>
      <c r="W244">
        <v>3.5</v>
      </c>
      <c r="X244" t="s">
        <v>370</v>
      </c>
      <c r="Y244" t="str">
        <f>+IF(AND(X244="ud.",COUNTIF(Hoja2!$I$3:$I$11,Hoja1!Q244)&gt;0),Hoja1!W244&amp;" "&amp;IF(Hoja1!W244=1,VLOOKUP(Hoja1!Q244,Hoja2!$A:$D,3,0),VLOOKUP(Hoja1!Q244,Hoja2!$A:$D,4,0)),IF(AND(X244="ud.",COUNTIF(Hoja2!$I$3:$I$11,Hoja1!Q244)&lt;0),Hoja1!W244&amp;" "&amp;"unidad, "&amp;VLOOKUP(Hoja1!Q244,Hoja2!$A:$B,2,0),Hoja1!W244&amp;" "&amp;Hoja1!X244&amp;" "&amp;VLOOKUP(Hoja1!Q244,Hoja2!$A:$B,2,0)))</f>
        <v>3,5 g. ingüento oftálmico</v>
      </c>
      <c r="Z244" t="str">
        <f>+IF(X244="ud.",IF(W244&lt;&gt;1,W244&amp;" "&amp;VLOOKUP(Q244,Hoja2!A:D,4,0),Hoja1!W244&amp;" "&amp;VLOOKUP(Hoja1!Q244,Hoja2!A:D,3,0)),Hoja1!W244&amp;" "&amp;Hoja1!X244&amp;" "&amp;VLOOKUP(Hoja1!Q244,Hoja2!A:B,2,0))</f>
        <v>3,5 g. ingüento oftálmico</v>
      </c>
      <c r="AE244" s="4"/>
      <c r="AF244" t="str">
        <f t="shared" si="692"/>
        <v>XOLOF-D UNG OFT X 3,5 GR</v>
      </c>
      <c r="AG244" t="str">
        <f t="shared" si="693"/>
        <v>SAVAL</v>
      </c>
      <c r="AH244" t="str">
        <f t="shared" si="694"/>
        <v>TOBRAMICINA 0,3%</v>
      </c>
      <c r="AI244" t="str">
        <f t="shared" si="695"/>
        <v>DEXAMETASONA 0,1%</v>
      </c>
      <c r="AJ244" t="str">
        <f t="shared" si="696"/>
        <v/>
      </c>
      <c r="AK244" t="str">
        <f t="shared" si="697"/>
        <v>TOBRAMICINA 0,3% DEXAMETASONA 0,1%</v>
      </c>
      <c r="AL244" t="str">
        <f>+VLOOKUP($Q244,Hoja2!$A:$B,2,0)</f>
        <v>ingüento oftálmico</v>
      </c>
      <c r="AM244" t="str">
        <f t="shared" si="698"/>
        <v>XOLOF-D UNG OFT X 3,5 GR SAVAL TOBRAMICINA 0,3% DEXAMETASONA 0,1% ingüento oftálmico</v>
      </c>
      <c r="BB244">
        <f t="shared" si="699"/>
        <v>834100</v>
      </c>
      <c r="BC244" t="str">
        <f t="shared" si="700"/>
        <v>Xolof-D 0,3% x 3,5 g. ingüento oftálmico</v>
      </c>
      <c r="BD244" s="10">
        <f t="shared" si="701"/>
        <v>0</v>
      </c>
      <c r="BE244" s="3" t="str">
        <f t="shared" si="702"/>
        <v>Xolof-D 0,3%</v>
      </c>
      <c r="BF244" t="str">
        <f t="shared" si="703"/>
        <v>Tobramicina</v>
      </c>
      <c r="BG244" t="str">
        <f t="shared" si="704"/>
        <v>Dexametasona</v>
      </c>
      <c r="BH244" t="str">
        <f t="shared" si="705"/>
        <v/>
      </c>
      <c r="BI244" t="str">
        <f>+IF(AND(X244="ud.",COUNTIF(Hoja2!$I$3:$I$11,Hoja1!Q244)&gt;0),IF(Hoja1!W244=1,VLOOKUP(Hoja1!Q244,Hoja2!$A:$D,3,0),VLOOKUP(Hoja1!Q244,Hoja2!$A:$D,4,0)),IF(AND(X244="ud.",COUNTIF(Hoja2!$I$3:$I$11,Hoja1!Q244)&lt;0),VLOOKUP(Hoja1!Q244,Hoja2!$A:$B,2,0),VLOOKUP(Hoja1!Q244,Hoja2!$A:$B,2,0)))</f>
        <v>ingüento oftálmico</v>
      </c>
      <c r="BJ244" t="str">
        <f t="shared" si="706"/>
        <v xml:space="preserve">0,3% </v>
      </c>
      <c r="BK244">
        <f t="shared" si="707"/>
        <v>3.5</v>
      </c>
      <c r="BL244" t="str">
        <f t="shared" si="708"/>
        <v>g.</v>
      </c>
      <c r="BO244">
        <f t="shared" si="709"/>
        <v>834100</v>
      </c>
      <c r="BP244" t="str">
        <f t="shared" si="710"/>
        <v>Xolof-D 0,3% x 3,5 g. ingüento oftálmico</v>
      </c>
      <c r="BQ244" s="10">
        <f t="shared" si="711"/>
        <v>0</v>
      </c>
      <c r="BR244" s="3" t="str">
        <f t="shared" si="712"/>
        <v>Xolof-D 0,3%</v>
      </c>
      <c r="BS244" t="str">
        <f t="shared" si="713"/>
        <v>Tobramicina;Dexametasona</v>
      </c>
      <c r="BT244" t="str">
        <f t="shared" si="714"/>
        <v>ingüento oftálmico</v>
      </c>
      <c r="BU244" t="str">
        <f t="shared" si="715"/>
        <v xml:space="preserve">0,3% </v>
      </c>
      <c r="BV244">
        <f t="shared" si="716"/>
        <v>3.5</v>
      </c>
      <c r="BW244" t="str">
        <f t="shared" si="717"/>
        <v>g.</v>
      </c>
      <c r="BZ244" t="str">
        <f t="shared" si="718"/>
        <v>Saval</v>
      </c>
      <c r="CB244">
        <v>1</v>
      </c>
    </row>
    <row r="245" spans="4:80" x14ac:dyDescent="0.2">
      <c r="D245">
        <v>831722</v>
      </c>
      <c r="E245" t="s">
        <v>1129</v>
      </c>
      <c r="F245" s="1" t="str">
        <f t="shared" si="686"/>
        <v>LEVOGASTROL</v>
      </c>
      <c r="G245" s="1">
        <f t="shared" ref="G245:G247" si="721">+R245</f>
        <v>25</v>
      </c>
      <c r="H245" s="16" t="str">
        <f t="shared" si="688"/>
        <v>Levogastrol 25</v>
      </c>
      <c r="I245" s="1" t="str">
        <f>+VLOOKUP(Q245,Hoja2!A:B,2,0)</f>
        <v>comprimido</v>
      </c>
      <c r="J245" t="s">
        <v>697</v>
      </c>
      <c r="K245" s="1" t="str">
        <f t="shared" si="689"/>
        <v>Faes Farma</v>
      </c>
      <c r="L245" t="s">
        <v>598</v>
      </c>
      <c r="M245" s="1" t="str">
        <f>+L245</f>
        <v>LEVOSULPIRIDA</v>
      </c>
      <c r="P245" t="s">
        <v>599</v>
      </c>
      <c r="Q245" t="s">
        <v>65</v>
      </c>
      <c r="R245">
        <v>25</v>
      </c>
      <c r="S245" t="s">
        <v>34</v>
      </c>
      <c r="T245" s="1" t="str">
        <f>+UPPER(R245&amp;" "&amp;S245)</f>
        <v>25 MG</v>
      </c>
      <c r="W245">
        <v>30</v>
      </c>
      <c r="X245" t="s">
        <v>35</v>
      </c>
      <c r="Y245" t="str">
        <f>+IF(AND(X245="ud.",COUNTIF(Hoja2!$I$3:$I$11,Hoja1!Q245)&gt;0),Hoja1!W245&amp;" "&amp;IF(Hoja1!W245=1,VLOOKUP(Hoja1!Q245,Hoja2!$A:$D,3,0),VLOOKUP(Hoja1!Q245,Hoja2!$A:$D,4,0)),IF(AND(X245="ud.",COUNTIF(Hoja2!$I$3:$I$11,Hoja1!Q245)&lt;0),Hoja1!W245&amp;" "&amp;"unidad, "&amp;VLOOKUP(Hoja1!Q245,Hoja2!$A:$B,2,0),Hoja1!W245&amp;" "&amp;Hoja1!X245&amp;" "&amp;VLOOKUP(Hoja1!Q245,Hoja2!$A:$B,2,0)))</f>
        <v>30 comprimidos</v>
      </c>
      <c r="Z245" t="str">
        <f>+IF(X245="ud.",IF(W245&lt;&gt;1,W245&amp;" "&amp;VLOOKUP(Q245,Hoja2!A:D,4,0),Hoja1!W245&amp;" "&amp;VLOOKUP(Hoja1!Q245,Hoja2!A:D,3,0)),Hoja1!W245&amp;" "&amp;Hoja1!X245&amp;" "&amp;VLOOKUP(Hoja1!Q245,Hoja2!A:B,2,0))</f>
        <v>30 comprimidos</v>
      </c>
      <c r="AE245" s="4"/>
      <c r="AF245" t="str">
        <f t="shared" si="692"/>
        <v>LEVOGASTROL COM 25 MG X 30</v>
      </c>
      <c r="AG245" t="str">
        <f t="shared" si="693"/>
        <v>FAES FARMA</v>
      </c>
      <c r="AH245" t="str">
        <f t="shared" si="694"/>
        <v>LEVOSULPIRIDA 25 MG</v>
      </c>
      <c r="AI245" t="str">
        <f t="shared" si="695"/>
        <v/>
      </c>
      <c r="AJ245" t="str">
        <f t="shared" si="696"/>
        <v/>
      </c>
      <c r="AK245" t="str">
        <f t="shared" si="697"/>
        <v>LEVOSULPIRIDA 25 MG</v>
      </c>
      <c r="AL245" t="str">
        <f>+VLOOKUP($Q245,Hoja2!$A:$B,2,0)</f>
        <v>comprimido</v>
      </c>
      <c r="AM245" t="str">
        <f t="shared" si="698"/>
        <v>LEVOGASTROL COM 25 MG X 30 FAES FARMA LEVOSULPIRIDA 25 MG comprimido</v>
      </c>
      <c r="BB245">
        <f t="shared" si="699"/>
        <v>831722</v>
      </c>
      <c r="BC245" t="str">
        <f t="shared" si="700"/>
        <v>Levogastrol 25 mg x 30 comprimidos</v>
      </c>
      <c r="BD245" s="10">
        <f t="shared" si="701"/>
        <v>0</v>
      </c>
      <c r="BE245" s="3" t="str">
        <f t="shared" si="702"/>
        <v>Levogastrol 25</v>
      </c>
      <c r="BF245" t="str">
        <f t="shared" si="703"/>
        <v>Levosulpirida</v>
      </c>
      <c r="BG245" t="str">
        <f t="shared" si="704"/>
        <v/>
      </c>
      <c r="BH245" t="str">
        <f t="shared" si="705"/>
        <v/>
      </c>
      <c r="BI245" t="str">
        <f>+IF(AND(X245="ud.",COUNTIF(Hoja2!$I$3:$I$11,Hoja1!Q245)&gt;0),IF(Hoja1!W245=1,VLOOKUP(Hoja1!Q245,Hoja2!$A:$D,3,0),VLOOKUP(Hoja1!Q245,Hoja2!$A:$D,4,0)),IF(AND(X245="ud.",COUNTIF(Hoja2!$I$3:$I$11,Hoja1!Q245)&lt;0),VLOOKUP(Hoja1!Q245,Hoja2!$A:$B,2,0),VLOOKUP(Hoja1!Q245,Hoja2!$A:$B,2,0)))</f>
        <v>comprimidos</v>
      </c>
      <c r="BJ245" t="str">
        <f t="shared" si="706"/>
        <v>25 mg</v>
      </c>
      <c r="BK245">
        <f t="shared" si="707"/>
        <v>30</v>
      </c>
      <c r="BL245" t="str">
        <f t="shared" si="708"/>
        <v>ud.</v>
      </c>
      <c r="BO245">
        <f t="shared" si="709"/>
        <v>831722</v>
      </c>
      <c r="BP245" t="str">
        <f t="shared" si="710"/>
        <v>Levogastrol 25 mg x 30 comprimidos</v>
      </c>
      <c r="BQ245" s="10">
        <f t="shared" si="711"/>
        <v>0</v>
      </c>
      <c r="BR245" s="3" t="str">
        <f t="shared" si="712"/>
        <v>Levogastrol 25</v>
      </c>
      <c r="BS245" t="str">
        <f t="shared" si="713"/>
        <v>Levosulpirida</v>
      </c>
      <c r="BT245" t="str">
        <f t="shared" si="714"/>
        <v>comprimidos</v>
      </c>
      <c r="BU245" t="str">
        <f t="shared" si="715"/>
        <v>25 mg</v>
      </c>
      <c r="BV245">
        <f t="shared" si="716"/>
        <v>30</v>
      </c>
      <c r="BW245" t="str">
        <f t="shared" si="717"/>
        <v>ud.</v>
      </c>
      <c r="BZ245" t="str">
        <f t="shared" si="718"/>
        <v>Faes Farma</v>
      </c>
      <c r="CB245">
        <v>1</v>
      </c>
    </row>
    <row r="246" spans="4:80" x14ac:dyDescent="0.2">
      <c r="D246">
        <v>833869</v>
      </c>
      <c r="E246" t="s">
        <v>1130</v>
      </c>
      <c r="F246" s="1" t="str">
        <f t="shared" si="686"/>
        <v>VIDYN</v>
      </c>
      <c r="G246" s="1">
        <f t="shared" si="721"/>
        <v>50000</v>
      </c>
      <c r="H246" s="16" t="str">
        <f t="shared" si="688"/>
        <v>Vidyn 50000</v>
      </c>
      <c r="I246" s="1" t="str">
        <f>+VLOOKUP(Q246,Hoja2!A:B,2,0)</f>
        <v>cápsula blanda</v>
      </c>
      <c r="J246" s="1" t="s">
        <v>118</v>
      </c>
      <c r="K246" s="1" t="str">
        <f t="shared" si="689"/>
        <v>Sanitas</v>
      </c>
      <c r="L246" s="1" t="s">
        <v>619</v>
      </c>
      <c r="M246" s="1" t="str">
        <f t="shared" ref="M246:M247" si="722">+L246</f>
        <v>VITAMINA D3</v>
      </c>
      <c r="N246" s="1"/>
      <c r="O246" s="1"/>
      <c r="P246" s="1"/>
      <c r="Q246" s="1" t="s">
        <v>92</v>
      </c>
      <c r="R246" s="1">
        <v>50000</v>
      </c>
      <c r="S246" s="1" t="s">
        <v>474</v>
      </c>
      <c r="T246" s="1" t="str">
        <f t="shared" ref="T246:T247" si="723">+UPPER(R246&amp;" "&amp;S246)</f>
        <v>50000 UI</v>
      </c>
      <c r="U246" s="1"/>
      <c r="V246" s="1"/>
      <c r="W246" s="1">
        <v>4</v>
      </c>
      <c r="X246" s="1" t="s">
        <v>35</v>
      </c>
      <c r="Y246" t="str">
        <f>+IF(AND(X246="ud.",COUNTIF(Hoja2!$I$3:$I$11,Hoja1!Q246)&gt;0),Hoja1!W246&amp;" "&amp;IF(Hoja1!W246=1,VLOOKUP(Hoja1!Q246,Hoja2!$A:$D,3,0),VLOOKUP(Hoja1!Q246,Hoja2!$A:$D,4,0)),IF(AND(X246="ud.",COUNTIF(Hoja2!$I$3:$I$11,Hoja1!Q246)&lt;0),Hoja1!W246&amp;" "&amp;"unidad, "&amp;VLOOKUP(Hoja1!Q246,Hoja2!$A:$B,2,0),Hoja1!W246&amp;" "&amp;Hoja1!X246&amp;" "&amp;VLOOKUP(Hoja1!Q246,Hoja2!$A:$B,2,0)))</f>
        <v>4 ud. cápsula blanda</v>
      </c>
      <c r="Z246" t="str">
        <f>+IF(X246="ud.",IF(W246&lt;&gt;1,W246&amp;" "&amp;VLOOKUP(Q246,Hoja2!A:D,4,0),Hoja1!W246&amp;" "&amp;VLOOKUP(Hoja1!Q246,Hoja2!A:D,3,0)),Hoja1!W246&amp;" "&amp;Hoja1!X246&amp;" "&amp;VLOOKUP(Hoja1!Q246,Hoja2!A:B,2,0))</f>
        <v>4 cápsulas blandas</v>
      </c>
      <c r="AA246" s="1"/>
      <c r="AE246" s="4"/>
      <c r="AF246" t="str">
        <f t="shared" si="692"/>
        <v>VIDYN CAP BLA 50.000 UI X 4</v>
      </c>
      <c r="AG246" t="str">
        <f t="shared" si="693"/>
        <v>SANITAS</v>
      </c>
      <c r="AH246" t="str">
        <f t="shared" si="694"/>
        <v>VITAMINA D3 50000 UI</v>
      </c>
      <c r="AI246" t="str">
        <f t="shared" si="695"/>
        <v/>
      </c>
      <c r="AJ246" t="str">
        <f t="shared" si="696"/>
        <v/>
      </c>
      <c r="AK246" t="str">
        <f t="shared" si="697"/>
        <v>VITAMINA D3 50000 UI</v>
      </c>
      <c r="AL246" t="str">
        <f>+VLOOKUP($Q246,Hoja2!$A:$B,2,0)</f>
        <v>cápsula blanda</v>
      </c>
      <c r="AM246" t="str">
        <f t="shared" si="698"/>
        <v>VIDYN CAP BLA 50.000 UI X 4 SANITAS VITAMINA D3 50000 UI cápsula blanda</v>
      </c>
      <c r="BB246">
        <f t="shared" si="699"/>
        <v>833869</v>
      </c>
      <c r="BC246" t="str">
        <f t="shared" si="700"/>
        <v>Vidyn 50000 UI x 4 ud. cápsula blanda</v>
      </c>
      <c r="BD246" s="10">
        <f t="shared" si="701"/>
        <v>0</v>
      </c>
      <c r="BE246" s="3" t="str">
        <f t="shared" si="702"/>
        <v>Vidyn 50000</v>
      </c>
      <c r="BF246" t="str">
        <f t="shared" si="703"/>
        <v>Vitamina D3</v>
      </c>
      <c r="BG246" t="str">
        <f t="shared" si="704"/>
        <v/>
      </c>
      <c r="BH246" t="str">
        <f t="shared" si="705"/>
        <v/>
      </c>
      <c r="BI246" t="str">
        <f>+IF(AND(X246="ud.",COUNTIF(Hoja2!$I$3:$I$11,Hoja1!Q246)&gt;0),IF(Hoja1!W246=1,VLOOKUP(Hoja1!Q246,Hoja2!$A:$D,3,0),VLOOKUP(Hoja1!Q246,Hoja2!$A:$D,4,0)),IF(AND(X246="ud.",COUNTIF(Hoja2!$I$3:$I$11,Hoja1!Q246)&lt;0),VLOOKUP(Hoja1!Q246,Hoja2!$A:$B,2,0),VLOOKUP(Hoja1!Q246,Hoja2!$A:$B,2,0)))</f>
        <v>cápsula blanda</v>
      </c>
      <c r="BJ246" t="str">
        <f t="shared" si="706"/>
        <v>50000 UI</v>
      </c>
      <c r="BK246">
        <f t="shared" si="707"/>
        <v>4</v>
      </c>
      <c r="BL246" t="str">
        <f t="shared" si="708"/>
        <v>ud.</v>
      </c>
      <c r="BO246">
        <f t="shared" si="709"/>
        <v>833869</v>
      </c>
      <c r="BP246" t="str">
        <f t="shared" si="710"/>
        <v>Vidyn 50000 UI x 4 ud. cápsula blanda</v>
      </c>
      <c r="BQ246" s="10">
        <f t="shared" si="711"/>
        <v>0</v>
      </c>
      <c r="BR246" s="3" t="str">
        <f t="shared" si="712"/>
        <v>Vidyn 50000</v>
      </c>
      <c r="BS246" t="str">
        <f t="shared" si="713"/>
        <v>Vitamina D3</v>
      </c>
      <c r="BT246" t="str">
        <f t="shared" si="714"/>
        <v>cápsula blanda</v>
      </c>
      <c r="BU246" t="str">
        <f t="shared" si="715"/>
        <v>50000 UI</v>
      </c>
      <c r="BV246">
        <f t="shared" si="716"/>
        <v>4</v>
      </c>
      <c r="BW246" t="str">
        <f t="shared" si="717"/>
        <v>ud.</v>
      </c>
      <c r="BZ246" t="str">
        <f t="shared" si="718"/>
        <v>Sanitas</v>
      </c>
      <c r="CB246">
        <v>1</v>
      </c>
    </row>
    <row r="247" spans="4:80" x14ac:dyDescent="0.2">
      <c r="D247">
        <v>833171</v>
      </c>
      <c r="E247" t="s">
        <v>1131</v>
      </c>
      <c r="F247" s="1" t="str">
        <f t="shared" si="686"/>
        <v>ROSUVASTATINA</v>
      </c>
      <c r="G247" s="1">
        <f t="shared" si="721"/>
        <v>20</v>
      </c>
      <c r="H247" s="16" t="str">
        <f t="shared" si="688"/>
        <v>Rosuvastatina 20</v>
      </c>
      <c r="I247" s="1" t="str">
        <f>+VLOOKUP(Q247,Hoja2!A:B,2,0)</f>
        <v>comprimido recubierto</v>
      </c>
      <c r="J247" s="1" t="s">
        <v>219</v>
      </c>
      <c r="K247" s="1" t="str">
        <f t="shared" si="689"/>
        <v>Seven Pharma</v>
      </c>
      <c r="L247" s="1" t="s">
        <v>635</v>
      </c>
      <c r="M247" s="1" t="str">
        <f t="shared" si="722"/>
        <v>ROSUVASTATINA</v>
      </c>
      <c r="N247" s="1"/>
      <c r="O247" s="1"/>
      <c r="P247" s="1" t="s">
        <v>512</v>
      </c>
      <c r="Q247" s="1" t="s">
        <v>33</v>
      </c>
      <c r="R247">
        <v>20</v>
      </c>
      <c r="S247" s="1" t="s">
        <v>34</v>
      </c>
      <c r="T247" s="1" t="str">
        <f t="shared" si="723"/>
        <v>20 MG</v>
      </c>
      <c r="U247" s="1"/>
      <c r="V247" s="1"/>
      <c r="W247" s="1">
        <v>30</v>
      </c>
      <c r="X247" s="1" t="s">
        <v>35</v>
      </c>
      <c r="Y247" t="str">
        <f>+IF(AND(X247="ud.",COUNTIF(Hoja2!$I$3:$I$11,Hoja1!Q247)&gt;0),Hoja1!W247&amp;" "&amp;IF(Hoja1!W247=1,VLOOKUP(Hoja1!Q247,Hoja2!$A:$D,3,0),VLOOKUP(Hoja1!Q247,Hoja2!$A:$D,4,0)),IF(AND(X247="ud.",COUNTIF(Hoja2!$I$3:$I$11,Hoja1!Q247)&lt;0),Hoja1!W247&amp;" "&amp;"unidad, "&amp;VLOOKUP(Hoja1!Q247,Hoja2!$A:$B,2,0),Hoja1!W247&amp;" "&amp;Hoja1!X247&amp;" "&amp;VLOOKUP(Hoja1!Q247,Hoja2!$A:$B,2,0)))</f>
        <v>30 comprimidos recubiertos</v>
      </c>
      <c r="Z247" t="str">
        <f>+IF(X247="ud.",IF(W247&lt;&gt;1,W247&amp;" "&amp;VLOOKUP(Q247,Hoja2!A:D,4,0),Hoja1!W247&amp;" "&amp;VLOOKUP(Hoja1!Q247,Hoja2!A:D,3,0)),Hoja1!W247&amp;" "&amp;Hoja1!X247&amp;" "&amp;VLOOKUP(Hoja1!Q247,Hoja2!A:B,2,0))</f>
        <v>30 comprimidos recubiertos</v>
      </c>
      <c r="AA247" s="1"/>
      <c r="AD247" s="1"/>
      <c r="AE247" s="4"/>
      <c r="AF247" t="str">
        <f t="shared" si="692"/>
        <v>ROSUVASTATINA COM REC 20 MG X 30</v>
      </c>
      <c r="AG247" t="str">
        <f t="shared" si="693"/>
        <v>SEVEN PHARMA</v>
      </c>
      <c r="AH247" t="str">
        <f t="shared" si="694"/>
        <v>ROSUVASTATINA 20 MG</v>
      </c>
      <c r="AI247" t="str">
        <f t="shared" si="695"/>
        <v/>
      </c>
      <c r="AJ247" t="str">
        <f t="shared" si="696"/>
        <v/>
      </c>
      <c r="AK247" t="str">
        <f t="shared" si="697"/>
        <v>ROSUVASTATINA 20 MG</v>
      </c>
      <c r="AL247" t="str">
        <f>+VLOOKUP($Q247,Hoja2!$A:$B,2,0)</f>
        <v>comprimido recubierto</v>
      </c>
      <c r="AM247" t="str">
        <f t="shared" si="698"/>
        <v>ROSUVASTATINA COM REC 20 MG X 30 SEVEN PHARMA ROSUVASTATINA 20 MG comprimido recubierto</v>
      </c>
      <c r="BB247">
        <f t="shared" si="699"/>
        <v>833171</v>
      </c>
      <c r="BC247" t="str">
        <f t="shared" si="700"/>
        <v>Rosuvastatina 20 mg x 30 comprimidos recubiertos</v>
      </c>
      <c r="BD247" s="10">
        <f t="shared" si="701"/>
        <v>0</v>
      </c>
      <c r="BE247" s="3" t="str">
        <f t="shared" si="702"/>
        <v>Rosuvastatina 20</v>
      </c>
      <c r="BF247" t="str">
        <f t="shared" si="703"/>
        <v>Rosuvastatina</v>
      </c>
      <c r="BG247" t="str">
        <f t="shared" si="704"/>
        <v/>
      </c>
      <c r="BH247" t="str">
        <f t="shared" si="705"/>
        <v/>
      </c>
      <c r="BI247" t="str">
        <f>+IF(AND(X247="ud.",COUNTIF(Hoja2!$I$3:$I$11,Hoja1!Q247)&gt;0),IF(Hoja1!W247=1,VLOOKUP(Hoja1!Q247,Hoja2!$A:$D,3,0),VLOOKUP(Hoja1!Q247,Hoja2!$A:$D,4,0)),IF(AND(X247="ud.",COUNTIF(Hoja2!$I$3:$I$11,Hoja1!Q247)&lt;0),VLOOKUP(Hoja1!Q247,Hoja2!$A:$B,2,0),VLOOKUP(Hoja1!Q247,Hoja2!$A:$B,2,0)))</f>
        <v>comprimidos recubiertos</v>
      </c>
      <c r="BJ247" t="str">
        <f t="shared" si="706"/>
        <v>20 mg</v>
      </c>
      <c r="BK247">
        <f t="shared" si="707"/>
        <v>30</v>
      </c>
      <c r="BL247" t="str">
        <f t="shared" si="708"/>
        <v>ud.</v>
      </c>
      <c r="BO247">
        <f t="shared" si="709"/>
        <v>833171</v>
      </c>
      <c r="BP247" t="str">
        <f t="shared" si="710"/>
        <v>Rosuvastatina 20 mg x 30 comprimidos recubiertos</v>
      </c>
      <c r="BQ247" s="10">
        <f t="shared" si="711"/>
        <v>0</v>
      </c>
      <c r="BR247" s="3" t="str">
        <f t="shared" si="712"/>
        <v>Rosuvastatina 20</v>
      </c>
      <c r="BS247" t="str">
        <f t="shared" si="713"/>
        <v>Rosuvastatina</v>
      </c>
      <c r="BT247" t="str">
        <f t="shared" si="714"/>
        <v>comprimidos recubiertos</v>
      </c>
      <c r="BU247" t="str">
        <f t="shared" si="715"/>
        <v>20 mg</v>
      </c>
      <c r="BV247">
        <f t="shared" si="716"/>
        <v>30</v>
      </c>
      <c r="BW247" t="str">
        <f t="shared" si="717"/>
        <v>ud.</v>
      </c>
      <c r="BZ247" t="str">
        <f t="shared" si="718"/>
        <v>Seven Pharma</v>
      </c>
      <c r="CB247">
        <v>1</v>
      </c>
    </row>
    <row r="248" spans="4:80" x14ac:dyDescent="0.2">
      <c r="D248">
        <v>833165</v>
      </c>
      <c r="E248" t="s">
        <v>1132</v>
      </c>
      <c r="F248" s="1" t="str">
        <f t="shared" ref="F248:F262" si="724">+MID(E248,1,FIND(Q248,E248,1)-2)</f>
        <v>ROSUVASTATINA</v>
      </c>
      <c r="G248" s="1">
        <f t="shared" ref="G248:G256" si="725">+R248</f>
        <v>10</v>
      </c>
      <c r="H248" s="16" t="str">
        <f t="shared" ref="H248:H262" si="726">+IF(LEFT(F248,4)="(CB)",PROPER(RIGHT(F248,LEN(F248)-5))&amp;" "&amp;G248,PROPER(RIGHT(F248,LEN(F248)))&amp;" "&amp;G248)</f>
        <v>Rosuvastatina 10</v>
      </c>
      <c r="I248" s="1" t="str">
        <f>+VLOOKUP(Q248,Hoja2!A:B,2,0)</f>
        <v>comprimido</v>
      </c>
      <c r="J248" s="1" t="s">
        <v>157</v>
      </c>
      <c r="K248" s="1" t="str">
        <f t="shared" ref="K248:K262" si="727">PROPER(J248)</f>
        <v>Lab Chile</v>
      </c>
      <c r="L248" s="1" t="s">
        <v>635</v>
      </c>
      <c r="M248" s="1" t="str">
        <f t="shared" ref="M248:M257" si="728">+L248</f>
        <v>ROSUVASTATINA</v>
      </c>
      <c r="N248" s="1"/>
      <c r="O248" s="1"/>
      <c r="P248" s="1" t="s">
        <v>512</v>
      </c>
      <c r="Q248" s="1" t="s">
        <v>65</v>
      </c>
      <c r="R248">
        <v>10</v>
      </c>
      <c r="S248" s="1" t="s">
        <v>34</v>
      </c>
      <c r="T248" s="1" t="str">
        <f t="shared" ref="T248:T256" si="729">+UPPER(R248&amp;" "&amp;S248)</f>
        <v>10 MG</v>
      </c>
      <c r="U248" s="1"/>
      <c r="V248" s="1"/>
      <c r="W248" s="1">
        <v>30</v>
      </c>
      <c r="X248" s="1" t="s">
        <v>35</v>
      </c>
      <c r="Y248" t="str">
        <f>+IF(AND(X248="ud.",COUNTIF(Hoja2!$I$3:$I$11,Hoja1!Q248)&gt;0),Hoja1!W248&amp;" "&amp;IF(Hoja1!W248=1,VLOOKUP(Hoja1!Q248,Hoja2!$A:$D,3,0),VLOOKUP(Hoja1!Q248,Hoja2!$A:$D,4,0)),IF(AND(X248="ud.",COUNTIF(Hoja2!$I$3:$I$11,Hoja1!Q248)&lt;0),Hoja1!W248&amp;" "&amp;"unidad, "&amp;VLOOKUP(Hoja1!Q248,Hoja2!$A:$B,2,0),Hoja1!W248&amp;" "&amp;Hoja1!X248&amp;" "&amp;VLOOKUP(Hoja1!Q248,Hoja2!$A:$B,2,0)))</f>
        <v>30 comprimidos</v>
      </c>
      <c r="Z248" t="str">
        <f>+IF(X248="ud.",IF(W248&lt;&gt;1,W248&amp;" "&amp;VLOOKUP(Q248,Hoja2!A:D,4,0),Hoja1!W248&amp;" "&amp;VLOOKUP(Hoja1!Q248,Hoja2!A:D,3,0)),Hoja1!W248&amp;" "&amp;Hoja1!X248&amp;" "&amp;VLOOKUP(Hoja1!Q248,Hoja2!A:B,2,0))</f>
        <v>30 comprimidos</v>
      </c>
      <c r="AA248" s="1"/>
      <c r="AD248" s="1"/>
      <c r="AE248" s="4"/>
      <c r="AF248" t="str">
        <f t="shared" ref="AF248:AF262" si="730">+E248</f>
        <v>ROSUVASTATINA COM 10 MG X 30</v>
      </c>
      <c r="AG248" t="str">
        <f t="shared" ref="AG248:AG262" si="731">+J248</f>
        <v>LAB CHILE</v>
      </c>
      <c r="AH248" t="str">
        <f t="shared" ref="AH248:AH262" si="732">+M248&amp;" "&amp;T248</f>
        <v>ROSUVASTATINA 10 MG</v>
      </c>
      <c r="AI248" t="str">
        <f t="shared" ref="AI248:AI262" si="733">+IF(N248="","",N248&amp;" "&amp;U248)</f>
        <v/>
      </c>
      <c r="AJ248" t="str">
        <f t="shared" ref="AJ248:AJ262" si="734">+IF(O248="","",O248&amp;" "&amp;V248)</f>
        <v/>
      </c>
      <c r="AK248" t="str">
        <f t="shared" ref="AK248:AK262" si="735">+IF(AND(AI248="",AJ248=""),AH248,IF(AND(AJ248="",AI248&lt;&gt;""),AH248&amp;" "&amp;AI248,AH248&amp;" "&amp;AI248&amp;" "&amp;AJ248))</f>
        <v>ROSUVASTATINA 10 MG</v>
      </c>
      <c r="AL248" t="str">
        <f>+VLOOKUP($Q248,Hoja2!$A:$B,2,0)</f>
        <v>comprimido</v>
      </c>
      <c r="AM248" t="str">
        <f t="shared" ref="AM248:AM262" si="736">+AF248&amp;" "&amp;AG248&amp;" "&amp;AK248&amp;" "&amp;AL248</f>
        <v>ROSUVASTATINA COM 10 MG X 30 LAB CHILE ROSUVASTATINA 10 MG comprimido</v>
      </c>
      <c r="BB248">
        <f t="shared" ref="BB248:BB262" si="737">+D248</f>
        <v>833165</v>
      </c>
      <c r="BC248" t="str">
        <f t="shared" ref="BC248:BC262" si="738">+H248&amp;" "&amp;IF(S248="","x ",S248&amp;" x ")&amp;Y248</f>
        <v>Rosuvastatina 10 mg x 30 comprimidos</v>
      </c>
      <c r="BD248" s="10">
        <f t="shared" ref="BD248:BD262" si="739">+AE248</f>
        <v>0</v>
      </c>
      <c r="BE248" s="3" t="str">
        <f t="shared" ref="BE248:BE262" si="740">+H248</f>
        <v>Rosuvastatina 10</v>
      </c>
      <c r="BF248" t="str">
        <f t="shared" ref="BF248:BF262" si="741">+PROPER(M248)</f>
        <v>Rosuvastatina</v>
      </c>
      <c r="BG248" t="str">
        <f t="shared" ref="BG248:BG262" si="742">+PROPER(N248)</f>
        <v/>
      </c>
      <c r="BH248" t="str">
        <f t="shared" ref="BH248:BH262" si="743">+PROPER(O248)</f>
        <v/>
      </c>
      <c r="BI248" t="str">
        <f>+IF(AND(X248="ud.",COUNTIF(Hoja2!$I$3:$I$11,Hoja1!Q248)&gt;0),IF(Hoja1!W248=1,VLOOKUP(Hoja1!Q248,Hoja2!$A:$D,3,0),VLOOKUP(Hoja1!Q248,Hoja2!$A:$D,4,0)),IF(AND(X248="ud.",COUNTIF(Hoja2!$I$3:$I$11,Hoja1!Q248)&lt;0),VLOOKUP(Hoja1!Q248,Hoja2!$A:$B,2,0),VLOOKUP(Hoja1!Q248,Hoja2!$A:$B,2,0)))</f>
        <v>comprimidos</v>
      </c>
      <c r="BJ248" t="str">
        <f t="shared" ref="BJ248:BJ262" si="744">+G248&amp;" "&amp;S248</f>
        <v>10 mg</v>
      </c>
      <c r="BK248">
        <f t="shared" ref="BK248:BK262" si="745">+W248</f>
        <v>30</v>
      </c>
      <c r="BL248" t="str">
        <f t="shared" ref="BL248:BL262" si="746">+X248</f>
        <v>ud.</v>
      </c>
      <c r="BO248">
        <f t="shared" ref="BO248:BO262" si="747">+BB248</f>
        <v>833165</v>
      </c>
      <c r="BP248" t="str">
        <f t="shared" ref="BP248:BP262" si="748">+BC248</f>
        <v>Rosuvastatina 10 mg x 30 comprimidos</v>
      </c>
      <c r="BQ248" s="10">
        <f t="shared" ref="BQ248:BQ262" si="749">+BD248</f>
        <v>0</v>
      </c>
      <c r="BR248" s="3" t="str">
        <f t="shared" ref="BR248:BR262" si="750">+BE248</f>
        <v>Rosuvastatina 10</v>
      </c>
      <c r="BS248" t="str">
        <f t="shared" ref="BS248:BS262" si="751">+IF(AND(BG248="",BH248=""),BF248,IF(AND(BG248&lt;&gt;"",BH248=""),BF248&amp;";"&amp;BG248,BF248&amp;";"&amp;BG248&amp;";"&amp;BH248))</f>
        <v>Rosuvastatina</v>
      </c>
      <c r="BT248" t="str">
        <f t="shared" ref="BT248:BT262" si="752">+BI248</f>
        <v>comprimidos</v>
      </c>
      <c r="BU248" t="str">
        <f t="shared" ref="BU248:BU262" si="753">+BJ248</f>
        <v>10 mg</v>
      </c>
      <c r="BV248">
        <f t="shared" ref="BV248:BV262" si="754">+BK248</f>
        <v>30</v>
      </c>
      <c r="BW248" t="str">
        <f t="shared" ref="BW248:BW262" si="755">+BL248</f>
        <v>ud.</v>
      </c>
      <c r="BZ248" t="str">
        <f t="shared" ref="BZ248:BZ262" si="756">+K248</f>
        <v>Lab Chile</v>
      </c>
      <c r="CB248">
        <v>1</v>
      </c>
    </row>
    <row r="249" spans="4:80" x14ac:dyDescent="0.2">
      <c r="D249">
        <v>831950</v>
      </c>
      <c r="E249" t="s">
        <v>1133</v>
      </c>
      <c r="F249" s="1" t="str">
        <f t="shared" si="724"/>
        <v>MEMANTINA</v>
      </c>
      <c r="G249" s="1">
        <f t="shared" si="725"/>
        <v>20</v>
      </c>
      <c r="H249" s="16" t="str">
        <f t="shared" si="726"/>
        <v>Memantina 20</v>
      </c>
      <c r="I249" s="1" t="str">
        <f>+VLOOKUP(Q249,Hoja2!A:B,2,0)</f>
        <v>comprimido recubierto</v>
      </c>
      <c r="J249" s="1" t="s">
        <v>1134</v>
      </c>
      <c r="K249" s="1" t="str">
        <f t="shared" si="727"/>
        <v>Pharmatech</v>
      </c>
      <c r="L249" s="1" t="s">
        <v>648</v>
      </c>
      <c r="M249" s="1" t="str">
        <f t="shared" si="728"/>
        <v>MEMANTINA</v>
      </c>
      <c r="N249" s="1"/>
      <c r="O249" s="1"/>
      <c r="P249" s="1" t="s">
        <v>649</v>
      </c>
      <c r="Q249" s="1" t="s">
        <v>33</v>
      </c>
      <c r="R249">
        <v>20</v>
      </c>
      <c r="S249" t="s">
        <v>34</v>
      </c>
      <c r="T249" s="1" t="str">
        <f t="shared" si="729"/>
        <v>20 MG</v>
      </c>
      <c r="U249" s="1"/>
      <c r="V249" s="1"/>
      <c r="W249">
        <v>30</v>
      </c>
      <c r="X249" s="1" t="s">
        <v>35</v>
      </c>
      <c r="Y249" t="str">
        <f>+IF(AND(X249="ud.",COUNTIF(Hoja2!$I$3:$I$11,Hoja1!Q249)&gt;0),Hoja1!W249&amp;" "&amp;IF(Hoja1!W249=1,VLOOKUP(Hoja1!Q249,Hoja2!$A:$D,3,0),VLOOKUP(Hoja1!Q249,Hoja2!$A:$D,4,0)),IF(AND(X249="ud.",COUNTIF(Hoja2!$I$3:$I$11,Hoja1!Q249)&lt;0),Hoja1!W249&amp;" "&amp;"unidad, "&amp;VLOOKUP(Hoja1!Q249,Hoja2!$A:$B,2,0),Hoja1!W249&amp;" "&amp;Hoja1!X249&amp;" "&amp;VLOOKUP(Hoja1!Q249,Hoja2!$A:$B,2,0)))</f>
        <v>30 comprimidos recubiertos</v>
      </c>
      <c r="Z249" t="str">
        <f>+IF(X249="ud.",IF(W249&lt;&gt;1,W249&amp;" "&amp;VLOOKUP(Q249,Hoja2!A:D,4,0),Hoja1!W249&amp;" "&amp;VLOOKUP(Hoja1!Q249,Hoja2!A:D,3,0)),Hoja1!W249&amp;" "&amp;Hoja1!X249&amp;" "&amp;VLOOKUP(Hoja1!Q249,Hoja2!A:B,2,0))</f>
        <v>30 comprimidos recubiertos</v>
      </c>
      <c r="AB249" s="1"/>
      <c r="AC249" s="1"/>
      <c r="AD249" s="1"/>
      <c r="AE249" s="4"/>
      <c r="AF249" t="str">
        <f t="shared" si="730"/>
        <v>MEMANTINA COM REC 20 MG X 30</v>
      </c>
      <c r="AG249" t="str">
        <f t="shared" si="731"/>
        <v>PHARMATECH</v>
      </c>
      <c r="AH249" t="str">
        <f t="shared" si="732"/>
        <v>MEMANTINA 20 MG</v>
      </c>
      <c r="AI249" t="str">
        <f t="shared" si="733"/>
        <v/>
      </c>
      <c r="AJ249" t="str">
        <f t="shared" si="734"/>
        <v/>
      </c>
      <c r="AK249" t="str">
        <f t="shared" si="735"/>
        <v>MEMANTINA 20 MG</v>
      </c>
      <c r="AL249" t="str">
        <f>+VLOOKUP($Q249,Hoja2!$A:$B,2,0)</f>
        <v>comprimido recubierto</v>
      </c>
      <c r="AM249" t="str">
        <f t="shared" si="736"/>
        <v>MEMANTINA COM REC 20 MG X 30 PHARMATECH MEMANTINA 20 MG comprimido recubierto</v>
      </c>
      <c r="BB249">
        <f t="shared" si="737"/>
        <v>831950</v>
      </c>
      <c r="BC249" t="str">
        <f t="shared" si="738"/>
        <v>Memantina 20 mg x 30 comprimidos recubiertos</v>
      </c>
      <c r="BD249" s="10">
        <f t="shared" si="739"/>
        <v>0</v>
      </c>
      <c r="BE249" s="3" t="str">
        <f t="shared" si="740"/>
        <v>Memantina 20</v>
      </c>
      <c r="BF249" t="str">
        <f t="shared" si="741"/>
        <v>Memantina</v>
      </c>
      <c r="BG249" t="str">
        <f t="shared" si="742"/>
        <v/>
      </c>
      <c r="BH249" t="str">
        <f t="shared" si="743"/>
        <v/>
      </c>
      <c r="BI249" t="str">
        <f>+IF(AND(X249="ud.",COUNTIF(Hoja2!$I$3:$I$11,Hoja1!Q249)&gt;0),IF(Hoja1!W249=1,VLOOKUP(Hoja1!Q249,Hoja2!$A:$D,3,0),VLOOKUP(Hoja1!Q249,Hoja2!$A:$D,4,0)),IF(AND(X249="ud.",COUNTIF(Hoja2!$I$3:$I$11,Hoja1!Q249)&lt;0),VLOOKUP(Hoja1!Q249,Hoja2!$A:$B,2,0),VLOOKUP(Hoja1!Q249,Hoja2!$A:$B,2,0)))</f>
        <v>comprimidos recubiertos</v>
      </c>
      <c r="BJ249" t="str">
        <f t="shared" si="744"/>
        <v>20 mg</v>
      </c>
      <c r="BK249">
        <f t="shared" si="745"/>
        <v>30</v>
      </c>
      <c r="BL249" t="str">
        <f t="shared" si="746"/>
        <v>ud.</v>
      </c>
      <c r="BO249">
        <f t="shared" si="747"/>
        <v>831950</v>
      </c>
      <c r="BP249" t="str">
        <f t="shared" si="748"/>
        <v>Memantina 20 mg x 30 comprimidos recubiertos</v>
      </c>
      <c r="BQ249" s="10">
        <f t="shared" si="749"/>
        <v>0</v>
      </c>
      <c r="BR249" s="3" t="str">
        <f t="shared" si="750"/>
        <v>Memantina 20</v>
      </c>
      <c r="BS249" t="str">
        <f t="shared" si="751"/>
        <v>Memantina</v>
      </c>
      <c r="BT249" t="str">
        <f t="shared" si="752"/>
        <v>comprimidos recubiertos</v>
      </c>
      <c r="BU249" t="str">
        <f t="shared" si="753"/>
        <v>20 mg</v>
      </c>
      <c r="BV249">
        <f t="shared" si="754"/>
        <v>30</v>
      </c>
      <c r="BW249" t="str">
        <f t="shared" si="755"/>
        <v>ud.</v>
      </c>
      <c r="BZ249" t="str">
        <f t="shared" si="756"/>
        <v>Pharmatech</v>
      </c>
      <c r="CB249">
        <v>1</v>
      </c>
    </row>
    <row r="250" spans="4:80" x14ac:dyDescent="0.2">
      <c r="D250">
        <v>831034</v>
      </c>
      <c r="E250" t="s">
        <v>1135</v>
      </c>
      <c r="F250" s="1" t="str">
        <f t="shared" si="724"/>
        <v>GABAPENTINA</v>
      </c>
      <c r="G250" s="1">
        <f t="shared" si="725"/>
        <v>300</v>
      </c>
      <c r="H250" s="16" t="str">
        <f t="shared" si="726"/>
        <v>Gabapentina 300</v>
      </c>
      <c r="I250" s="1" t="str">
        <f>+VLOOKUP(Q250,Hoja2!A:B,2,0)</f>
        <v>cápsula</v>
      </c>
      <c r="J250" s="1" t="s">
        <v>176</v>
      </c>
      <c r="K250" s="1" t="str">
        <f t="shared" si="727"/>
        <v>Ascend</v>
      </c>
      <c r="L250" s="1" t="s">
        <v>662</v>
      </c>
      <c r="M250" s="1" t="str">
        <f t="shared" si="728"/>
        <v>GABAPENTINA</v>
      </c>
      <c r="N250" s="1"/>
      <c r="O250" s="1"/>
      <c r="P250" s="1" t="s">
        <v>663</v>
      </c>
      <c r="Q250" s="1" t="s">
        <v>121</v>
      </c>
      <c r="R250" s="1">
        <v>300</v>
      </c>
      <c r="S250" s="1" t="s">
        <v>34</v>
      </c>
      <c r="T250" s="1" t="str">
        <f t="shared" si="729"/>
        <v>300 MG</v>
      </c>
      <c r="U250" s="1"/>
      <c r="V250" s="1"/>
      <c r="W250" s="1">
        <v>30</v>
      </c>
      <c r="X250" s="1" t="s">
        <v>35</v>
      </c>
      <c r="Y250" t="str">
        <f>+IF(AND(X250="ud.",COUNTIF(Hoja2!$I$3:$I$11,Hoja1!Q250)&gt;0),Hoja1!W250&amp;" "&amp;IF(Hoja1!W250=1,VLOOKUP(Hoja1!Q250,Hoja2!$A:$D,3,0),VLOOKUP(Hoja1!Q250,Hoja2!$A:$D,4,0)),IF(AND(X250="ud.",COUNTIF(Hoja2!$I$3:$I$11,Hoja1!Q250)&lt;0),Hoja1!W250&amp;" "&amp;"unidad, "&amp;VLOOKUP(Hoja1!Q250,Hoja2!$A:$B,2,0),Hoja1!W250&amp;" "&amp;Hoja1!X250&amp;" "&amp;VLOOKUP(Hoja1!Q250,Hoja2!$A:$B,2,0)))</f>
        <v>30 cápsulas</v>
      </c>
      <c r="Z250" t="str">
        <f>+IF(X250="ud.",IF(W250&lt;&gt;1,W250&amp;" "&amp;VLOOKUP(Q250,Hoja2!A:D,4,0),Hoja1!W250&amp;" "&amp;VLOOKUP(Hoja1!Q250,Hoja2!A:D,3,0)),Hoja1!W250&amp;" "&amp;Hoja1!X250&amp;" "&amp;VLOOKUP(Hoja1!Q250,Hoja2!A:B,2,0))</f>
        <v>30 cápsulas</v>
      </c>
      <c r="AA250" s="1"/>
      <c r="AE250" s="4"/>
      <c r="AF250" t="str">
        <f t="shared" si="730"/>
        <v>GABAPENTINA CAP 300 MG X 30</v>
      </c>
      <c r="AG250" t="str">
        <f t="shared" si="731"/>
        <v>ASCEND</v>
      </c>
      <c r="AH250" t="str">
        <f t="shared" si="732"/>
        <v>GABAPENTINA 300 MG</v>
      </c>
      <c r="AI250" t="str">
        <f t="shared" si="733"/>
        <v/>
      </c>
      <c r="AJ250" t="str">
        <f t="shared" si="734"/>
        <v/>
      </c>
      <c r="AK250" t="str">
        <f t="shared" si="735"/>
        <v>GABAPENTINA 300 MG</v>
      </c>
      <c r="AL250" t="str">
        <f>+VLOOKUP($Q250,Hoja2!$A:$B,2,0)</f>
        <v>cápsula</v>
      </c>
      <c r="AM250" t="str">
        <f t="shared" si="736"/>
        <v>GABAPENTINA CAP 300 MG X 30 ASCEND GABAPENTINA 300 MG cápsula</v>
      </c>
      <c r="BB250">
        <f t="shared" si="737"/>
        <v>831034</v>
      </c>
      <c r="BC250" t="str">
        <f t="shared" si="738"/>
        <v>Gabapentina 300 mg x 30 cápsulas</v>
      </c>
      <c r="BD250" s="10">
        <f t="shared" si="739"/>
        <v>0</v>
      </c>
      <c r="BE250" s="3" t="str">
        <f t="shared" si="740"/>
        <v>Gabapentina 300</v>
      </c>
      <c r="BF250" t="str">
        <f t="shared" si="741"/>
        <v>Gabapentina</v>
      </c>
      <c r="BG250" t="str">
        <f t="shared" si="742"/>
        <v/>
      </c>
      <c r="BH250" t="str">
        <f t="shared" si="743"/>
        <v/>
      </c>
      <c r="BI250" t="str">
        <f>+IF(AND(X250="ud.",COUNTIF(Hoja2!$I$3:$I$11,Hoja1!Q250)&gt;0),IF(Hoja1!W250=1,VLOOKUP(Hoja1!Q250,Hoja2!$A:$D,3,0),VLOOKUP(Hoja1!Q250,Hoja2!$A:$D,4,0)),IF(AND(X250="ud.",COUNTIF(Hoja2!$I$3:$I$11,Hoja1!Q250)&lt;0),VLOOKUP(Hoja1!Q250,Hoja2!$A:$B,2,0),VLOOKUP(Hoja1!Q250,Hoja2!$A:$B,2,0)))</f>
        <v>cápsulas</v>
      </c>
      <c r="BJ250" t="str">
        <f t="shared" si="744"/>
        <v>300 mg</v>
      </c>
      <c r="BK250">
        <f t="shared" si="745"/>
        <v>30</v>
      </c>
      <c r="BL250" t="str">
        <f t="shared" si="746"/>
        <v>ud.</v>
      </c>
      <c r="BO250">
        <f t="shared" si="747"/>
        <v>831034</v>
      </c>
      <c r="BP250" t="str">
        <f t="shared" si="748"/>
        <v>Gabapentina 300 mg x 30 cápsulas</v>
      </c>
      <c r="BQ250" s="10">
        <f t="shared" si="749"/>
        <v>0</v>
      </c>
      <c r="BR250" s="3" t="str">
        <f t="shared" si="750"/>
        <v>Gabapentina 300</v>
      </c>
      <c r="BS250" t="str">
        <f t="shared" si="751"/>
        <v>Gabapentina</v>
      </c>
      <c r="BT250" t="str">
        <f t="shared" si="752"/>
        <v>cápsulas</v>
      </c>
      <c r="BU250" t="str">
        <f t="shared" si="753"/>
        <v>300 mg</v>
      </c>
      <c r="BV250">
        <f t="shared" si="754"/>
        <v>30</v>
      </c>
      <c r="BW250" t="str">
        <f t="shared" si="755"/>
        <v>ud.</v>
      </c>
      <c r="BZ250" t="str">
        <f t="shared" si="756"/>
        <v>Ascend</v>
      </c>
      <c r="CB250">
        <v>1</v>
      </c>
    </row>
    <row r="251" spans="4:80" x14ac:dyDescent="0.2">
      <c r="D251">
        <v>833002</v>
      </c>
      <c r="E251" t="s">
        <v>1136</v>
      </c>
      <c r="F251" s="1" t="str">
        <f t="shared" si="724"/>
        <v>RIBOLAC</v>
      </c>
      <c r="G251" s="1">
        <f t="shared" si="725"/>
        <v>200</v>
      </c>
      <c r="H251" s="16" t="str">
        <f t="shared" si="726"/>
        <v>Ribolac 200</v>
      </c>
      <c r="I251" s="1" t="str">
        <f>+VLOOKUP(Q251,Hoja2!A:B,2,0)</f>
        <v>comprimido recubierto</v>
      </c>
      <c r="J251" s="1" t="s">
        <v>40</v>
      </c>
      <c r="K251" s="1" t="str">
        <f t="shared" si="727"/>
        <v>Abbott</v>
      </c>
      <c r="L251" s="1" t="s">
        <v>667</v>
      </c>
      <c r="M251" s="1" t="str">
        <f t="shared" si="728"/>
        <v>RIFAXIMINA</v>
      </c>
      <c r="N251" s="1"/>
      <c r="O251" s="1"/>
      <c r="P251" s="1" t="s">
        <v>159</v>
      </c>
      <c r="Q251" s="1" t="s">
        <v>33</v>
      </c>
      <c r="R251" s="1">
        <v>200</v>
      </c>
      <c r="S251" s="1" t="s">
        <v>34</v>
      </c>
      <c r="T251" s="1" t="str">
        <f t="shared" si="729"/>
        <v>200 MG</v>
      </c>
      <c r="U251" s="1"/>
      <c r="V251" s="1"/>
      <c r="W251" s="1">
        <v>10</v>
      </c>
      <c r="X251" s="1" t="s">
        <v>35</v>
      </c>
      <c r="Y251" t="str">
        <f>+IF(AND(X251="ud.",COUNTIF(Hoja2!$I$3:$I$11,Hoja1!Q251)&gt;0),Hoja1!W251&amp;" "&amp;IF(Hoja1!W251=1,VLOOKUP(Hoja1!Q251,Hoja2!$A:$D,3,0),VLOOKUP(Hoja1!Q251,Hoja2!$A:$D,4,0)),IF(AND(X251="ud.",COUNTIF(Hoja2!$I$3:$I$11,Hoja1!Q251)&lt;0),Hoja1!W251&amp;" "&amp;"unidad, "&amp;VLOOKUP(Hoja1!Q251,Hoja2!$A:$B,2,0),Hoja1!W251&amp;" "&amp;Hoja1!X251&amp;" "&amp;VLOOKUP(Hoja1!Q251,Hoja2!$A:$B,2,0)))</f>
        <v>10 comprimidos recubiertos</v>
      </c>
      <c r="Z251" t="str">
        <f>+IF(X251="ud.",IF(W251&lt;&gt;1,W251&amp;" "&amp;VLOOKUP(Q251,Hoja2!A:D,4,0),Hoja1!W251&amp;" "&amp;VLOOKUP(Hoja1!Q251,Hoja2!A:D,3,0)),Hoja1!W251&amp;" "&amp;Hoja1!X251&amp;" "&amp;VLOOKUP(Hoja1!Q251,Hoja2!A:B,2,0))</f>
        <v>10 comprimidos recubiertos</v>
      </c>
      <c r="AA251" s="1"/>
      <c r="AB251" s="1"/>
      <c r="AC251" s="1"/>
      <c r="AD251" s="1"/>
      <c r="AE251" s="4"/>
      <c r="AF251" t="str">
        <f t="shared" si="730"/>
        <v>RIBOLAC COM REC 200 MG X 10</v>
      </c>
      <c r="AG251" t="str">
        <f t="shared" si="731"/>
        <v>ABBOTT</v>
      </c>
      <c r="AH251" t="str">
        <f t="shared" si="732"/>
        <v>RIFAXIMINA 200 MG</v>
      </c>
      <c r="AI251" t="str">
        <f t="shared" si="733"/>
        <v/>
      </c>
      <c r="AJ251" t="str">
        <f t="shared" si="734"/>
        <v/>
      </c>
      <c r="AK251" t="str">
        <f t="shared" si="735"/>
        <v>RIFAXIMINA 200 MG</v>
      </c>
      <c r="AL251" t="str">
        <f>+VLOOKUP($Q251,Hoja2!$A:$B,2,0)</f>
        <v>comprimido recubierto</v>
      </c>
      <c r="AM251" t="str">
        <f t="shared" si="736"/>
        <v>RIBOLAC COM REC 200 MG X 10 ABBOTT RIFAXIMINA 200 MG comprimido recubierto</v>
      </c>
      <c r="BB251">
        <f t="shared" si="737"/>
        <v>833002</v>
      </c>
      <c r="BC251" t="str">
        <f t="shared" si="738"/>
        <v>Ribolac 200 mg x 10 comprimidos recubiertos</v>
      </c>
      <c r="BD251" s="10">
        <f t="shared" si="739"/>
        <v>0</v>
      </c>
      <c r="BE251" s="3" t="str">
        <f t="shared" si="740"/>
        <v>Ribolac 200</v>
      </c>
      <c r="BF251" t="str">
        <f t="shared" si="741"/>
        <v>Rifaximina</v>
      </c>
      <c r="BG251" t="str">
        <f t="shared" si="742"/>
        <v/>
      </c>
      <c r="BH251" t="str">
        <f t="shared" si="743"/>
        <v/>
      </c>
      <c r="BI251" t="str">
        <f>+IF(AND(X251="ud.",COUNTIF(Hoja2!$I$3:$I$11,Hoja1!Q251)&gt;0),IF(Hoja1!W251=1,VLOOKUP(Hoja1!Q251,Hoja2!$A:$D,3,0),VLOOKUP(Hoja1!Q251,Hoja2!$A:$D,4,0)),IF(AND(X251="ud.",COUNTIF(Hoja2!$I$3:$I$11,Hoja1!Q251)&lt;0),VLOOKUP(Hoja1!Q251,Hoja2!$A:$B,2,0),VLOOKUP(Hoja1!Q251,Hoja2!$A:$B,2,0)))</f>
        <v>comprimidos recubiertos</v>
      </c>
      <c r="BJ251" t="str">
        <f t="shared" si="744"/>
        <v>200 mg</v>
      </c>
      <c r="BK251">
        <f t="shared" si="745"/>
        <v>10</v>
      </c>
      <c r="BL251" t="str">
        <f t="shared" si="746"/>
        <v>ud.</v>
      </c>
      <c r="BO251">
        <f t="shared" si="747"/>
        <v>833002</v>
      </c>
      <c r="BP251" t="str">
        <f t="shared" si="748"/>
        <v>Ribolac 200 mg x 10 comprimidos recubiertos</v>
      </c>
      <c r="BQ251" s="10">
        <f t="shared" si="749"/>
        <v>0</v>
      </c>
      <c r="BR251" s="3" t="str">
        <f t="shared" si="750"/>
        <v>Ribolac 200</v>
      </c>
      <c r="BS251" t="str">
        <f t="shared" si="751"/>
        <v>Rifaximina</v>
      </c>
      <c r="BT251" t="str">
        <f t="shared" si="752"/>
        <v>comprimidos recubiertos</v>
      </c>
      <c r="BU251" t="str">
        <f t="shared" si="753"/>
        <v>200 mg</v>
      </c>
      <c r="BV251">
        <f t="shared" si="754"/>
        <v>10</v>
      </c>
      <c r="BW251" t="str">
        <f t="shared" si="755"/>
        <v>ud.</v>
      </c>
      <c r="BZ251" t="str">
        <f t="shared" si="756"/>
        <v>Abbott</v>
      </c>
      <c r="CB251">
        <v>1</v>
      </c>
    </row>
    <row r="252" spans="4:80" x14ac:dyDescent="0.2">
      <c r="D252">
        <v>831983</v>
      </c>
      <c r="E252" t="s">
        <v>1137</v>
      </c>
      <c r="F252" s="1" t="str">
        <f t="shared" si="724"/>
        <v>METOTREXATO</v>
      </c>
      <c r="G252" s="1">
        <f t="shared" si="725"/>
        <v>2.5</v>
      </c>
      <c r="H252" s="16" t="str">
        <f t="shared" si="726"/>
        <v>Metotrexato 2,5</v>
      </c>
      <c r="I252" s="1" t="str">
        <f>+VLOOKUP(Q252,Hoja2!A:B,2,0)</f>
        <v>comprimido</v>
      </c>
      <c r="J252" s="1" t="s">
        <v>1076</v>
      </c>
      <c r="K252" s="1" t="str">
        <f t="shared" si="727"/>
        <v>Mintlab</v>
      </c>
      <c r="L252" s="1" t="s">
        <v>684</v>
      </c>
      <c r="M252" s="1" t="str">
        <f t="shared" si="728"/>
        <v>METOTREXATO</v>
      </c>
      <c r="N252" s="1"/>
      <c r="O252" s="1"/>
      <c r="P252" s="1" t="s">
        <v>685</v>
      </c>
      <c r="Q252" t="s">
        <v>65</v>
      </c>
      <c r="R252">
        <v>2.5</v>
      </c>
      <c r="S252" t="s">
        <v>34</v>
      </c>
      <c r="T252" s="1" t="str">
        <f t="shared" si="729"/>
        <v>2,5 MG</v>
      </c>
      <c r="W252">
        <v>100</v>
      </c>
      <c r="X252" t="s">
        <v>35</v>
      </c>
      <c r="Y252" t="str">
        <f>+IF(AND(X252="ud.",COUNTIF(Hoja2!$I$3:$I$11,Hoja1!Q252)&gt;0),Hoja1!W252&amp;" "&amp;IF(Hoja1!W252=1,VLOOKUP(Hoja1!Q252,Hoja2!$A:$D,3,0),VLOOKUP(Hoja1!Q252,Hoja2!$A:$D,4,0)),IF(AND(X252="ud.",COUNTIF(Hoja2!$I$3:$I$11,Hoja1!Q252)&lt;0),Hoja1!W252&amp;" "&amp;"unidad, "&amp;VLOOKUP(Hoja1!Q252,Hoja2!$A:$B,2,0),Hoja1!W252&amp;" "&amp;Hoja1!X252&amp;" "&amp;VLOOKUP(Hoja1!Q252,Hoja2!$A:$B,2,0)))</f>
        <v>100 comprimidos</v>
      </c>
      <c r="Z252" t="str">
        <f>+IF(X252="ud.",IF(W252&lt;&gt;1,W252&amp;" "&amp;VLOOKUP(Q252,Hoja2!A:D,4,0),Hoja1!W252&amp;" "&amp;VLOOKUP(Hoja1!Q252,Hoja2!A:D,3,0)),Hoja1!W252&amp;" "&amp;Hoja1!X252&amp;" "&amp;VLOOKUP(Hoja1!Q252,Hoja2!A:B,2,0))</f>
        <v>100 comprimidos</v>
      </c>
      <c r="AE252" s="4"/>
      <c r="AF252" t="str">
        <f t="shared" si="730"/>
        <v>METOTREXATO COM 2,5 MG X 100</v>
      </c>
      <c r="AG252" t="str">
        <f t="shared" si="731"/>
        <v>MINTLAB</v>
      </c>
      <c r="AH252" t="str">
        <f t="shared" si="732"/>
        <v>METOTREXATO 2,5 MG</v>
      </c>
      <c r="AI252" t="str">
        <f t="shared" si="733"/>
        <v/>
      </c>
      <c r="AJ252" t="str">
        <f t="shared" si="734"/>
        <v/>
      </c>
      <c r="AK252" t="str">
        <f t="shared" si="735"/>
        <v>METOTREXATO 2,5 MG</v>
      </c>
      <c r="AL252" t="str">
        <f>+VLOOKUP($Q252,Hoja2!$A:$B,2,0)</f>
        <v>comprimido</v>
      </c>
      <c r="AM252" t="str">
        <f t="shared" si="736"/>
        <v>METOTREXATO COM 2,5 MG X 100 MINTLAB METOTREXATO 2,5 MG comprimido</v>
      </c>
      <c r="BB252">
        <f t="shared" si="737"/>
        <v>831983</v>
      </c>
      <c r="BC252" t="str">
        <f t="shared" si="738"/>
        <v>Metotrexato 2,5 mg x 100 comprimidos</v>
      </c>
      <c r="BD252" s="10">
        <f t="shared" si="739"/>
        <v>0</v>
      </c>
      <c r="BE252" s="3" t="str">
        <f t="shared" si="740"/>
        <v>Metotrexato 2,5</v>
      </c>
      <c r="BF252" t="str">
        <f t="shared" si="741"/>
        <v>Metotrexato</v>
      </c>
      <c r="BG252" t="str">
        <f t="shared" si="742"/>
        <v/>
      </c>
      <c r="BH252" t="str">
        <f t="shared" si="743"/>
        <v/>
      </c>
      <c r="BI252" t="str">
        <f>+IF(AND(X252="ud.",COUNTIF(Hoja2!$I$3:$I$11,Hoja1!Q252)&gt;0),IF(Hoja1!W252=1,VLOOKUP(Hoja1!Q252,Hoja2!$A:$D,3,0),VLOOKUP(Hoja1!Q252,Hoja2!$A:$D,4,0)),IF(AND(X252="ud.",COUNTIF(Hoja2!$I$3:$I$11,Hoja1!Q252)&lt;0),VLOOKUP(Hoja1!Q252,Hoja2!$A:$B,2,0),VLOOKUP(Hoja1!Q252,Hoja2!$A:$B,2,0)))</f>
        <v>comprimidos</v>
      </c>
      <c r="BJ252" t="str">
        <f t="shared" si="744"/>
        <v>2,5 mg</v>
      </c>
      <c r="BK252">
        <f t="shared" si="745"/>
        <v>100</v>
      </c>
      <c r="BL252" t="str">
        <f t="shared" si="746"/>
        <v>ud.</v>
      </c>
      <c r="BO252">
        <f t="shared" si="747"/>
        <v>831983</v>
      </c>
      <c r="BP252" t="str">
        <f t="shared" si="748"/>
        <v>Metotrexato 2,5 mg x 100 comprimidos</v>
      </c>
      <c r="BQ252" s="10">
        <f t="shared" si="749"/>
        <v>0</v>
      </c>
      <c r="BR252" s="3" t="str">
        <f t="shared" si="750"/>
        <v>Metotrexato 2,5</v>
      </c>
      <c r="BS252" t="str">
        <f t="shared" si="751"/>
        <v>Metotrexato</v>
      </c>
      <c r="BT252" t="str">
        <f t="shared" si="752"/>
        <v>comprimidos</v>
      </c>
      <c r="BU252" t="str">
        <f t="shared" si="753"/>
        <v>2,5 mg</v>
      </c>
      <c r="BV252">
        <f t="shared" si="754"/>
        <v>100</v>
      </c>
      <c r="BW252" t="str">
        <f t="shared" si="755"/>
        <v>ud.</v>
      </c>
      <c r="BZ252" t="str">
        <f t="shared" si="756"/>
        <v>Mintlab</v>
      </c>
      <c r="CB252">
        <v>1</v>
      </c>
    </row>
    <row r="253" spans="4:80" x14ac:dyDescent="0.2">
      <c r="D253">
        <v>830473</v>
      </c>
      <c r="E253" t="s">
        <v>1138</v>
      </c>
      <c r="F253" s="1" t="str">
        <f t="shared" si="724"/>
        <v>DISFLAX</v>
      </c>
      <c r="G253" s="1">
        <f t="shared" si="725"/>
        <v>30</v>
      </c>
      <c r="H253" s="16" t="str">
        <f t="shared" si="726"/>
        <v>Disflax 30</v>
      </c>
      <c r="I253" s="1" t="str">
        <f>+VLOOKUP(Q253,Hoja2!A:B,2,0)</f>
        <v>comprimido</v>
      </c>
      <c r="J253" s="1" t="s">
        <v>697</v>
      </c>
      <c r="K253" s="1" t="str">
        <f t="shared" si="727"/>
        <v>Faes Farma</v>
      </c>
      <c r="L253" s="1" t="s">
        <v>698</v>
      </c>
      <c r="M253" s="1" t="str">
        <f t="shared" si="728"/>
        <v>DEFLAZACORT</v>
      </c>
      <c r="N253" s="1"/>
      <c r="O253" s="1"/>
      <c r="P253" s="1" t="s">
        <v>56</v>
      </c>
      <c r="Q253" s="1" t="s">
        <v>65</v>
      </c>
      <c r="R253">
        <v>30</v>
      </c>
      <c r="S253" s="1" t="s">
        <v>34</v>
      </c>
      <c r="T253" s="1" t="str">
        <f t="shared" si="729"/>
        <v>30 MG</v>
      </c>
      <c r="U253" s="1"/>
      <c r="V253" s="1"/>
      <c r="W253">
        <v>10</v>
      </c>
      <c r="X253" s="1" t="s">
        <v>35</v>
      </c>
      <c r="Y253" t="str">
        <f>+IF(AND(X253="ud.",COUNTIF(Hoja2!$I$3:$I$11,Hoja1!Q253)&gt;0),Hoja1!W253&amp;" "&amp;IF(Hoja1!W253=1,VLOOKUP(Hoja1!Q253,Hoja2!$A:$D,3,0),VLOOKUP(Hoja1!Q253,Hoja2!$A:$D,4,0)),IF(AND(X253="ud.",COUNTIF(Hoja2!$I$3:$I$11,Hoja1!Q253)&lt;0),Hoja1!W253&amp;" "&amp;"unidad, "&amp;VLOOKUP(Hoja1!Q253,Hoja2!$A:$B,2,0),Hoja1!W253&amp;" "&amp;Hoja1!X253&amp;" "&amp;VLOOKUP(Hoja1!Q253,Hoja2!$A:$B,2,0)))</f>
        <v>10 comprimidos</v>
      </c>
      <c r="Z253" t="str">
        <f>+IF(X253="ud.",IF(W253&lt;&gt;1,W253&amp;" "&amp;VLOOKUP(Q253,Hoja2!A:D,4,0),Hoja1!W253&amp;" "&amp;VLOOKUP(Hoja1!Q253,Hoja2!A:D,3,0)),Hoja1!W253&amp;" "&amp;Hoja1!X253&amp;" "&amp;VLOOKUP(Hoja1!Q253,Hoja2!A:B,2,0))</f>
        <v>10 comprimidos</v>
      </c>
      <c r="AA253" s="1"/>
      <c r="AB253" s="1"/>
      <c r="AC253" s="1"/>
      <c r="AD253" s="1"/>
      <c r="AE253" s="4"/>
      <c r="AF253" t="str">
        <f t="shared" si="730"/>
        <v>DISFLAX COM 30 MG X 10</v>
      </c>
      <c r="AG253" t="str">
        <f t="shared" si="731"/>
        <v>FAES FARMA</v>
      </c>
      <c r="AH253" t="str">
        <f t="shared" si="732"/>
        <v>DEFLAZACORT 30 MG</v>
      </c>
      <c r="AI253" t="str">
        <f t="shared" si="733"/>
        <v/>
      </c>
      <c r="AJ253" t="str">
        <f t="shared" si="734"/>
        <v/>
      </c>
      <c r="AK253" t="str">
        <f t="shared" si="735"/>
        <v>DEFLAZACORT 30 MG</v>
      </c>
      <c r="AL253" t="str">
        <f>+VLOOKUP($Q253,Hoja2!$A:$B,2,0)</f>
        <v>comprimido</v>
      </c>
      <c r="AM253" t="str">
        <f t="shared" si="736"/>
        <v>DISFLAX COM 30 MG X 10 FAES FARMA DEFLAZACORT 30 MG comprimido</v>
      </c>
      <c r="BB253">
        <f t="shared" si="737"/>
        <v>830473</v>
      </c>
      <c r="BC253" t="str">
        <f t="shared" si="738"/>
        <v>Disflax 30 mg x 10 comprimidos</v>
      </c>
      <c r="BD253" s="10">
        <f t="shared" si="739"/>
        <v>0</v>
      </c>
      <c r="BE253" s="3" t="str">
        <f t="shared" si="740"/>
        <v>Disflax 30</v>
      </c>
      <c r="BF253" t="str">
        <f t="shared" si="741"/>
        <v>Deflazacort</v>
      </c>
      <c r="BG253" t="str">
        <f t="shared" si="742"/>
        <v/>
      </c>
      <c r="BH253" t="str">
        <f t="shared" si="743"/>
        <v/>
      </c>
      <c r="BI253" t="str">
        <f>+IF(AND(X253="ud.",COUNTIF(Hoja2!$I$3:$I$11,Hoja1!Q253)&gt;0),IF(Hoja1!W253=1,VLOOKUP(Hoja1!Q253,Hoja2!$A:$D,3,0),VLOOKUP(Hoja1!Q253,Hoja2!$A:$D,4,0)),IF(AND(X253="ud.",COUNTIF(Hoja2!$I$3:$I$11,Hoja1!Q253)&lt;0),VLOOKUP(Hoja1!Q253,Hoja2!$A:$B,2,0),VLOOKUP(Hoja1!Q253,Hoja2!$A:$B,2,0)))</f>
        <v>comprimidos</v>
      </c>
      <c r="BJ253" t="str">
        <f t="shared" si="744"/>
        <v>30 mg</v>
      </c>
      <c r="BK253">
        <f t="shared" si="745"/>
        <v>10</v>
      </c>
      <c r="BL253" t="str">
        <f t="shared" si="746"/>
        <v>ud.</v>
      </c>
      <c r="BO253">
        <f t="shared" si="747"/>
        <v>830473</v>
      </c>
      <c r="BP253" t="str">
        <f t="shared" si="748"/>
        <v>Disflax 30 mg x 10 comprimidos</v>
      </c>
      <c r="BQ253" s="10">
        <f t="shared" si="749"/>
        <v>0</v>
      </c>
      <c r="BR253" s="3" t="str">
        <f t="shared" si="750"/>
        <v>Disflax 30</v>
      </c>
      <c r="BS253" t="str">
        <f t="shared" si="751"/>
        <v>Deflazacort</v>
      </c>
      <c r="BT253" t="str">
        <f t="shared" si="752"/>
        <v>comprimidos</v>
      </c>
      <c r="BU253" t="str">
        <f t="shared" si="753"/>
        <v>30 mg</v>
      </c>
      <c r="BV253">
        <f t="shared" si="754"/>
        <v>10</v>
      </c>
      <c r="BW253" t="str">
        <f t="shared" si="755"/>
        <v>ud.</v>
      </c>
      <c r="BZ253" t="str">
        <f t="shared" si="756"/>
        <v>Faes Farma</v>
      </c>
      <c r="CB253">
        <v>1</v>
      </c>
    </row>
    <row r="254" spans="4:80" x14ac:dyDescent="0.2">
      <c r="D254">
        <v>829937</v>
      </c>
      <c r="E254" t="s">
        <v>1139</v>
      </c>
      <c r="F254" s="1" t="str">
        <f t="shared" si="724"/>
        <v>CIPROFIBRATO</v>
      </c>
      <c r="G254" s="1">
        <f t="shared" si="725"/>
        <v>100</v>
      </c>
      <c r="H254" s="16" t="str">
        <f t="shared" si="726"/>
        <v>Ciprofibrato 100</v>
      </c>
      <c r="I254" s="1" t="str">
        <f>+VLOOKUP(Q254,Hoja2!A:B,2,0)</f>
        <v>cápsula</v>
      </c>
      <c r="J254" s="1" t="s">
        <v>713</v>
      </c>
      <c r="K254" s="1" t="str">
        <f t="shared" si="727"/>
        <v>Alpes Chemie</v>
      </c>
      <c r="L254" s="1" t="s">
        <v>714</v>
      </c>
      <c r="M254" s="1" t="str">
        <f t="shared" si="728"/>
        <v>CIPROFIBRATO</v>
      </c>
      <c r="N254" s="1"/>
      <c r="O254" s="1"/>
      <c r="P254" s="1" t="s">
        <v>512</v>
      </c>
      <c r="Q254" s="1" t="s">
        <v>121</v>
      </c>
      <c r="R254">
        <v>100</v>
      </c>
      <c r="S254" s="1" t="s">
        <v>34</v>
      </c>
      <c r="T254" s="1" t="str">
        <f t="shared" si="729"/>
        <v>100 MG</v>
      </c>
      <c r="U254" s="1"/>
      <c r="V254" s="1"/>
      <c r="W254">
        <v>30</v>
      </c>
      <c r="X254" s="1" t="s">
        <v>35</v>
      </c>
      <c r="Y254" t="str">
        <f>+IF(AND(X254="ud.",COUNTIF(Hoja2!$I$3:$I$11,Hoja1!Q254)&gt;0),Hoja1!W254&amp;" "&amp;IF(Hoja1!W254=1,VLOOKUP(Hoja1!Q254,Hoja2!$A:$D,3,0),VLOOKUP(Hoja1!Q254,Hoja2!$A:$D,4,0)),IF(AND(X254="ud.",COUNTIF(Hoja2!$I$3:$I$11,Hoja1!Q254)&lt;0),Hoja1!W254&amp;" "&amp;"unidad, "&amp;VLOOKUP(Hoja1!Q254,Hoja2!$A:$B,2,0),Hoja1!W254&amp;" "&amp;Hoja1!X254&amp;" "&amp;VLOOKUP(Hoja1!Q254,Hoja2!$A:$B,2,0)))</f>
        <v>30 cápsulas</v>
      </c>
      <c r="Z254" t="str">
        <f>+IF(X254="ud.",IF(W254&lt;&gt;1,W254&amp;" "&amp;VLOOKUP(Q254,Hoja2!A:D,4,0),Hoja1!W254&amp;" "&amp;VLOOKUP(Hoja1!Q254,Hoja2!A:D,3,0)),Hoja1!W254&amp;" "&amp;Hoja1!X254&amp;" "&amp;VLOOKUP(Hoja1!Q254,Hoja2!A:B,2,0))</f>
        <v>30 cápsulas</v>
      </c>
      <c r="AA254" s="1"/>
      <c r="AB254" s="1"/>
      <c r="AC254" s="1"/>
      <c r="AD254" s="1"/>
      <c r="AE254" s="4"/>
      <c r="AF254" t="str">
        <f t="shared" si="730"/>
        <v>CIPROFIBRATO CAP 100 MG X 30</v>
      </c>
      <c r="AG254" t="str">
        <f t="shared" si="731"/>
        <v>ALPES CHEMIE</v>
      </c>
      <c r="AH254" t="str">
        <f t="shared" si="732"/>
        <v>CIPROFIBRATO 100 MG</v>
      </c>
      <c r="AI254" t="str">
        <f t="shared" si="733"/>
        <v/>
      </c>
      <c r="AJ254" t="str">
        <f t="shared" si="734"/>
        <v/>
      </c>
      <c r="AK254" t="str">
        <f t="shared" si="735"/>
        <v>CIPROFIBRATO 100 MG</v>
      </c>
      <c r="AL254" t="str">
        <f>+VLOOKUP($Q254,Hoja2!$A:$B,2,0)</f>
        <v>cápsula</v>
      </c>
      <c r="AM254" t="str">
        <f t="shared" si="736"/>
        <v>CIPROFIBRATO CAP 100 MG X 30 ALPES CHEMIE CIPROFIBRATO 100 MG cápsula</v>
      </c>
      <c r="BB254">
        <f t="shared" si="737"/>
        <v>829937</v>
      </c>
      <c r="BC254" t="str">
        <f t="shared" si="738"/>
        <v>Ciprofibrato 100 mg x 30 cápsulas</v>
      </c>
      <c r="BD254" s="10">
        <f t="shared" si="739"/>
        <v>0</v>
      </c>
      <c r="BE254" s="3" t="str">
        <f t="shared" si="740"/>
        <v>Ciprofibrato 100</v>
      </c>
      <c r="BF254" t="str">
        <f t="shared" si="741"/>
        <v>Ciprofibrato</v>
      </c>
      <c r="BG254" t="str">
        <f t="shared" si="742"/>
        <v/>
      </c>
      <c r="BH254" t="str">
        <f t="shared" si="743"/>
        <v/>
      </c>
      <c r="BI254" t="str">
        <f>+IF(AND(X254="ud.",COUNTIF(Hoja2!$I$3:$I$11,Hoja1!Q254)&gt;0),IF(Hoja1!W254=1,VLOOKUP(Hoja1!Q254,Hoja2!$A:$D,3,0),VLOOKUP(Hoja1!Q254,Hoja2!$A:$D,4,0)),IF(AND(X254="ud.",COUNTIF(Hoja2!$I$3:$I$11,Hoja1!Q254)&lt;0),VLOOKUP(Hoja1!Q254,Hoja2!$A:$B,2,0),VLOOKUP(Hoja1!Q254,Hoja2!$A:$B,2,0)))</f>
        <v>cápsulas</v>
      </c>
      <c r="BJ254" t="str">
        <f t="shared" si="744"/>
        <v>100 mg</v>
      </c>
      <c r="BK254">
        <f t="shared" si="745"/>
        <v>30</v>
      </c>
      <c r="BL254" t="str">
        <f t="shared" si="746"/>
        <v>ud.</v>
      </c>
      <c r="BO254">
        <f t="shared" si="747"/>
        <v>829937</v>
      </c>
      <c r="BP254" t="str">
        <f t="shared" si="748"/>
        <v>Ciprofibrato 100 mg x 30 cápsulas</v>
      </c>
      <c r="BQ254" s="10">
        <f t="shared" si="749"/>
        <v>0</v>
      </c>
      <c r="BR254" s="3" t="str">
        <f t="shared" si="750"/>
        <v>Ciprofibrato 100</v>
      </c>
      <c r="BS254" t="str">
        <f t="shared" si="751"/>
        <v>Ciprofibrato</v>
      </c>
      <c r="BT254" t="str">
        <f t="shared" si="752"/>
        <v>cápsulas</v>
      </c>
      <c r="BU254" t="str">
        <f t="shared" si="753"/>
        <v>100 mg</v>
      </c>
      <c r="BV254">
        <f t="shared" si="754"/>
        <v>30</v>
      </c>
      <c r="BW254" t="str">
        <f t="shared" si="755"/>
        <v>ud.</v>
      </c>
      <c r="BZ254" t="str">
        <f t="shared" si="756"/>
        <v>Alpes Chemie</v>
      </c>
      <c r="CB254">
        <v>1</v>
      </c>
    </row>
    <row r="255" spans="4:80" x14ac:dyDescent="0.2">
      <c r="D255">
        <v>832553</v>
      </c>
      <c r="E255" t="s">
        <v>1140</v>
      </c>
      <c r="F255" s="1" t="str">
        <f t="shared" si="724"/>
        <v>PARACETAMOL</v>
      </c>
      <c r="G255" s="1">
        <f t="shared" si="725"/>
        <v>500</v>
      </c>
      <c r="H255" s="16" t="str">
        <f t="shared" si="726"/>
        <v>Paracetamol 500</v>
      </c>
      <c r="I255" s="1" t="str">
        <f>+VLOOKUP(Q255,Hoja2!A:B,2,0)</f>
        <v>comprimido</v>
      </c>
      <c r="J255" s="1" t="s">
        <v>157</v>
      </c>
      <c r="K255" s="1" t="str">
        <f t="shared" si="727"/>
        <v>Lab Chile</v>
      </c>
      <c r="L255" s="1" t="s">
        <v>718</v>
      </c>
      <c r="M255" s="1" t="str">
        <f t="shared" si="728"/>
        <v>PARACETAMOL</v>
      </c>
      <c r="N255" s="1"/>
      <c r="O255" s="1"/>
      <c r="P255" s="1" t="s">
        <v>719</v>
      </c>
      <c r="Q255" s="1" t="s">
        <v>65</v>
      </c>
      <c r="R255">
        <v>500</v>
      </c>
      <c r="S255" t="s">
        <v>34</v>
      </c>
      <c r="T255" s="1" t="str">
        <f t="shared" si="729"/>
        <v>500 MG</v>
      </c>
      <c r="U255" s="1"/>
      <c r="V255" s="1"/>
      <c r="W255">
        <v>16</v>
      </c>
      <c r="X255" s="1" t="s">
        <v>35</v>
      </c>
      <c r="Y255" t="str">
        <f>+IF(AND(X255="ud.",COUNTIF(Hoja2!$I$3:$I$11,Hoja1!Q255)&gt;0),Hoja1!W255&amp;" "&amp;IF(Hoja1!W255=1,VLOOKUP(Hoja1!Q255,Hoja2!$A:$D,3,0),VLOOKUP(Hoja1!Q255,Hoja2!$A:$D,4,0)),IF(AND(X255="ud.",COUNTIF(Hoja2!$I$3:$I$11,Hoja1!Q255)&lt;0),Hoja1!W255&amp;" "&amp;"unidad, "&amp;VLOOKUP(Hoja1!Q255,Hoja2!$A:$B,2,0),Hoja1!W255&amp;" "&amp;Hoja1!X255&amp;" "&amp;VLOOKUP(Hoja1!Q255,Hoja2!$A:$B,2,0)))</f>
        <v>16 comprimidos</v>
      </c>
      <c r="Z255" t="str">
        <f>+IF(X255="ud.",IF(W255&lt;&gt;1,W255&amp;" "&amp;VLOOKUP(Q255,Hoja2!A:D,4,0),Hoja1!W255&amp;" "&amp;VLOOKUP(Hoja1!Q255,Hoja2!A:D,3,0)),Hoja1!W255&amp;" "&amp;Hoja1!X255&amp;" "&amp;VLOOKUP(Hoja1!Q255,Hoja2!A:B,2,0))</f>
        <v>16 comprimidos</v>
      </c>
      <c r="AA255" s="1"/>
      <c r="AB255" s="1"/>
      <c r="AC255" s="1"/>
      <c r="AD255" s="1"/>
      <c r="AE255" s="4"/>
      <c r="AF255" t="str">
        <f t="shared" si="730"/>
        <v>PARACETAMOL COM 500 MG X 16</v>
      </c>
      <c r="AG255" t="str">
        <f t="shared" si="731"/>
        <v>LAB CHILE</v>
      </c>
      <c r="AH255" t="str">
        <f t="shared" si="732"/>
        <v>PARACETAMOL 500 MG</v>
      </c>
      <c r="AI255" t="str">
        <f t="shared" si="733"/>
        <v/>
      </c>
      <c r="AJ255" t="str">
        <f t="shared" si="734"/>
        <v/>
      </c>
      <c r="AK255" t="str">
        <f t="shared" si="735"/>
        <v>PARACETAMOL 500 MG</v>
      </c>
      <c r="AL255" t="str">
        <f>+VLOOKUP($Q255,Hoja2!$A:$B,2,0)</f>
        <v>comprimido</v>
      </c>
      <c r="AM255" t="str">
        <f t="shared" si="736"/>
        <v>PARACETAMOL COM 500 MG X 16 LAB CHILE PARACETAMOL 500 MG comprimido</v>
      </c>
      <c r="BB255">
        <f t="shared" si="737"/>
        <v>832553</v>
      </c>
      <c r="BC255" t="str">
        <f t="shared" si="738"/>
        <v>Paracetamol 500 mg x 16 comprimidos</v>
      </c>
      <c r="BD255" s="10">
        <f t="shared" si="739"/>
        <v>0</v>
      </c>
      <c r="BE255" s="3" t="str">
        <f t="shared" si="740"/>
        <v>Paracetamol 500</v>
      </c>
      <c r="BF255" t="str">
        <f t="shared" si="741"/>
        <v>Paracetamol</v>
      </c>
      <c r="BG255" t="str">
        <f t="shared" si="742"/>
        <v/>
      </c>
      <c r="BH255" t="str">
        <f t="shared" si="743"/>
        <v/>
      </c>
      <c r="BI255" t="str">
        <f>+IF(AND(X255="ud.",COUNTIF(Hoja2!$I$3:$I$11,Hoja1!Q255)&gt;0),IF(Hoja1!W255=1,VLOOKUP(Hoja1!Q255,Hoja2!$A:$D,3,0),VLOOKUP(Hoja1!Q255,Hoja2!$A:$D,4,0)),IF(AND(X255="ud.",COUNTIF(Hoja2!$I$3:$I$11,Hoja1!Q255)&lt;0),VLOOKUP(Hoja1!Q255,Hoja2!$A:$B,2,0),VLOOKUP(Hoja1!Q255,Hoja2!$A:$B,2,0)))</f>
        <v>comprimidos</v>
      </c>
      <c r="BJ255" t="str">
        <f t="shared" si="744"/>
        <v>500 mg</v>
      </c>
      <c r="BK255">
        <f t="shared" si="745"/>
        <v>16</v>
      </c>
      <c r="BL255" t="str">
        <f t="shared" si="746"/>
        <v>ud.</v>
      </c>
      <c r="BO255">
        <f t="shared" si="747"/>
        <v>832553</v>
      </c>
      <c r="BP255" t="str">
        <f t="shared" si="748"/>
        <v>Paracetamol 500 mg x 16 comprimidos</v>
      </c>
      <c r="BQ255" s="10">
        <f t="shared" si="749"/>
        <v>0</v>
      </c>
      <c r="BR255" s="3" t="str">
        <f t="shared" si="750"/>
        <v>Paracetamol 500</v>
      </c>
      <c r="BS255" t="str">
        <f t="shared" si="751"/>
        <v>Paracetamol</v>
      </c>
      <c r="BT255" t="str">
        <f t="shared" si="752"/>
        <v>comprimidos</v>
      </c>
      <c r="BU255" t="str">
        <f t="shared" si="753"/>
        <v>500 mg</v>
      </c>
      <c r="BV255">
        <f t="shared" si="754"/>
        <v>16</v>
      </c>
      <c r="BW255" t="str">
        <f t="shared" si="755"/>
        <v>ud.</v>
      </c>
      <c r="BZ255" t="str">
        <f t="shared" si="756"/>
        <v>Lab Chile</v>
      </c>
      <c r="CB255">
        <v>1</v>
      </c>
    </row>
    <row r="256" spans="4:80" x14ac:dyDescent="0.2">
      <c r="D256">
        <v>831503</v>
      </c>
      <c r="E256" t="s">
        <v>1141</v>
      </c>
      <c r="F256" s="1" t="str">
        <f t="shared" si="724"/>
        <v>KALITIUM</v>
      </c>
      <c r="G256" s="1">
        <f t="shared" si="725"/>
        <v>450</v>
      </c>
      <c r="H256" s="16" t="str">
        <f t="shared" si="726"/>
        <v>Kalitium 450</v>
      </c>
      <c r="I256" s="1" t="str">
        <f>+VLOOKUP(Q256,Hoja2!A:B,2,0)</f>
        <v>comprimido de liberación prolongada</v>
      </c>
      <c r="J256" s="1" t="s">
        <v>611</v>
      </c>
      <c r="K256" s="1" t="str">
        <f t="shared" si="727"/>
        <v>Eurofarma</v>
      </c>
      <c r="L256" s="1" t="s">
        <v>730</v>
      </c>
      <c r="M256" s="1" t="str">
        <f t="shared" si="728"/>
        <v>CARBONATO DE LITIO</v>
      </c>
      <c r="N256" s="1"/>
      <c r="O256" s="1"/>
      <c r="P256" s="1" t="s">
        <v>731</v>
      </c>
      <c r="Q256" s="1" t="s">
        <v>234</v>
      </c>
      <c r="R256" s="1">
        <v>450</v>
      </c>
      <c r="S256" s="1" t="s">
        <v>34</v>
      </c>
      <c r="T256" s="1" t="str">
        <f t="shared" si="729"/>
        <v>450 MG</v>
      </c>
      <c r="U256" s="1"/>
      <c r="V256" s="1"/>
      <c r="W256" s="1">
        <v>30</v>
      </c>
      <c r="X256" s="1" t="s">
        <v>35</v>
      </c>
      <c r="Y256" t="str">
        <f>+IF(AND(X256="ud.",COUNTIF(Hoja2!$I$3:$I$11,Hoja1!Q256)&gt;0),Hoja1!W256&amp;" "&amp;IF(Hoja1!W256=1,VLOOKUP(Hoja1!Q256,Hoja2!$A:$D,3,0),VLOOKUP(Hoja1!Q256,Hoja2!$A:$D,4,0)),IF(AND(X256="ud.",COUNTIF(Hoja2!$I$3:$I$11,Hoja1!Q256)&lt;0),Hoja1!W256&amp;" "&amp;"unidad, "&amp;VLOOKUP(Hoja1!Q256,Hoja2!$A:$B,2,0),Hoja1!W256&amp;" "&amp;Hoja1!X256&amp;" "&amp;VLOOKUP(Hoja1!Q256,Hoja2!$A:$B,2,0)))</f>
        <v>30 comprimidos de liberación prolongada</v>
      </c>
      <c r="Z256" t="str">
        <f>+IF(X256="ud.",IF(W256&lt;&gt;1,W256&amp;" "&amp;VLOOKUP(Q256,Hoja2!A:D,4,0),Hoja1!W256&amp;" "&amp;VLOOKUP(Hoja1!Q256,Hoja2!A:D,3,0)),Hoja1!W256&amp;" "&amp;Hoja1!X256&amp;" "&amp;VLOOKUP(Hoja1!Q256,Hoja2!A:B,2,0))</f>
        <v>30 comprimidos de liberación prolongada</v>
      </c>
      <c r="AA256" s="1"/>
      <c r="AE256" s="4"/>
      <c r="AF256" t="str">
        <f t="shared" si="730"/>
        <v>KALITIUM COM LP 450 MG X 30</v>
      </c>
      <c r="AG256" t="str">
        <f t="shared" si="731"/>
        <v>EUROFARMA</v>
      </c>
      <c r="AH256" t="str">
        <f t="shared" si="732"/>
        <v>CARBONATO DE LITIO 450 MG</v>
      </c>
      <c r="AI256" t="str">
        <f t="shared" si="733"/>
        <v/>
      </c>
      <c r="AJ256" t="str">
        <f t="shared" si="734"/>
        <v/>
      </c>
      <c r="AK256" t="str">
        <f t="shared" si="735"/>
        <v>CARBONATO DE LITIO 450 MG</v>
      </c>
      <c r="AL256" t="str">
        <f>+VLOOKUP($Q256,Hoja2!$A:$B,2,0)</f>
        <v>comprimido de liberación prolongada</v>
      </c>
      <c r="AM256" t="str">
        <f t="shared" si="736"/>
        <v>KALITIUM COM LP 450 MG X 30 EUROFARMA CARBONATO DE LITIO 450 MG comprimido de liberación prolongada</v>
      </c>
      <c r="BB256">
        <f t="shared" si="737"/>
        <v>831503</v>
      </c>
      <c r="BC256" t="str">
        <f t="shared" si="738"/>
        <v>Kalitium 450 mg x 30 comprimidos de liberación prolongada</v>
      </c>
      <c r="BD256" s="10">
        <f t="shared" si="739"/>
        <v>0</v>
      </c>
      <c r="BE256" s="3" t="str">
        <f t="shared" si="740"/>
        <v>Kalitium 450</v>
      </c>
      <c r="BF256" t="str">
        <f t="shared" si="741"/>
        <v>Carbonato De Litio</v>
      </c>
      <c r="BG256" t="str">
        <f t="shared" si="742"/>
        <v/>
      </c>
      <c r="BH256" t="str">
        <f t="shared" si="743"/>
        <v/>
      </c>
      <c r="BI256" t="str">
        <f>+IF(AND(X256="ud.",COUNTIF(Hoja2!$I$3:$I$11,Hoja1!Q256)&gt;0),IF(Hoja1!W256=1,VLOOKUP(Hoja1!Q256,Hoja2!$A:$D,3,0),VLOOKUP(Hoja1!Q256,Hoja2!$A:$D,4,0)),IF(AND(X256="ud.",COUNTIF(Hoja2!$I$3:$I$11,Hoja1!Q256)&lt;0),VLOOKUP(Hoja1!Q256,Hoja2!$A:$B,2,0),VLOOKUP(Hoja1!Q256,Hoja2!$A:$B,2,0)))</f>
        <v>comprimidos de liberación prolongada</v>
      </c>
      <c r="BJ256" t="str">
        <f t="shared" si="744"/>
        <v>450 mg</v>
      </c>
      <c r="BK256">
        <f t="shared" si="745"/>
        <v>30</v>
      </c>
      <c r="BL256" t="str">
        <f t="shared" si="746"/>
        <v>ud.</v>
      </c>
      <c r="BO256">
        <f t="shared" si="747"/>
        <v>831503</v>
      </c>
      <c r="BP256" t="str">
        <f t="shared" si="748"/>
        <v>Kalitium 450 mg x 30 comprimidos de liberación prolongada</v>
      </c>
      <c r="BQ256" s="10">
        <f t="shared" si="749"/>
        <v>0</v>
      </c>
      <c r="BR256" s="3" t="str">
        <f t="shared" si="750"/>
        <v>Kalitium 450</v>
      </c>
      <c r="BS256" t="str">
        <f t="shared" si="751"/>
        <v>Carbonato De Litio</v>
      </c>
      <c r="BT256" t="str">
        <f t="shared" si="752"/>
        <v>comprimidos de liberación prolongada</v>
      </c>
      <c r="BU256" t="str">
        <f t="shared" si="753"/>
        <v>450 mg</v>
      </c>
      <c r="BV256">
        <f t="shared" si="754"/>
        <v>30</v>
      </c>
      <c r="BW256" t="str">
        <f t="shared" si="755"/>
        <v>ud.</v>
      </c>
      <c r="BZ256" t="str">
        <f t="shared" si="756"/>
        <v>Eurofarma</v>
      </c>
      <c r="CB256">
        <v>1</v>
      </c>
    </row>
    <row r="257" spans="4:80" x14ac:dyDescent="0.2">
      <c r="D257">
        <v>832027</v>
      </c>
      <c r="E257" t="s">
        <v>1142</v>
      </c>
      <c r="F257" s="1" t="str">
        <f t="shared" si="724"/>
        <v>MOMETASONA</v>
      </c>
      <c r="G257" s="18" t="str">
        <f>+T257</f>
        <v>0,1%</v>
      </c>
      <c r="H257" s="16" t="str">
        <f t="shared" si="726"/>
        <v>Mometasona 0,1%</v>
      </c>
      <c r="I257" s="1" t="str">
        <f>+VLOOKUP(Q257,Hoja2!A:B,2,0)</f>
        <v>crema</v>
      </c>
      <c r="J257" s="1" t="s">
        <v>176</v>
      </c>
      <c r="K257" s="1" t="str">
        <f t="shared" si="727"/>
        <v>Ascend</v>
      </c>
      <c r="L257" s="1" t="s">
        <v>740</v>
      </c>
      <c r="M257" s="1" t="str">
        <f t="shared" si="728"/>
        <v>MOMETASONA</v>
      </c>
      <c r="N257" s="1"/>
      <c r="O257" s="1"/>
      <c r="P257" s="1" t="s">
        <v>56</v>
      </c>
      <c r="Q257" s="1" t="s">
        <v>1143</v>
      </c>
      <c r="R257" s="7">
        <v>1E-3</v>
      </c>
      <c r="S257" s="1"/>
      <c r="T257" s="5" t="s">
        <v>987</v>
      </c>
      <c r="U257" s="1"/>
      <c r="V257" s="1"/>
      <c r="W257" s="1">
        <v>15</v>
      </c>
      <c r="X257" s="1" t="s">
        <v>370</v>
      </c>
      <c r="Y257" t="str">
        <f>+IF(AND(X257="ud.",COUNTIF(Hoja2!$I$3:$I$11,Hoja1!Q257)&gt;0),Hoja1!W257&amp;" "&amp;IF(Hoja1!W257=1,VLOOKUP(Hoja1!Q257,Hoja2!$A:$D,3,0),VLOOKUP(Hoja1!Q257,Hoja2!$A:$D,4,0)),IF(AND(X257="ud.",COUNTIF(Hoja2!$I$3:$I$11,Hoja1!Q257)&lt;0),Hoja1!W257&amp;" "&amp;"unidad, "&amp;VLOOKUP(Hoja1!Q257,Hoja2!$A:$B,2,0),Hoja1!W257&amp;" "&amp;Hoja1!X257&amp;" "&amp;VLOOKUP(Hoja1!Q257,Hoja2!$A:$B,2,0)))</f>
        <v>15 g. crema</v>
      </c>
      <c r="Z257" t="str">
        <f>+IF(X257="ud.",IF(W257&lt;&gt;1,W257&amp;" "&amp;VLOOKUP(Q257,Hoja2!A:D,4,0),Hoja1!W257&amp;" "&amp;VLOOKUP(Hoja1!Q257,Hoja2!A:D,3,0)),Hoja1!W257&amp;" "&amp;Hoja1!X257&amp;" "&amp;VLOOKUP(Hoja1!Q257,Hoja2!A:B,2,0))</f>
        <v>15 g. crema</v>
      </c>
      <c r="AA257" s="1"/>
      <c r="AB257" s="1"/>
      <c r="AC257" s="1"/>
      <c r="AD257" s="1"/>
      <c r="AE257" s="4"/>
      <c r="AF257" t="str">
        <f t="shared" si="730"/>
        <v>MOMETASONA CRE 0,1% X 15 GR</v>
      </c>
      <c r="AG257" t="str">
        <f t="shared" si="731"/>
        <v>ASCEND</v>
      </c>
      <c r="AH257" t="str">
        <f t="shared" si="732"/>
        <v>MOMETASONA 0,1%</v>
      </c>
      <c r="AI257" t="str">
        <f t="shared" si="733"/>
        <v/>
      </c>
      <c r="AJ257" t="str">
        <f t="shared" si="734"/>
        <v/>
      </c>
      <c r="AK257" t="str">
        <f t="shared" si="735"/>
        <v>MOMETASONA 0,1%</v>
      </c>
      <c r="AL257" t="str">
        <f>+VLOOKUP($Q257,Hoja2!$A:$B,2,0)</f>
        <v>crema</v>
      </c>
      <c r="AM257" t="str">
        <f t="shared" si="736"/>
        <v>MOMETASONA CRE 0,1% X 15 GR ASCEND MOMETASONA 0,1% crema</v>
      </c>
      <c r="BB257">
        <f t="shared" si="737"/>
        <v>832027</v>
      </c>
      <c r="BC257" t="str">
        <f t="shared" si="738"/>
        <v>Mometasona 0,1% x 15 g. crema</v>
      </c>
      <c r="BD257" s="10">
        <f t="shared" si="739"/>
        <v>0</v>
      </c>
      <c r="BE257" s="3" t="str">
        <f t="shared" si="740"/>
        <v>Mometasona 0,1%</v>
      </c>
      <c r="BF257" t="str">
        <f t="shared" si="741"/>
        <v>Mometasona</v>
      </c>
      <c r="BG257" t="str">
        <f t="shared" si="742"/>
        <v/>
      </c>
      <c r="BH257" t="str">
        <f t="shared" si="743"/>
        <v/>
      </c>
      <c r="BI257" t="str">
        <f>+IF(AND(X257="ud.",COUNTIF(Hoja2!$I$3:$I$11,Hoja1!Q257)&gt;0),IF(Hoja1!W257=1,VLOOKUP(Hoja1!Q257,Hoja2!$A:$D,3,0),VLOOKUP(Hoja1!Q257,Hoja2!$A:$D,4,0)),IF(AND(X257="ud.",COUNTIF(Hoja2!$I$3:$I$11,Hoja1!Q257)&lt;0),VLOOKUP(Hoja1!Q257,Hoja2!$A:$B,2,0),VLOOKUP(Hoja1!Q257,Hoja2!$A:$B,2,0)))</f>
        <v>crema</v>
      </c>
      <c r="BJ257" t="str">
        <f t="shared" si="744"/>
        <v xml:space="preserve">0,1% </v>
      </c>
      <c r="BK257">
        <f t="shared" si="745"/>
        <v>15</v>
      </c>
      <c r="BL257" t="str">
        <f t="shared" si="746"/>
        <v>g.</v>
      </c>
      <c r="BO257">
        <f t="shared" si="747"/>
        <v>832027</v>
      </c>
      <c r="BP257" t="str">
        <f t="shared" si="748"/>
        <v>Mometasona 0,1% x 15 g. crema</v>
      </c>
      <c r="BQ257" s="10">
        <f t="shared" si="749"/>
        <v>0</v>
      </c>
      <c r="BR257" s="3" t="str">
        <f t="shared" si="750"/>
        <v>Mometasona 0,1%</v>
      </c>
      <c r="BS257" t="str">
        <f t="shared" si="751"/>
        <v>Mometasona</v>
      </c>
      <c r="BT257" t="str">
        <f t="shared" si="752"/>
        <v>crema</v>
      </c>
      <c r="BU257" t="str">
        <f t="shared" si="753"/>
        <v xml:space="preserve">0,1% </v>
      </c>
      <c r="BV257">
        <f t="shared" si="754"/>
        <v>15</v>
      </c>
      <c r="BW257" t="str">
        <f t="shared" si="755"/>
        <v>g.</v>
      </c>
      <c r="BZ257" t="str">
        <f t="shared" si="756"/>
        <v>Ascend</v>
      </c>
      <c r="CB257">
        <v>1</v>
      </c>
    </row>
    <row r="258" spans="4:80" x14ac:dyDescent="0.2">
      <c r="D258">
        <v>928951</v>
      </c>
      <c r="E258" s="1" t="s">
        <v>1145</v>
      </c>
      <c r="F258" s="1" t="str">
        <f t="shared" si="724"/>
        <v>TENSUREN AM</v>
      </c>
      <c r="G258" s="1" t="str">
        <f>+R258</f>
        <v>80/5</v>
      </c>
      <c r="H258" s="16" t="str">
        <f t="shared" si="726"/>
        <v>Tensuren Am 80/5</v>
      </c>
      <c r="I258" s="1" t="str">
        <f>+VLOOKUP(Q258,Hoja2!A:B,2,0)</f>
        <v>comprimido</v>
      </c>
      <c r="J258" s="1" t="s">
        <v>157</v>
      </c>
      <c r="K258" s="1" t="str">
        <f t="shared" si="727"/>
        <v>Lab Chile</v>
      </c>
      <c r="L258" s="1" t="s">
        <v>745</v>
      </c>
      <c r="M258" s="1" t="s">
        <v>452</v>
      </c>
      <c r="N258" s="1" t="s">
        <v>758</v>
      </c>
      <c r="O258" s="1"/>
      <c r="P258" s="1" t="s">
        <v>453</v>
      </c>
      <c r="Q258" s="1" t="s">
        <v>65</v>
      </c>
      <c r="R258" s="1" t="s">
        <v>746</v>
      </c>
      <c r="S258" s="1" t="s">
        <v>34</v>
      </c>
      <c r="T258" s="1" t="s">
        <v>915</v>
      </c>
      <c r="U258" s="1" t="s">
        <v>935</v>
      </c>
      <c r="V258" s="1"/>
      <c r="W258" s="1">
        <v>30</v>
      </c>
      <c r="X258" s="1" t="s">
        <v>35</v>
      </c>
      <c r="Y258" t="str">
        <f>+IF(AND(X258="ud.",COUNTIF(Hoja2!$I$3:$I$11,Hoja1!Q258)&gt;0),Hoja1!W258&amp;" "&amp;IF(Hoja1!W258=1,VLOOKUP(Hoja1!Q258,Hoja2!$A:$D,3,0),VLOOKUP(Hoja1!Q258,Hoja2!$A:$D,4,0)),IF(AND(X258="ud.",COUNTIF(Hoja2!$I$3:$I$11,Hoja1!Q258)&lt;0),Hoja1!W258&amp;" "&amp;"unidad, "&amp;VLOOKUP(Hoja1!Q258,Hoja2!$A:$B,2,0),Hoja1!W258&amp;" "&amp;Hoja1!X258&amp;" "&amp;VLOOKUP(Hoja1!Q258,Hoja2!$A:$B,2,0)))</f>
        <v>30 comprimidos</v>
      </c>
      <c r="Z258" t="str">
        <f>+IF(X258="ud.",IF(W258&lt;&gt;1,W258&amp;" "&amp;VLOOKUP(Q258,Hoja2!A:D,4,0),Hoja1!W258&amp;" "&amp;VLOOKUP(Hoja1!Q258,Hoja2!A:D,3,0)),Hoja1!W258&amp;" "&amp;Hoja1!X258&amp;" "&amp;VLOOKUP(Hoja1!Q258,Hoja2!A:B,2,0))</f>
        <v>30 comprimidos</v>
      </c>
      <c r="AA258" s="1"/>
      <c r="AB258" s="1"/>
      <c r="AC258" s="1"/>
      <c r="AD258" s="1"/>
      <c r="AE258" s="4"/>
      <c r="AF258" t="str">
        <f t="shared" si="730"/>
        <v>TENSUREN AM COM 80/5 MG X 30</v>
      </c>
      <c r="AG258" t="str">
        <f t="shared" si="731"/>
        <v>LAB CHILE</v>
      </c>
      <c r="AH258" t="str">
        <f t="shared" si="732"/>
        <v>TELMISARTAN 80 MG</v>
      </c>
      <c r="AI258" t="str">
        <f t="shared" si="733"/>
        <v>AMLODIPINO 5 MG</v>
      </c>
      <c r="AJ258" t="str">
        <f t="shared" si="734"/>
        <v/>
      </c>
      <c r="AK258" t="str">
        <f t="shared" si="735"/>
        <v>TELMISARTAN 80 MG AMLODIPINO 5 MG</v>
      </c>
      <c r="AL258" t="str">
        <f>+VLOOKUP($Q258,Hoja2!$A:$B,2,0)</f>
        <v>comprimido</v>
      </c>
      <c r="AM258" t="str">
        <f t="shared" si="736"/>
        <v>TENSUREN AM COM 80/5 MG X 30 LAB CHILE TELMISARTAN 80 MG AMLODIPINO 5 MG comprimido</v>
      </c>
      <c r="BB258">
        <f t="shared" si="737"/>
        <v>928951</v>
      </c>
      <c r="BC258" t="str">
        <f t="shared" si="738"/>
        <v>Tensuren Am 80/5 mg x 30 comprimidos</v>
      </c>
      <c r="BD258" s="10">
        <f t="shared" si="739"/>
        <v>0</v>
      </c>
      <c r="BE258" s="3" t="str">
        <f t="shared" si="740"/>
        <v>Tensuren Am 80/5</v>
      </c>
      <c r="BF258" t="str">
        <f t="shared" si="741"/>
        <v>Telmisartan</v>
      </c>
      <c r="BG258" t="str">
        <f t="shared" si="742"/>
        <v>Amlodipino</v>
      </c>
      <c r="BH258" t="str">
        <f t="shared" si="743"/>
        <v/>
      </c>
      <c r="BI258" t="str">
        <f>+IF(AND(X258="ud.",COUNTIF(Hoja2!$I$3:$I$11,Hoja1!Q258)&gt;0),IF(Hoja1!W258=1,VLOOKUP(Hoja1!Q258,Hoja2!$A:$D,3,0),VLOOKUP(Hoja1!Q258,Hoja2!$A:$D,4,0)),IF(AND(X258="ud.",COUNTIF(Hoja2!$I$3:$I$11,Hoja1!Q258)&lt;0),VLOOKUP(Hoja1!Q258,Hoja2!$A:$B,2,0),VLOOKUP(Hoja1!Q258,Hoja2!$A:$B,2,0)))</f>
        <v>comprimidos</v>
      </c>
      <c r="BJ258" t="str">
        <f t="shared" si="744"/>
        <v>80/5 mg</v>
      </c>
      <c r="BK258">
        <f t="shared" si="745"/>
        <v>30</v>
      </c>
      <c r="BL258" t="str">
        <f t="shared" si="746"/>
        <v>ud.</v>
      </c>
      <c r="BO258">
        <f t="shared" si="747"/>
        <v>928951</v>
      </c>
      <c r="BP258" t="str">
        <f t="shared" si="748"/>
        <v>Tensuren Am 80/5 mg x 30 comprimidos</v>
      </c>
      <c r="BQ258" s="10">
        <f t="shared" si="749"/>
        <v>0</v>
      </c>
      <c r="BR258" s="3" t="str">
        <f t="shared" si="750"/>
        <v>Tensuren Am 80/5</v>
      </c>
      <c r="BS258" t="str">
        <f t="shared" si="751"/>
        <v>Telmisartan;Amlodipino</v>
      </c>
      <c r="BT258" t="str">
        <f t="shared" si="752"/>
        <v>comprimidos</v>
      </c>
      <c r="BU258" t="str">
        <f t="shared" si="753"/>
        <v>80/5 mg</v>
      </c>
      <c r="BV258">
        <f t="shared" si="754"/>
        <v>30</v>
      </c>
      <c r="BW258" t="str">
        <f t="shared" si="755"/>
        <v>ud.</v>
      </c>
      <c r="BZ258" t="str">
        <f t="shared" si="756"/>
        <v>Lab Chile</v>
      </c>
      <c r="CB258">
        <v>1</v>
      </c>
    </row>
    <row r="259" spans="4:80" x14ac:dyDescent="0.2">
      <c r="D259">
        <v>833478</v>
      </c>
      <c r="E259" t="s">
        <v>1146</v>
      </c>
      <c r="F259" s="1" t="str">
        <f t="shared" si="724"/>
        <v>TAMSULOSINA</v>
      </c>
      <c r="G259" s="1">
        <f>+R259</f>
        <v>0.4</v>
      </c>
      <c r="H259" s="16" t="str">
        <f t="shared" si="726"/>
        <v>Tamsulosina 0,4</v>
      </c>
      <c r="I259" s="1" t="str">
        <f>+VLOOKUP(Q259,Hoja2!A:B,2,0)</f>
        <v>comprimido de liberación prolongada</v>
      </c>
      <c r="J259" s="1" t="s">
        <v>157</v>
      </c>
      <c r="K259" s="1" t="str">
        <f t="shared" si="727"/>
        <v>Lab Chile</v>
      </c>
      <c r="L259" s="1" t="s">
        <v>750</v>
      </c>
      <c r="M259" s="1" t="str">
        <f t="shared" ref="M259:M262" si="757">+L259</f>
        <v>TAMSULOSINA</v>
      </c>
      <c r="N259" s="1"/>
      <c r="O259" s="1"/>
      <c r="P259" s="1" t="s">
        <v>212</v>
      </c>
      <c r="Q259" s="1" t="s">
        <v>234</v>
      </c>
      <c r="R259">
        <v>0.4</v>
      </c>
      <c r="S259" s="1" t="s">
        <v>34</v>
      </c>
      <c r="T259" s="1" t="str">
        <f t="shared" ref="T259:T260" si="758">+UPPER(R259&amp;" "&amp;S259)</f>
        <v>0,4 MG</v>
      </c>
      <c r="U259" s="1"/>
      <c r="V259" s="1"/>
      <c r="W259">
        <v>30</v>
      </c>
      <c r="X259" s="1" t="s">
        <v>35</v>
      </c>
      <c r="Y259" t="str">
        <f>+IF(AND(X259="ud.",COUNTIF(Hoja2!$I$3:$I$11,Hoja1!Q259)&gt;0),Hoja1!W259&amp;" "&amp;IF(Hoja1!W259=1,VLOOKUP(Hoja1!Q259,Hoja2!$A:$D,3,0),VLOOKUP(Hoja1!Q259,Hoja2!$A:$D,4,0)),IF(AND(X259="ud.",COUNTIF(Hoja2!$I$3:$I$11,Hoja1!Q259)&lt;0),Hoja1!W259&amp;" "&amp;"unidad, "&amp;VLOOKUP(Hoja1!Q259,Hoja2!$A:$B,2,0),Hoja1!W259&amp;" "&amp;Hoja1!X259&amp;" "&amp;VLOOKUP(Hoja1!Q259,Hoja2!$A:$B,2,0)))</f>
        <v>30 comprimidos de liberación prolongada</v>
      </c>
      <c r="Z259" t="str">
        <f>+IF(X259="ud.",IF(W259&lt;&gt;1,W259&amp;" "&amp;VLOOKUP(Q259,Hoja2!A:D,4,0),Hoja1!W259&amp;" "&amp;VLOOKUP(Hoja1!Q259,Hoja2!A:D,3,0)),Hoja1!W259&amp;" "&amp;Hoja1!X259&amp;" "&amp;VLOOKUP(Hoja1!Q259,Hoja2!A:B,2,0))</f>
        <v>30 comprimidos de liberación prolongada</v>
      </c>
      <c r="AA259" s="1"/>
      <c r="AB259" s="1"/>
      <c r="AC259" s="1"/>
      <c r="AE259" s="4"/>
      <c r="AF259" t="str">
        <f t="shared" si="730"/>
        <v>TAMSULOSINA COM LP 0,4 MG X 30</v>
      </c>
      <c r="AG259" t="str">
        <f t="shared" si="731"/>
        <v>LAB CHILE</v>
      </c>
      <c r="AH259" t="str">
        <f t="shared" si="732"/>
        <v>TAMSULOSINA 0,4 MG</v>
      </c>
      <c r="AI259" t="str">
        <f t="shared" si="733"/>
        <v/>
      </c>
      <c r="AJ259" t="str">
        <f t="shared" si="734"/>
        <v/>
      </c>
      <c r="AK259" t="str">
        <f t="shared" si="735"/>
        <v>TAMSULOSINA 0,4 MG</v>
      </c>
      <c r="AL259" t="str">
        <f>+VLOOKUP($Q259,Hoja2!$A:$B,2,0)</f>
        <v>comprimido de liberación prolongada</v>
      </c>
      <c r="AM259" t="str">
        <f t="shared" si="736"/>
        <v>TAMSULOSINA COM LP 0,4 MG X 30 LAB CHILE TAMSULOSINA 0,4 MG comprimido de liberación prolongada</v>
      </c>
      <c r="BB259">
        <f t="shared" si="737"/>
        <v>833478</v>
      </c>
      <c r="BC259" t="str">
        <f t="shared" si="738"/>
        <v>Tamsulosina 0,4 mg x 30 comprimidos de liberación prolongada</v>
      </c>
      <c r="BD259" s="10">
        <f t="shared" si="739"/>
        <v>0</v>
      </c>
      <c r="BE259" s="3" t="str">
        <f t="shared" si="740"/>
        <v>Tamsulosina 0,4</v>
      </c>
      <c r="BF259" t="str">
        <f t="shared" si="741"/>
        <v>Tamsulosina</v>
      </c>
      <c r="BG259" t="str">
        <f t="shared" si="742"/>
        <v/>
      </c>
      <c r="BH259" t="str">
        <f t="shared" si="743"/>
        <v/>
      </c>
      <c r="BI259" t="str">
        <f>+IF(AND(X259="ud.",COUNTIF(Hoja2!$I$3:$I$11,Hoja1!Q259)&gt;0),IF(Hoja1!W259=1,VLOOKUP(Hoja1!Q259,Hoja2!$A:$D,3,0),VLOOKUP(Hoja1!Q259,Hoja2!$A:$D,4,0)),IF(AND(X259="ud.",COUNTIF(Hoja2!$I$3:$I$11,Hoja1!Q259)&lt;0),VLOOKUP(Hoja1!Q259,Hoja2!$A:$B,2,0),VLOOKUP(Hoja1!Q259,Hoja2!$A:$B,2,0)))</f>
        <v>comprimidos de liberación prolongada</v>
      </c>
      <c r="BJ259" t="str">
        <f t="shared" si="744"/>
        <v>0,4 mg</v>
      </c>
      <c r="BK259">
        <f t="shared" si="745"/>
        <v>30</v>
      </c>
      <c r="BL259" t="str">
        <f t="shared" si="746"/>
        <v>ud.</v>
      </c>
      <c r="BO259">
        <f t="shared" si="747"/>
        <v>833478</v>
      </c>
      <c r="BP259" t="str">
        <f t="shared" si="748"/>
        <v>Tamsulosina 0,4 mg x 30 comprimidos de liberación prolongada</v>
      </c>
      <c r="BQ259" s="10">
        <f t="shared" si="749"/>
        <v>0</v>
      </c>
      <c r="BR259" s="3" t="str">
        <f t="shared" si="750"/>
        <v>Tamsulosina 0,4</v>
      </c>
      <c r="BS259" t="str">
        <f t="shared" si="751"/>
        <v>Tamsulosina</v>
      </c>
      <c r="BT259" t="str">
        <f t="shared" si="752"/>
        <v>comprimidos de liberación prolongada</v>
      </c>
      <c r="BU259" t="str">
        <f t="shared" si="753"/>
        <v>0,4 mg</v>
      </c>
      <c r="BV259">
        <f t="shared" si="754"/>
        <v>30</v>
      </c>
      <c r="BW259" t="str">
        <f t="shared" si="755"/>
        <v>ud.</v>
      </c>
      <c r="BZ259" t="str">
        <f t="shared" si="756"/>
        <v>Lab Chile</v>
      </c>
      <c r="CB259">
        <v>1</v>
      </c>
    </row>
    <row r="260" spans="4:80" x14ac:dyDescent="0.2">
      <c r="D260">
        <v>833407</v>
      </c>
      <c r="E260" s="1" t="s">
        <v>1147</v>
      </c>
      <c r="F260" s="1" t="str">
        <f t="shared" si="724"/>
        <v>SULIX</v>
      </c>
      <c r="G260" s="1">
        <f>+R260</f>
        <v>0.4</v>
      </c>
      <c r="H260" s="16" t="str">
        <f t="shared" si="726"/>
        <v>Sulix 0,4</v>
      </c>
      <c r="I260" s="1" t="str">
        <f>+VLOOKUP(Q260,Hoja2!A:B,2,0)</f>
        <v>cápsula de liberación prolongada</v>
      </c>
      <c r="J260" s="1" t="s">
        <v>535</v>
      </c>
      <c r="K260" s="1" t="str">
        <f t="shared" si="727"/>
        <v>Synthon</v>
      </c>
      <c r="L260" s="1" t="s">
        <v>750</v>
      </c>
      <c r="M260" s="1" t="str">
        <f t="shared" si="757"/>
        <v>TAMSULOSINA</v>
      </c>
      <c r="N260" s="1"/>
      <c r="O260" s="1"/>
      <c r="P260" s="1" t="s">
        <v>212</v>
      </c>
      <c r="Q260" s="1" t="s">
        <v>213</v>
      </c>
      <c r="R260">
        <v>0.4</v>
      </c>
      <c r="S260" s="1" t="s">
        <v>34</v>
      </c>
      <c r="T260" s="1" t="str">
        <f t="shared" si="758"/>
        <v>0,4 MG</v>
      </c>
      <c r="U260" s="1"/>
      <c r="V260" s="1"/>
      <c r="W260">
        <v>60</v>
      </c>
      <c r="X260" s="1" t="s">
        <v>35</v>
      </c>
      <c r="Y260" t="str">
        <f>+IF(AND(X260="ud.",COUNTIF(Hoja2!$I$3:$I$11,Hoja1!Q260)&gt;0),Hoja1!W260&amp;" "&amp;IF(Hoja1!W260=1,VLOOKUP(Hoja1!Q260,Hoja2!$A:$D,3,0),VLOOKUP(Hoja1!Q260,Hoja2!$A:$D,4,0)),IF(AND(X260="ud.",COUNTIF(Hoja2!$I$3:$I$11,Hoja1!Q260)&lt;0),Hoja1!W260&amp;" "&amp;"unidad, "&amp;VLOOKUP(Hoja1!Q260,Hoja2!$A:$B,2,0),Hoja1!W260&amp;" "&amp;Hoja1!X260&amp;" "&amp;VLOOKUP(Hoja1!Q260,Hoja2!$A:$B,2,0)))</f>
        <v>60 cápsulas de liberación prolongada</v>
      </c>
      <c r="Z260" t="str">
        <f>+IF(X260="ud.",IF(W260&lt;&gt;1,W260&amp;" "&amp;VLOOKUP(Q260,Hoja2!A:D,4,0),Hoja1!W260&amp;" "&amp;VLOOKUP(Hoja1!Q260,Hoja2!A:D,3,0)),Hoja1!W260&amp;" "&amp;Hoja1!X260&amp;" "&amp;VLOOKUP(Hoja1!Q260,Hoja2!A:B,2,0))</f>
        <v>60 cápsulas de liberación prolongada</v>
      </c>
      <c r="AA260" s="1"/>
      <c r="AB260" s="1"/>
      <c r="AC260" s="1"/>
      <c r="AE260" s="4"/>
      <c r="AF260" t="str">
        <f t="shared" si="730"/>
        <v>SULIX CAP LP 0,4 MG X 60</v>
      </c>
      <c r="AG260" t="str">
        <f t="shared" si="731"/>
        <v>SYNTHON</v>
      </c>
      <c r="AH260" t="str">
        <f t="shared" si="732"/>
        <v>TAMSULOSINA 0,4 MG</v>
      </c>
      <c r="AI260" t="str">
        <f t="shared" si="733"/>
        <v/>
      </c>
      <c r="AJ260" t="str">
        <f t="shared" si="734"/>
        <v/>
      </c>
      <c r="AK260" t="str">
        <f t="shared" si="735"/>
        <v>TAMSULOSINA 0,4 MG</v>
      </c>
      <c r="AL260" t="str">
        <f>+VLOOKUP($Q260,Hoja2!$A:$B,2,0)</f>
        <v>cápsula de liberación prolongada</v>
      </c>
      <c r="AM260" t="str">
        <f t="shared" si="736"/>
        <v>SULIX CAP LP 0,4 MG X 60 SYNTHON TAMSULOSINA 0,4 MG cápsula de liberación prolongada</v>
      </c>
      <c r="BB260">
        <f t="shared" si="737"/>
        <v>833407</v>
      </c>
      <c r="BC260" t="str">
        <f t="shared" si="738"/>
        <v>Sulix 0,4 mg x 60 cápsulas de liberación prolongada</v>
      </c>
      <c r="BD260" s="10">
        <f t="shared" si="739"/>
        <v>0</v>
      </c>
      <c r="BE260" s="3" t="str">
        <f t="shared" si="740"/>
        <v>Sulix 0,4</v>
      </c>
      <c r="BF260" t="str">
        <f t="shared" si="741"/>
        <v>Tamsulosina</v>
      </c>
      <c r="BG260" t="str">
        <f t="shared" si="742"/>
        <v/>
      </c>
      <c r="BH260" t="str">
        <f t="shared" si="743"/>
        <v/>
      </c>
      <c r="BI260" t="str">
        <f>+IF(AND(X260="ud.",COUNTIF(Hoja2!$I$3:$I$11,Hoja1!Q260)&gt;0),IF(Hoja1!W260=1,VLOOKUP(Hoja1!Q260,Hoja2!$A:$D,3,0),VLOOKUP(Hoja1!Q260,Hoja2!$A:$D,4,0)),IF(AND(X260="ud.",COUNTIF(Hoja2!$I$3:$I$11,Hoja1!Q260)&lt;0),VLOOKUP(Hoja1!Q260,Hoja2!$A:$B,2,0),VLOOKUP(Hoja1!Q260,Hoja2!$A:$B,2,0)))</f>
        <v>cápsulas de liberación prolongada</v>
      </c>
      <c r="BJ260" t="str">
        <f t="shared" si="744"/>
        <v>0,4 mg</v>
      </c>
      <c r="BK260">
        <f t="shared" si="745"/>
        <v>60</v>
      </c>
      <c r="BL260" t="str">
        <f t="shared" si="746"/>
        <v>ud.</v>
      </c>
      <c r="BO260">
        <f t="shared" si="747"/>
        <v>833407</v>
      </c>
      <c r="BP260" t="str">
        <f t="shared" si="748"/>
        <v>Sulix 0,4 mg x 60 cápsulas de liberación prolongada</v>
      </c>
      <c r="BQ260" s="10">
        <f t="shared" si="749"/>
        <v>0</v>
      </c>
      <c r="BR260" s="3" t="str">
        <f t="shared" si="750"/>
        <v>Sulix 0,4</v>
      </c>
      <c r="BS260" t="str">
        <f t="shared" si="751"/>
        <v>Tamsulosina</v>
      </c>
      <c r="BT260" t="str">
        <f t="shared" si="752"/>
        <v>cápsulas de liberación prolongada</v>
      </c>
      <c r="BU260" t="str">
        <f t="shared" si="753"/>
        <v>0,4 mg</v>
      </c>
      <c r="BV260">
        <f t="shared" si="754"/>
        <v>60</v>
      </c>
      <c r="BW260" t="str">
        <f t="shared" si="755"/>
        <v>ud.</v>
      </c>
      <c r="BZ260" t="str">
        <f t="shared" si="756"/>
        <v>Synthon</v>
      </c>
      <c r="CB260">
        <v>1</v>
      </c>
    </row>
    <row r="261" spans="4:80" x14ac:dyDescent="0.2">
      <c r="D261">
        <v>833611</v>
      </c>
      <c r="E261" t="s">
        <v>1149</v>
      </c>
      <c r="F261" s="1" t="str">
        <f t="shared" si="724"/>
        <v>TIMOLOL</v>
      </c>
      <c r="G261" s="18" t="str">
        <f>+T261</f>
        <v>0,5%</v>
      </c>
      <c r="H261" s="16" t="str">
        <f t="shared" si="726"/>
        <v>Timolol 0,5%</v>
      </c>
      <c r="I261" s="1" t="str">
        <f>+VLOOKUP(Q261,Hoja2!A:B,2,0)</f>
        <v>solución oftálmica</v>
      </c>
      <c r="J261" s="1" t="s">
        <v>176</v>
      </c>
      <c r="K261" s="1" t="str">
        <f t="shared" si="727"/>
        <v>Ascend</v>
      </c>
      <c r="L261" s="1" t="s">
        <v>754</v>
      </c>
      <c r="M261" s="1" t="str">
        <f t="shared" si="757"/>
        <v>TIMOLOL</v>
      </c>
      <c r="N261" s="1"/>
      <c r="O261" s="1"/>
      <c r="P261" s="1" t="s">
        <v>299</v>
      </c>
      <c r="Q261" s="1" t="s">
        <v>22</v>
      </c>
      <c r="R261" s="12">
        <v>5.0000000000000001E-3</v>
      </c>
      <c r="S261" s="1"/>
      <c r="T261" s="5" t="s">
        <v>985</v>
      </c>
      <c r="U261" s="1"/>
      <c r="V261" s="1"/>
      <c r="W261" s="1">
        <v>10</v>
      </c>
      <c r="X261" s="1" t="s">
        <v>23</v>
      </c>
      <c r="Y261" t="str">
        <f>+IF(AND(X261="ud.",COUNTIF(Hoja2!$I$3:$I$11,Hoja1!Q261)&gt;0),Hoja1!W261&amp;" "&amp;IF(Hoja1!W261=1,VLOOKUP(Hoja1!Q261,Hoja2!$A:$D,3,0),VLOOKUP(Hoja1!Q261,Hoja2!$A:$D,4,0)),IF(AND(X261="ud.",COUNTIF(Hoja2!$I$3:$I$11,Hoja1!Q261)&lt;0),Hoja1!W261&amp;" "&amp;"unidad, "&amp;VLOOKUP(Hoja1!Q261,Hoja2!$A:$B,2,0),Hoja1!W261&amp;" "&amp;Hoja1!X261&amp;" "&amp;VLOOKUP(Hoja1!Q261,Hoja2!$A:$B,2,0)))</f>
        <v>10 ml. solución oftálmica</v>
      </c>
      <c r="Z261" t="str">
        <f>+IF(X261="ud.",IF(W261&lt;&gt;1,W261&amp;" "&amp;VLOOKUP(Q261,Hoja2!A:D,4,0),Hoja1!W261&amp;" "&amp;VLOOKUP(Hoja1!Q261,Hoja2!A:D,3,0)),Hoja1!W261&amp;" "&amp;Hoja1!X261&amp;" "&amp;VLOOKUP(Hoja1!Q261,Hoja2!A:B,2,0))</f>
        <v>10 ml. solución oftálmica</v>
      </c>
      <c r="AA261" s="1"/>
      <c r="AE261" s="4"/>
      <c r="AF261" t="str">
        <f t="shared" si="730"/>
        <v>TIMOLOL SOL OFT 0,5% X 10 ML</v>
      </c>
      <c r="AG261" t="str">
        <f t="shared" si="731"/>
        <v>ASCEND</v>
      </c>
      <c r="AH261" t="str">
        <f t="shared" si="732"/>
        <v>TIMOLOL 0,5%</v>
      </c>
      <c r="AI261" t="str">
        <f t="shared" si="733"/>
        <v/>
      </c>
      <c r="AJ261" t="str">
        <f t="shared" si="734"/>
        <v/>
      </c>
      <c r="AK261" t="str">
        <f t="shared" si="735"/>
        <v>TIMOLOL 0,5%</v>
      </c>
      <c r="AL261" t="str">
        <f>+VLOOKUP($Q261,Hoja2!$A:$B,2,0)</f>
        <v>solución oftálmica</v>
      </c>
      <c r="AM261" t="str">
        <f t="shared" si="736"/>
        <v>TIMOLOL SOL OFT 0,5% X 10 ML ASCEND TIMOLOL 0,5% solución oftálmica</v>
      </c>
      <c r="BB261">
        <f t="shared" si="737"/>
        <v>833611</v>
      </c>
      <c r="BC261" t="str">
        <f t="shared" si="738"/>
        <v>Timolol 0,5% x 10 ml. solución oftálmica</v>
      </c>
      <c r="BD261" s="10">
        <f t="shared" si="739"/>
        <v>0</v>
      </c>
      <c r="BE261" s="3" t="str">
        <f t="shared" si="740"/>
        <v>Timolol 0,5%</v>
      </c>
      <c r="BF261" t="str">
        <f t="shared" si="741"/>
        <v>Timolol</v>
      </c>
      <c r="BG261" t="str">
        <f t="shared" si="742"/>
        <v/>
      </c>
      <c r="BH261" t="str">
        <f t="shared" si="743"/>
        <v/>
      </c>
      <c r="BI261" t="str">
        <f>+IF(AND(X261="ud.",COUNTIF(Hoja2!$I$3:$I$11,Hoja1!Q261)&gt;0),IF(Hoja1!W261=1,VLOOKUP(Hoja1!Q261,Hoja2!$A:$D,3,0),VLOOKUP(Hoja1!Q261,Hoja2!$A:$D,4,0)),IF(AND(X261="ud.",COUNTIF(Hoja2!$I$3:$I$11,Hoja1!Q261)&lt;0),VLOOKUP(Hoja1!Q261,Hoja2!$A:$B,2,0),VLOOKUP(Hoja1!Q261,Hoja2!$A:$B,2,0)))</f>
        <v>solución oftálmica</v>
      </c>
      <c r="BJ261" t="str">
        <f t="shared" si="744"/>
        <v xml:space="preserve">0,5% </v>
      </c>
      <c r="BK261">
        <f t="shared" si="745"/>
        <v>10</v>
      </c>
      <c r="BL261" t="str">
        <f t="shared" si="746"/>
        <v>ml.</v>
      </c>
      <c r="BO261">
        <f t="shared" si="747"/>
        <v>833611</v>
      </c>
      <c r="BP261" t="str">
        <f t="shared" si="748"/>
        <v>Timolol 0,5% x 10 ml. solución oftálmica</v>
      </c>
      <c r="BQ261" s="10">
        <f t="shared" si="749"/>
        <v>0</v>
      </c>
      <c r="BR261" s="3" t="str">
        <f t="shared" si="750"/>
        <v>Timolol 0,5%</v>
      </c>
      <c r="BS261" t="str">
        <f t="shared" si="751"/>
        <v>Timolol</v>
      </c>
      <c r="BT261" t="str">
        <f t="shared" si="752"/>
        <v>solución oftálmica</v>
      </c>
      <c r="BU261" t="str">
        <f t="shared" si="753"/>
        <v xml:space="preserve">0,5% </v>
      </c>
      <c r="BV261">
        <f t="shared" si="754"/>
        <v>10</v>
      </c>
      <c r="BW261" t="str">
        <f t="shared" si="755"/>
        <v>ml.</v>
      </c>
      <c r="BZ261" t="str">
        <f t="shared" si="756"/>
        <v>Ascend</v>
      </c>
      <c r="CB261">
        <v>1</v>
      </c>
    </row>
    <row r="262" spans="4:80" x14ac:dyDescent="0.2">
      <c r="D262">
        <v>829277</v>
      </c>
      <c r="E262" s="1" t="s">
        <v>1150</v>
      </c>
      <c r="F262" s="1" t="str">
        <f t="shared" si="724"/>
        <v>AMLODIPINO</v>
      </c>
      <c r="G262" s="1">
        <f t="shared" ref="G262" si="759">+R262</f>
        <v>5</v>
      </c>
      <c r="H262" s="16" t="str">
        <f t="shared" si="726"/>
        <v>Amlodipino 5</v>
      </c>
      <c r="I262" s="1" t="str">
        <f>+VLOOKUP(Q262,Hoja2!A:B,2,0)</f>
        <v>comprimido</v>
      </c>
      <c r="J262" s="1" t="s">
        <v>1076</v>
      </c>
      <c r="K262" s="1" t="str">
        <f t="shared" si="727"/>
        <v>Mintlab</v>
      </c>
      <c r="L262" s="1" t="s">
        <v>758</v>
      </c>
      <c r="M262" s="1" t="str">
        <f t="shared" si="757"/>
        <v>AMLODIPINO</v>
      </c>
      <c r="N262" s="1"/>
      <c r="O262" s="1"/>
      <c r="P262" s="1" t="s">
        <v>759</v>
      </c>
      <c r="Q262" s="1" t="s">
        <v>65</v>
      </c>
      <c r="R262" s="1">
        <v>5</v>
      </c>
      <c r="S262" s="1" t="s">
        <v>34</v>
      </c>
      <c r="T262" s="1" t="str">
        <f t="shared" ref="T262" si="760">+UPPER(R262&amp;" "&amp;S262)</f>
        <v>5 MG</v>
      </c>
      <c r="U262" s="1"/>
      <c r="V262" s="1"/>
      <c r="W262" s="1">
        <v>30</v>
      </c>
      <c r="X262" s="1" t="s">
        <v>35</v>
      </c>
      <c r="Y262" t="str">
        <f>+IF(AND(X262="ud.",COUNTIF(Hoja2!$I$3:$I$11,Hoja1!Q262)&gt;0),Hoja1!W262&amp;" "&amp;IF(Hoja1!W262=1,VLOOKUP(Hoja1!Q262,Hoja2!$A:$D,3,0),VLOOKUP(Hoja1!Q262,Hoja2!$A:$D,4,0)),IF(AND(X262="ud.",COUNTIF(Hoja2!$I$3:$I$11,Hoja1!Q262)&lt;0),Hoja1!W262&amp;" "&amp;"unidad, "&amp;VLOOKUP(Hoja1!Q262,Hoja2!$A:$B,2,0),Hoja1!W262&amp;" "&amp;Hoja1!X262&amp;" "&amp;VLOOKUP(Hoja1!Q262,Hoja2!$A:$B,2,0)))</f>
        <v>30 comprimidos</v>
      </c>
      <c r="Z262" t="str">
        <f>+IF(X262="ud.",IF(W262&lt;&gt;1,W262&amp;" "&amp;VLOOKUP(Q262,Hoja2!A:D,4,0),Hoja1!W262&amp;" "&amp;VLOOKUP(Hoja1!Q262,Hoja2!A:D,3,0)),Hoja1!W262&amp;" "&amp;Hoja1!X262&amp;" "&amp;VLOOKUP(Hoja1!Q262,Hoja2!A:B,2,0))</f>
        <v>30 comprimidos</v>
      </c>
      <c r="AA262" s="1"/>
      <c r="AB262" s="1"/>
      <c r="AC262" s="1"/>
      <c r="AD262" s="1"/>
      <c r="AE262" s="4"/>
      <c r="AF262" t="str">
        <f t="shared" si="730"/>
        <v>AMLODIPINO COM 5 MG X 30</v>
      </c>
      <c r="AG262" t="str">
        <f t="shared" si="731"/>
        <v>MINTLAB</v>
      </c>
      <c r="AH262" t="str">
        <f t="shared" si="732"/>
        <v>AMLODIPINO 5 MG</v>
      </c>
      <c r="AI262" t="str">
        <f t="shared" si="733"/>
        <v/>
      </c>
      <c r="AJ262" t="str">
        <f t="shared" si="734"/>
        <v/>
      </c>
      <c r="AK262" t="str">
        <f t="shared" si="735"/>
        <v>AMLODIPINO 5 MG</v>
      </c>
      <c r="AL262" t="str">
        <f>+VLOOKUP($Q262,Hoja2!$A:$B,2,0)</f>
        <v>comprimido</v>
      </c>
      <c r="AM262" t="str">
        <f t="shared" si="736"/>
        <v>AMLODIPINO COM 5 MG X 30 MINTLAB AMLODIPINO 5 MG comprimido</v>
      </c>
      <c r="BB262">
        <f t="shared" si="737"/>
        <v>829277</v>
      </c>
      <c r="BC262" t="str">
        <f t="shared" si="738"/>
        <v>Amlodipino 5 mg x 30 comprimidos</v>
      </c>
      <c r="BD262" s="10">
        <f t="shared" si="739"/>
        <v>0</v>
      </c>
      <c r="BE262" s="3" t="str">
        <f t="shared" si="740"/>
        <v>Amlodipino 5</v>
      </c>
      <c r="BF262" t="str">
        <f t="shared" si="741"/>
        <v>Amlodipino</v>
      </c>
      <c r="BG262" t="str">
        <f t="shared" si="742"/>
        <v/>
      </c>
      <c r="BH262" t="str">
        <f t="shared" si="743"/>
        <v/>
      </c>
      <c r="BI262" t="str">
        <f>+IF(AND(X262="ud.",COUNTIF(Hoja2!$I$3:$I$11,Hoja1!Q262)&gt;0),IF(Hoja1!W262=1,VLOOKUP(Hoja1!Q262,Hoja2!$A:$D,3,0),VLOOKUP(Hoja1!Q262,Hoja2!$A:$D,4,0)),IF(AND(X262="ud.",COUNTIF(Hoja2!$I$3:$I$11,Hoja1!Q262)&lt;0),VLOOKUP(Hoja1!Q262,Hoja2!$A:$B,2,0),VLOOKUP(Hoja1!Q262,Hoja2!$A:$B,2,0)))</f>
        <v>comprimidos</v>
      </c>
      <c r="BJ262" t="str">
        <f t="shared" si="744"/>
        <v>5 mg</v>
      </c>
      <c r="BK262">
        <f t="shared" si="745"/>
        <v>30</v>
      </c>
      <c r="BL262" t="str">
        <f t="shared" si="746"/>
        <v>ud.</v>
      </c>
      <c r="BO262">
        <f t="shared" si="747"/>
        <v>829277</v>
      </c>
      <c r="BP262" t="str">
        <f t="shared" si="748"/>
        <v>Amlodipino 5 mg x 30 comprimidos</v>
      </c>
      <c r="BQ262" s="10">
        <f t="shared" si="749"/>
        <v>0</v>
      </c>
      <c r="BR262" s="3" t="str">
        <f t="shared" si="750"/>
        <v>Amlodipino 5</v>
      </c>
      <c r="BS262" t="str">
        <f t="shared" si="751"/>
        <v>Amlodipino</v>
      </c>
      <c r="BT262" t="str">
        <f t="shared" si="752"/>
        <v>comprimidos</v>
      </c>
      <c r="BU262" t="str">
        <f t="shared" si="753"/>
        <v>5 mg</v>
      </c>
      <c r="BV262">
        <f t="shared" si="754"/>
        <v>30</v>
      </c>
      <c r="BW262" t="str">
        <f t="shared" si="755"/>
        <v>ud.</v>
      </c>
      <c r="BZ262" t="str">
        <f t="shared" si="756"/>
        <v>Mintlab</v>
      </c>
      <c r="CB262">
        <v>1</v>
      </c>
    </row>
    <row r="263" spans="4:80" x14ac:dyDescent="0.2">
      <c r="D263">
        <v>829278</v>
      </c>
      <c r="E263" s="1" t="s">
        <v>1150</v>
      </c>
      <c r="F263" s="1" t="str">
        <f t="shared" ref="F263:F270" si="761">+MID(E263,1,FIND(Q263,E263,1)-2)</f>
        <v>AMLODIPINO</v>
      </c>
      <c r="G263" s="1">
        <f t="shared" ref="G263:G265" si="762">+R263</f>
        <v>5</v>
      </c>
      <c r="H263" s="16" t="str">
        <f t="shared" ref="H263:H270" si="763">+IF(LEFT(F263,4)="(CB)",PROPER(RIGHT(F263,LEN(F263)-5))&amp;" "&amp;G263,PROPER(RIGHT(F263,LEN(F263)))&amp;" "&amp;G263)</f>
        <v>Amlodipino 5</v>
      </c>
      <c r="I263" s="1" t="str">
        <f>+VLOOKUP(Q263,Hoja2!A:B,2,0)</f>
        <v>comprimido</v>
      </c>
      <c r="J263" s="1" t="s">
        <v>297</v>
      </c>
      <c r="K263" s="1" t="str">
        <f t="shared" ref="K263:K270" si="764">PROPER(J263)</f>
        <v>Opko</v>
      </c>
      <c r="L263" s="1" t="s">
        <v>758</v>
      </c>
      <c r="M263" s="1" t="str">
        <f t="shared" ref="M263:M264" si="765">+L263</f>
        <v>AMLODIPINO</v>
      </c>
      <c r="N263" s="1"/>
      <c r="O263" s="1"/>
      <c r="P263" s="1" t="s">
        <v>759</v>
      </c>
      <c r="Q263" s="1" t="s">
        <v>65</v>
      </c>
      <c r="R263" s="1">
        <v>5</v>
      </c>
      <c r="S263" s="1" t="s">
        <v>34</v>
      </c>
      <c r="T263" s="1" t="str">
        <f t="shared" ref="T263:T264" si="766">+UPPER(R263&amp;" "&amp;S263)</f>
        <v>5 MG</v>
      </c>
      <c r="U263" s="1"/>
      <c r="V263" s="1"/>
      <c r="W263" s="1">
        <v>30</v>
      </c>
      <c r="X263" s="1" t="s">
        <v>35</v>
      </c>
      <c r="Y263" t="str">
        <f>+IF(AND(X263="ud.",COUNTIF(Hoja2!$I$3:$I$11,Hoja1!Q263)&gt;0),Hoja1!W263&amp;" "&amp;IF(Hoja1!W263=1,VLOOKUP(Hoja1!Q263,Hoja2!$A:$D,3,0),VLOOKUP(Hoja1!Q263,Hoja2!$A:$D,4,0)),IF(AND(X263="ud.",COUNTIF(Hoja2!$I$3:$I$11,Hoja1!Q263)&lt;0),Hoja1!W263&amp;" "&amp;"unidad, "&amp;VLOOKUP(Hoja1!Q263,Hoja2!$A:$B,2,0),Hoja1!W263&amp;" "&amp;Hoja1!X263&amp;" "&amp;VLOOKUP(Hoja1!Q263,Hoja2!$A:$B,2,0)))</f>
        <v>30 comprimidos</v>
      </c>
      <c r="Z263" t="str">
        <f>+IF(X263="ud.",IF(W263&lt;&gt;1,W263&amp;" "&amp;VLOOKUP(Q263,Hoja2!A:D,4,0),Hoja1!W263&amp;" "&amp;VLOOKUP(Hoja1!Q263,Hoja2!A:D,3,0)),Hoja1!W263&amp;" "&amp;Hoja1!X263&amp;" "&amp;VLOOKUP(Hoja1!Q263,Hoja2!A:B,2,0))</f>
        <v>30 comprimidos</v>
      </c>
      <c r="AA263" s="1"/>
      <c r="AB263" s="1"/>
      <c r="AC263" s="1"/>
      <c r="AD263" s="1"/>
      <c r="AE263" s="4"/>
      <c r="AF263" t="str">
        <f t="shared" ref="AF263:AF270" si="767">+E263</f>
        <v>AMLODIPINO COM 5 MG X 30</v>
      </c>
      <c r="AG263" t="str">
        <f t="shared" ref="AG263:AG270" si="768">+J263</f>
        <v>OPKO</v>
      </c>
      <c r="AH263" t="str">
        <f t="shared" ref="AH263:AH270" si="769">+M263&amp;" "&amp;T263</f>
        <v>AMLODIPINO 5 MG</v>
      </c>
      <c r="AI263" t="str">
        <f t="shared" ref="AI263:AI270" si="770">+IF(N263="","",N263&amp;" "&amp;U263)</f>
        <v/>
      </c>
      <c r="AJ263" t="str">
        <f t="shared" ref="AJ263:AJ270" si="771">+IF(O263="","",O263&amp;" "&amp;V263)</f>
        <v/>
      </c>
      <c r="AK263" t="str">
        <f t="shared" ref="AK263:AK270" si="772">+IF(AND(AI263="",AJ263=""),AH263,IF(AND(AJ263="",AI263&lt;&gt;""),AH263&amp;" "&amp;AI263,AH263&amp;" "&amp;AI263&amp;" "&amp;AJ263))</f>
        <v>AMLODIPINO 5 MG</v>
      </c>
      <c r="AL263" t="str">
        <f>+VLOOKUP($Q263,Hoja2!$A:$B,2,0)</f>
        <v>comprimido</v>
      </c>
      <c r="AM263" t="str">
        <f t="shared" ref="AM263:AM270" si="773">+AF263&amp;" "&amp;AG263&amp;" "&amp;AK263&amp;" "&amp;AL263</f>
        <v>AMLODIPINO COM 5 MG X 30 OPKO AMLODIPINO 5 MG comprimido</v>
      </c>
      <c r="BB263">
        <f t="shared" ref="BB263:BB270" si="774">+D263</f>
        <v>829278</v>
      </c>
      <c r="BC263" t="str">
        <f t="shared" ref="BC263:BC270" si="775">+H263&amp;" "&amp;IF(S263="","x ",S263&amp;" x ")&amp;Y263</f>
        <v>Amlodipino 5 mg x 30 comprimidos</v>
      </c>
      <c r="BD263" s="10">
        <f t="shared" ref="BD263:BD270" si="776">+AE263</f>
        <v>0</v>
      </c>
      <c r="BE263" s="3" t="str">
        <f t="shared" ref="BE263:BE270" si="777">+H263</f>
        <v>Amlodipino 5</v>
      </c>
      <c r="BF263" t="str">
        <f t="shared" ref="BF263:BF270" si="778">+PROPER(M263)</f>
        <v>Amlodipino</v>
      </c>
      <c r="BG263" t="str">
        <f t="shared" ref="BG263:BG270" si="779">+PROPER(N263)</f>
        <v/>
      </c>
      <c r="BH263" t="str">
        <f t="shared" ref="BH263:BH270" si="780">+PROPER(O263)</f>
        <v/>
      </c>
      <c r="BI263" t="str">
        <f>+IF(AND(X263="ud.",COUNTIF(Hoja2!$I$3:$I$11,Hoja1!Q263)&gt;0),IF(Hoja1!W263=1,VLOOKUP(Hoja1!Q263,Hoja2!$A:$D,3,0),VLOOKUP(Hoja1!Q263,Hoja2!$A:$D,4,0)),IF(AND(X263="ud.",COUNTIF(Hoja2!$I$3:$I$11,Hoja1!Q263)&lt;0),VLOOKUP(Hoja1!Q263,Hoja2!$A:$B,2,0),VLOOKUP(Hoja1!Q263,Hoja2!$A:$B,2,0)))</f>
        <v>comprimidos</v>
      </c>
      <c r="BJ263" t="str">
        <f t="shared" ref="BJ263:BJ270" si="781">+G263&amp;" "&amp;S263</f>
        <v>5 mg</v>
      </c>
      <c r="BK263">
        <f t="shared" ref="BK263:BK270" si="782">+W263</f>
        <v>30</v>
      </c>
      <c r="BL263" t="str">
        <f t="shared" ref="BL263:BL270" si="783">+X263</f>
        <v>ud.</v>
      </c>
      <c r="BO263">
        <f t="shared" ref="BO263:BO270" si="784">+BB263</f>
        <v>829278</v>
      </c>
      <c r="BP263" t="str">
        <f t="shared" ref="BP263:BP270" si="785">+BC263</f>
        <v>Amlodipino 5 mg x 30 comprimidos</v>
      </c>
      <c r="BQ263" s="10">
        <f t="shared" ref="BQ263:BQ270" si="786">+BD263</f>
        <v>0</v>
      </c>
      <c r="BR263" s="3" t="str">
        <f t="shared" ref="BR263:BR270" si="787">+BE263</f>
        <v>Amlodipino 5</v>
      </c>
      <c r="BS263" t="str">
        <f t="shared" ref="BS263:BS270" si="788">+IF(AND(BG263="",BH263=""),BF263,IF(AND(BG263&lt;&gt;"",BH263=""),BF263&amp;";"&amp;BG263,BF263&amp;";"&amp;BG263&amp;";"&amp;BH263))</f>
        <v>Amlodipino</v>
      </c>
      <c r="BT263" t="str">
        <f t="shared" ref="BT263:BT270" si="789">+BI263</f>
        <v>comprimidos</v>
      </c>
      <c r="BU263" t="str">
        <f t="shared" ref="BU263:BU270" si="790">+BJ263</f>
        <v>5 mg</v>
      </c>
      <c r="BV263">
        <f t="shared" ref="BV263:BV270" si="791">+BK263</f>
        <v>30</v>
      </c>
      <c r="BW263" t="str">
        <f t="shared" ref="BW263:BW270" si="792">+BL263</f>
        <v>ud.</v>
      </c>
      <c r="BZ263" t="str">
        <f t="shared" ref="BZ263:BZ270" si="793">+K263</f>
        <v>Opko</v>
      </c>
      <c r="CB263">
        <v>1</v>
      </c>
    </row>
    <row r="264" spans="4:80" x14ac:dyDescent="0.2">
      <c r="D264">
        <v>829587</v>
      </c>
      <c r="E264" s="1" t="s">
        <v>1152</v>
      </c>
      <c r="F264" s="1" t="str">
        <f t="shared" si="761"/>
        <v>BETINA</v>
      </c>
      <c r="G264" s="1">
        <f t="shared" si="762"/>
        <v>16</v>
      </c>
      <c r="H264" s="16" t="str">
        <f t="shared" si="763"/>
        <v>Betina 16</v>
      </c>
      <c r="I264" s="1" t="str">
        <f>+VLOOKUP(Q264,Hoja2!A:B,2,0)</f>
        <v>comprimido</v>
      </c>
      <c r="J264" s="1" t="s">
        <v>611</v>
      </c>
      <c r="K264" s="1" t="str">
        <f t="shared" si="764"/>
        <v>Eurofarma</v>
      </c>
      <c r="L264" s="1" t="s">
        <v>769</v>
      </c>
      <c r="M264" s="1" t="str">
        <f t="shared" si="765"/>
        <v>BETAHISTINA</v>
      </c>
      <c r="N264" s="1"/>
      <c r="O264" s="1"/>
      <c r="P264" s="1" t="s">
        <v>488</v>
      </c>
      <c r="Q264" s="1" t="s">
        <v>65</v>
      </c>
      <c r="R264">
        <v>16</v>
      </c>
      <c r="S264" s="1" t="s">
        <v>34</v>
      </c>
      <c r="T264" s="1" t="str">
        <f t="shared" si="766"/>
        <v>16 MG</v>
      </c>
      <c r="U264" s="1"/>
      <c r="V264" s="1"/>
      <c r="W264" s="1">
        <v>30</v>
      </c>
      <c r="X264" s="1" t="s">
        <v>35</v>
      </c>
      <c r="Y264" t="str">
        <f>+IF(AND(X264="ud.",COUNTIF(Hoja2!$I$3:$I$11,Hoja1!Q264)&gt;0),Hoja1!W264&amp;" "&amp;IF(Hoja1!W264=1,VLOOKUP(Hoja1!Q264,Hoja2!$A:$D,3,0),VLOOKUP(Hoja1!Q264,Hoja2!$A:$D,4,0)),IF(AND(X264="ud.",COUNTIF(Hoja2!$I$3:$I$11,Hoja1!Q264)&lt;0),Hoja1!W264&amp;" "&amp;"unidad, "&amp;VLOOKUP(Hoja1!Q264,Hoja2!$A:$B,2,0),Hoja1!W264&amp;" "&amp;Hoja1!X264&amp;" "&amp;VLOOKUP(Hoja1!Q264,Hoja2!$A:$B,2,0)))</f>
        <v>30 comprimidos</v>
      </c>
      <c r="Z264" t="str">
        <f>+IF(X264="ud.",IF(W264&lt;&gt;1,W264&amp;" "&amp;VLOOKUP(Q264,Hoja2!A:D,4,0),Hoja1!W264&amp;" "&amp;VLOOKUP(Hoja1!Q264,Hoja2!A:D,3,0)),Hoja1!W264&amp;" "&amp;Hoja1!X264&amp;" "&amp;VLOOKUP(Hoja1!Q264,Hoja2!A:B,2,0))</f>
        <v>30 comprimidos</v>
      </c>
      <c r="AA264" s="1"/>
      <c r="AB264" s="1"/>
      <c r="AC264" s="1"/>
      <c r="AD264" s="1"/>
      <c r="AE264" s="4"/>
      <c r="AF264" t="str">
        <f t="shared" si="767"/>
        <v>BETINA COM 24 MG X 30</v>
      </c>
      <c r="AG264" t="str">
        <f t="shared" si="768"/>
        <v>EUROFARMA</v>
      </c>
      <c r="AH264" t="str">
        <f t="shared" si="769"/>
        <v>BETAHISTINA 16 MG</v>
      </c>
      <c r="AI264" t="str">
        <f t="shared" si="770"/>
        <v/>
      </c>
      <c r="AJ264" t="str">
        <f t="shared" si="771"/>
        <v/>
      </c>
      <c r="AK264" t="str">
        <f t="shared" si="772"/>
        <v>BETAHISTINA 16 MG</v>
      </c>
      <c r="AL264" t="str">
        <f>+VLOOKUP($Q264,Hoja2!$A:$B,2,0)</f>
        <v>comprimido</v>
      </c>
      <c r="AM264" t="str">
        <f t="shared" si="773"/>
        <v>BETINA COM 24 MG X 30 EUROFARMA BETAHISTINA 16 MG comprimido</v>
      </c>
      <c r="BB264">
        <f t="shared" si="774"/>
        <v>829587</v>
      </c>
      <c r="BC264" t="str">
        <f t="shared" si="775"/>
        <v>Betina 16 mg x 30 comprimidos</v>
      </c>
      <c r="BD264" s="10">
        <f t="shared" si="776"/>
        <v>0</v>
      </c>
      <c r="BE264" s="3" t="str">
        <f t="shared" si="777"/>
        <v>Betina 16</v>
      </c>
      <c r="BF264" t="str">
        <f t="shared" si="778"/>
        <v>Betahistina</v>
      </c>
      <c r="BG264" t="str">
        <f t="shared" si="779"/>
        <v/>
      </c>
      <c r="BH264" t="str">
        <f t="shared" si="780"/>
        <v/>
      </c>
      <c r="BI264" t="str">
        <f>+IF(AND(X264="ud.",COUNTIF(Hoja2!$I$3:$I$11,Hoja1!Q264)&gt;0),IF(Hoja1!W264=1,VLOOKUP(Hoja1!Q264,Hoja2!$A:$D,3,0),VLOOKUP(Hoja1!Q264,Hoja2!$A:$D,4,0)),IF(AND(X264="ud.",COUNTIF(Hoja2!$I$3:$I$11,Hoja1!Q264)&lt;0),VLOOKUP(Hoja1!Q264,Hoja2!$A:$B,2,0),VLOOKUP(Hoja1!Q264,Hoja2!$A:$B,2,0)))</f>
        <v>comprimidos</v>
      </c>
      <c r="BJ264" t="str">
        <f t="shared" si="781"/>
        <v>16 mg</v>
      </c>
      <c r="BK264">
        <f t="shared" si="782"/>
        <v>30</v>
      </c>
      <c r="BL264" t="str">
        <f t="shared" si="783"/>
        <v>ud.</v>
      </c>
      <c r="BO264">
        <f t="shared" si="784"/>
        <v>829587</v>
      </c>
      <c r="BP264" t="str">
        <f t="shared" si="785"/>
        <v>Betina 16 mg x 30 comprimidos</v>
      </c>
      <c r="BQ264" s="10">
        <f t="shared" si="786"/>
        <v>0</v>
      </c>
      <c r="BR264" s="3" t="str">
        <f t="shared" si="787"/>
        <v>Betina 16</v>
      </c>
      <c r="BS264" t="str">
        <f t="shared" si="788"/>
        <v>Betahistina</v>
      </c>
      <c r="BT264" t="str">
        <f t="shared" si="789"/>
        <v>comprimidos</v>
      </c>
      <c r="BU264" t="str">
        <f t="shared" si="790"/>
        <v>16 mg</v>
      </c>
      <c r="BV264">
        <f t="shared" si="791"/>
        <v>30</v>
      </c>
      <c r="BW264" t="str">
        <f t="shared" si="792"/>
        <v>ud.</v>
      </c>
      <c r="BZ264" t="str">
        <f t="shared" si="793"/>
        <v>Eurofarma</v>
      </c>
      <c r="CB264">
        <v>1</v>
      </c>
    </row>
    <row r="265" spans="4:80" x14ac:dyDescent="0.2">
      <c r="D265">
        <v>830284</v>
      </c>
      <c r="E265" s="1" t="s">
        <v>1153</v>
      </c>
      <c r="F265" s="1" t="str">
        <f t="shared" si="761"/>
        <v>DANIELE</v>
      </c>
      <c r="G265" s="1" t="str">
        <f t="shared" si="762"/>
        <v>2/0,03</v>
      </c>
      <c r="H265" s="16" t="str">
        <f t="shared" si="763"/>
        <v>Daniele 2/0,03</v>
      </c>
      <c r="I265" s="1" t="str">
        <f>+VLOOKUP(Q265,Hoja2!A:B,2,0)</f>
        <v>comprimido recubierto</v>
      </c>
      <c r="J265" s="1" t="s">
        <v>89</v>
      </c>
      <c r="K265" s="1" t="str">
        <f t="shared" si="764"/>
        <v>Exeltis</v>
      </c>
      <c r="L265" s="1" t="s">
        <v>779</v>
      </c>
      <c r="M265" s="1" t="s">
        <v>908</v>
      </c>
      <c r="N265" s="1" t="s">
        <v>888</v>
      </c>
      <c r="O265" s="1"/>
      <c r="P265" s="1" t="s">
        <v>104</v>
      </c>
      <c r="Q265" s="1" t="s">
        <v>33</v>
      </c>
      <c r="R265" s="1" t="s">
        <v>780</v>
      </c>
      <c r="S265" s="1" t="s">
        <v>34</v>
      </c>
      <c r="T265" s="1" t="s">
        <v>940</v>
      </c>
      <c r="U265" s="1" t="s">
        <v>920</v>
      </c>
      <c r="V265" s="1"/>
      <c r="W265" s="1">
        <v>28</v>
      </c>
      <c r="X265" s="1" t="s">
        <v>35</v>
      </c>
      <c r="Y265" t="str">
        <f>+IF(AND(X265="ud.",COUNTIF(Hoja2!$I$3:$I$11,Hoja1!Q265)&gt;0),Hoja1!W265&amp;" "&amp;IF(Hoja1!W265=1,VLOOKUP(Hoja1!Q265,Hoja2!$A:$D,3,0),VLOOKUP(Hoja1!Q265,Hoja2!$A:$D,4,0)),IF(AND(X265="ud.",COUNTIF(Hoja2!$I$3:$I$11,Hoja1!Q265)&lt;0),Hoja1!W265&amp;" "&amp;"unidad, "&amp;VLOOKUP(Hoja1!Q265,Hoja2!$A:$B,2,0),Hoja1!W265&amp;" "&amp;Hoja1!X265&amp;" "&amp;VLOOKUP(Hoja1!Q265,Hoja2!$A:$B,2,0)))</f>
        <v>28 comprimidos recubiertos</v>
      </c>
      <c r="Z265" t="str">
        <f>+IF(X265="ud.",IF(W265&lt;&gt;1,W265&amp;" "&amp;VLOOKUP(Q265,Hoja2!A:D,4,0),Hoja1!W265&amp;" "&amp;VLOOKUP(Hoja1!Q265,Hoja2!A:D,3,0)),Hoja1!W265&amp;" "&amp;Hoja1!X265&amp;" "&amp;VLOOKUP(Hoja1!Q265,Hoja2!A:B,2,0))</f>
        <v>28 comprimidos recubiertos</v>
      </c>
      <c r="AA265" s="1"/>
      <c r="AB265" s="1"/>
      <c r="AC265" s="1"/>
      <c r="AD265" s="1"/>
      <c r="AE265" s="4"/>
      <c r="AF265" t="str">
        <f t="shared" si="767"/>
        <v>DANIELE COM REC X 28</v>
      </c>
      <c r="AG265" t="str">
        <f t="shared" si="768"/>
        <v>EXELTIS</v>
      </c>
      <c r="AH265" t="str">
        <f t="shared" si="769"/>
        <v>DIENOGEST 2 MG</v>
      </c>
      <c r="AI265" t="str">
        <f t="shared" si="770"/>
        <v>ETINILISTRADIOL 0,03 MG</v>
      </c>
      <c r="AJ265" t="str">
        <f t="shared" si="771"/>
        <v/>
      </c>
      <c r="AK265" t="str">
        <f t="shared" si="772"/>
        <v>DIENOGEST 2 MG ETINILISTRADIOL 0,03 MG</v>
      </c>
      <c r="AL265" t="str">
        <f>+VLOOKUP($Q265,Hoja2!$A:$B,2,0)</f>
        <v>comprimido recubierto</v>
      </c>
      <c r="AM265" t="str">
        <f t="shared" si="773"/>
        <v>DANIELE COM REC X 28 EXELTIS DIENOGEST 2 MG ETINILISTRADIOL 0,03 MG comprimido recubierto</v>
      </c>
      <c r="BB265">
        <f t="shared" si="774"/>
        <v>830284</v>
      </c>
      <c r="BC265" t="str">
        <f t="shared" si="775"/>
        <v>Daniele 2/0,03 mg x 28 comprimidos recubiertos</v>
      </c>
      <c r="BD265" s="10">
        <f t="shared" si="776"/>
        <v>0</v>
      </c>
      <c r="BE265" s="3" t="str">
        <f t="shared" si="777"/>
        <v>Daniele 2/0,03</v>
      </c>
      <c r="BF265" t="str">
        <f t="shared" si="778"/>
        <v>Dienogest</v>
      </c>
      <c r="BG265" t="str">
        <f t="shared" si="779"/>
        <v>Etinilistradiol</v>
      </c>
      <c r="BH265" t="str">
        <f t="shared" si="780"/>
        <v/>
      </c>
      <c r="BI265" t="str">
        <f>+IF(AND(X265="ud.",COUNTIF(Hoja2!$I$3:$I$11,Hoja1!Q265)&gt;0),IF(Hoja1!W265=1,VLOOKUP(Hoja1!Q265,Hoja2!$A:$D,3,0),VLOOKUP(Hoja1!Q265,Hoja2!$A:$D,4,0)),IF(AND(X265="ud.",COUNTIF(Hoja2!$I$3:$I$11,Hoja1!Q265)&lt;0),VLOOKUP(Hoja1!Q265,Hoja2!$A:$B,2,0),VLOOKUP(Hoja1!Q265,Hoja2!$A:$B,2,0)))</f>
        <v>comprimidos recubiertos</v>
      </c>
      <c r="BJ265" t="str">
        <f t="shared" si="781"/>
        <v>2/0,03 mg</v>
      </c>
      <c r="BK265">
        <f t="shared" si="782"/>
        <v>28</v>
      </c>
      <c r="BL265" t="str">
        <f t="shared" si="783"/>
        <v>ud.</v>
      </c>
      <c r="BO265">
        <f t="shared" si="784"/>
        <v>830284</v>
      </c>
      <c r="BP265" t="str">
        <f t="shared" si="785"/>
        <v>Daniele 2/0,03 mg x 28 comprimidos recubiertos</v>
      </c>
      <c r="BQ265" s="10">
        <f t="shared" si="786"/>
        <v>0</v>
      </c>
      <c r="BR265" s="3" t="str">
        <f t="shared" si="787"/>
        <v>Daniele 2/0,03</v>
      </c>
      <c r="BS265" t="str">
        <f t="shared" si="788"/>
        <v>Dienogest;Etinilistradiol</v>
      </c>
      <c r="BT265" t="str">
        <f t="shared" si="789"/>
        <v>comprimidos recubiertos</v>
      </c>
      <c r="BU265" t="str">
        <f t="shared" si="790"/>
        <v>2/0,03 mg</v>
      </c>
      <c r="BV265">
        <f t="shared" si="791"/>
        <v>28</v>
      </c>
      <c r="BW265" t="str">
        <f t="shared" si="792"/>
        <v>ud.</v>
      </c>
      <c r="BZ265" t="str">
        <f t="shared" si="793"/>
        <v>Exeltis</v>
      </c>
      <c r="CB265">
        <v>1</v>
      </c>
    </row>
    <row r="266" spans="4:80" x14ac:dyDescent="0.2">
      <c r="D266">
        <v>855872</v>
      </c>
      <c r="E266" s="1" t="s">
        <v>1154</v>
      </c>
      <c r="F266" s="1" t="str">
        <f t="shared" si="761"/>
        <v>TRAVOF-T SP</v>
      </c>
      <c r="G266" s="18" t="str">
        <f>+T266</f>
        <v>0,004%</v>
      </c>
      <c r="H266" s="16" t="str">
        <f t="shared" si="763"/>
        <v>Travof-T Sp 0,004%</v>
      </c>
      <c r="I266" s="1" t="str">
        <f>+VLOOKUP(Q266,Hoja2!A:B,2,0)</f>
        <v>solución oftálmica</v>
      </c>
      <c r="J266" s="1" t="s">
        <v>188</v>
      </c>
      <c r="K266" s="1" t="str">
        <f t="shared" si="764"/>
        <v>Saval</v>
      </c>
      <c r="L266" s="1" t="s">
        <v>793</v>
      </c>
      <c r="M266" s="1" t="s">
        <v>298</v>
      </c>
      <c r="N266" s="1" t="s">
        <v>754</v>
      </c>
      <c r="O266" s="1"/>
      <c r="P266" s="1" t="s">
        <v>299</v>
      </c>
      <c r="Q266" s="1" t="s">
        <v>22</v>
      </c>
      <c r="R266" s="1" t="s">
        <v>794</v>
      </c>
      <c r="S266" s="1"/>
      <c r="T266" s="19" t="s">
        <v>986</v>
      </c>
      <c r="U266" s="19" t="s">
        <v>985</v>
      </c>
      <c r="V266" s="1"/>
      <c r="W266" s="1">
        <v>2.5</v>
      </c>
      <c r="X266" s="1" t="s">
        <v>23</v>
      </c>
      <c r="Y266" t="str">
        <f>+IF(AND(X266="ud.",COUNTIF(Hoja2!$I$3:$I$11,Hoja1!Q266)&gt;0),Hoja1!W266&amp;" "&amp;IF(Hoja1!W266=1,VLOOKUP(Hoja1!Q266,Hoja2!$A:$D,3,0),VLOOKUP(Hoja1!Q266,Hoja2!$A:$D,4,0)),IF(AND(X266="ud.",COUNTIF(Hoja2!$I$3:$I$11,Hoja1!Q266)&lt;0),Hoja1!W266&amp;" "&amp;"unidad, "&amp;VLOOKUP(Hoja1!Q266,Hoja2!$A:$B,2,0),Hoja1!W266&amp;" "&amp;Hoja1!X266&amp;" "&amp;VLOOKUP(Hoja1!Q266,Hoja2!$A:$B,2,0)))</f>
        <v>2,5 ml. solución oftálmica</v>
      </c>
      <c r="Z266" t="str">
        <f>+IF(X266="ud.",IF(W266&lt;&gt;1,W266&amp;" "&amp;VLOOKUP(Q266,Hoja2!A:D,4,0),Hoja1!W266&amp;" "&amp;VLOOKUP(Hoja1!Q266,Hoja2!A:D,3,0)),Hoja1!W266&amp;" "&amp;Hoja1!X266&amp;" "&amp;VLOOKUP(Hoja1!Q266,Hoja2!A:B,2,0))</f>
        <v>2,5 ml. solución oftálmica</v>
      </c>
      <c r="AA266" s="1"/>
      <c r="AB266" s="1"/>
      <c r="AC266" s="1"/>
      <c r="AD266" s="1"/>
      <c r="AE266" s="4"/>
      <c r="AF266" t="str">
        <f t="shared" si="767"/>
        <v>TRAVOF-T SP SOL OFT X 2,5 ML</v>
      </c>
      <c r="AG266" t="str">
        <f t="shared" si="768"/>
        <v>SAVAL</v>
      </c>
      <c r="AH266" t="str">
        <f t="shared" si="769"/>
        <v>TRAVOPROST 0,004%</v>
      </c>
      <c r="AI266" t="str">
        <f t="shared" si="770"/>
        <v>TIMOLOL 0,5%</v>
      </c>
      <c r="AJ266" t="str">
        <f t="shared" si="771"/>
        <v/>
      </c>
      <c r="AK266" t="str">
        <f t="shared" si="772"/>
        <v>TRAVOPROST 0,004% TIMOLOL 0,5%</v>
      </c>
      <c r="AL266" t="str">
        <f>+VLOOKUP($Q266,Hoja2!$A:$B,2,0)</f>
        <v>solución oftálmica</v>
      </c>
      <c r="AM266" t="str">
        <f t="shared" si="773"/>
        <v>TRAVOF-T SP SOL OFT X 2,5 ML SAVAL TRAVOPROST 0,004% TIMOLOL 0,5% solución oftálmica</v>
      </c>
      <c r="BB266">
        <f t="shared" si="774"/>
        <v>855872</v>
      </c>
      <c r="BC266" t="str">
        <f t="shared" si="775"/>
        <v>Travof-T Sp 0,004% x 2,5 ml. solución oftálmica</v>
      </c>
      <c r="BD266" s="10">
        <f t="shared" si="776"/>
        <v>0</v>
      </c>
      <c r="BE266" s="3" t="str">
        <f t="shared" si="777"/>
        <v>Travof-T Sp 0,004%</v>
      </c>
      <c r="BF266" t="str">
        <f t="shared" si="778"/>
        <v>Travoprost</v>
      </c>
      <c r="BG266" t="str">
        <f t="shared" si="779"/>
        <v>Timolol</v>
      </c>
      <c r="BH266" t="str">
        <f t="shared" si="780"/>
        <v/>
      </c>
      <c r="BI266" t="str">
        <f>+IF(AND(X266="ud.",COUNTIF(Hoja2!$I$3:$I$11,Hoja1!Q266)&gt;0),IF(Hoja1!W266=1,VLOOKUP(Hoja1!Q266,Hoja2!$A:$D,3,0),VLOOKUP(Hoja1!Q266,Hoja2!$A:$D,4,0)),IF(AND(X266="ud.",COUNTIF(Hoja2!$I$3:$I$11,Hoja1!Q266)&lt;0),VLOOKUP(Hoja1!Q266,Hoja2!$A:$B,2,0),VLOOKUP(Hoja1!Q266,Hoja2!$A:$B,2,0)))</f>
        <v>solución oftálmica</v>
      </c>
      <c r="BJ266" t="str">
        <f t="shared" si="781"/>
        <v xml:space="preserve">0,004% </v>
      </c>
      <c r="BK266">
        <f t="shared" si="782"/>
        <v>2.5</v>
      </c>
      <c r="BL266" t="str">
        <f t="shared" si="783"/>
        <v>ml.</v>
      </c>
      <c r="BO266">
        <f t="shared" si="784"/>
        <v>855872</v>
      </c>
      <c r="BP266" t="str">
        <f t="shared" si="785"/>
        <v>Travof-T Sp 0,004% x 2,5 ml. solución oftálmica</v>
      </c>
      <c r="BQ266" s="10">
        <f t="shared" si="786"/>
        <v>0</v>
      </c>
      <c r="BR266" s="3" t="str">
        <f t="shared" si="787"/>
        <v>Travof-T Sp 0,004%</v>
      </c>
      <c r="BS266" t="str">
        <f t="shared" si="788"/>
        <v>Travoprost;Timolol</v>
      </c>
      <c r="BT266" t="str">
        <f t="shared" si="789"/>
        <v>solución oftálmica</v>
      </c>
      <c r="BU266" t="str">
        <f t="shared" si="790"/>
        <v xml:space="preserve">0,004% </v>
      </c>
      <c r="BV266">
        <f t="shared" si="791"/>
        <v>2.5</v>
      </c>
      <c r="BW266" t="str">
        <f t="shared" si="792"/>
        <v>ml.</v>
      </c>
      <c r="BZ266" t="str">
        <f t="shared" si="793"/>
        <v>Saval</v>
      </c>
      <c r="CB266">
        <v>1</v>
      </c>
    </row>
    <row r="267" spans="4:80" x14ac:dyDescent="0.2">
      <c r="D267">
        <v>829142</v>
      </c>
      <c r="E267" s="1" t="s">
        <v>1155</v>
      </c>
      <c r="F267" s="1" t="str">
        <f t="shared" si="761"/>
        <v>ACIDO VALPROICO</v>
      </c>
      <c r="G267" s="1">
        <f t="shared" ref="G267:G270" si="794">+R267</f>
        <v>200</v>
      </c>
      <c r="H267" s="16" t="str">
        <f t="shared" si="763"/>
        <v>Acido Valproico 200</v>
      </c>
      <c r="I267" s="1" t="str">
        <f>+VLOOKUP(Q267,Hoja2!A:B,2,0)</f>
        <v>comprimido recubierto</v>
      </c>
      <c r="J267" s="1" t="s">
        <v>507</v>
      </c>
      <c r="K267" s="1" t="str">
        <f t="shared" si="764"/>
        <v>Andromaco</v>
      </c>
      <c r="L267" s="1" t="s">
        <v>825</v>
      </c>
      <c r="M267" s="1" t="str">
        <f t="shared" ref="M267:M270" si="795">+L267</f>
        <v>ACIDO VALPROICO</v>
      </c>
      <c r="N267" s="1"/>
      <c r="O267" s="1"/>
      <c r="P267" s="1" t="s">
        <v>305</v>
      </c>
      <c r="Q267" s="1" t="s">
        <v>33</v>
      </c>
      <c r="R267" s="1">
        <v>200</v>
      </c>
      <c r="S267" s="1" t="s">
        <v>34</v>
      </c>
      <c r="T267" s="1" t="str">
        <f t="shared" ref="T267:T270" si="796">+UPPER(R267&amp;" "&amp;S267)</f>
        <v>200 MG</v>
      </c>
      <c r="U267" s="1"/>
      <c r="V267" s="1"/>
      <c r="W267" s="1">
        <v>30</v>
      </c>
      <c r="X267" s="1" t="s">
        <v>35</v>
      </c>
      <c r="Y267" t="str">
        <f>+IF(AND(X267="ud.",COUNTIF(Hoja2!$I$3:$I$11,Hoja1!Q267)&gt;0),Hoja1!W267&amp;" "&amp;IF(Hoja1!W267=1,VLOOKUP(Hoja1!Q267,Hoja2!$A:$D,3,0),VLOOKUP(Hoja1!Q267,Hoja2!$A:$D,4,0)),IF(AND(X267="ud.",COUNTIF(Hoja2!$I$3:$I$11,Hoja1!Q267)&lt;0),Hoja1!W267&amp;" "&amp;"unidad, "&amp;VLOOKUP(Hoja1!Q267,Hoja2!$A:$B,2,0),Hoja1!W267&amp;" "&amp;Hoja1!X267&amp;" "&amp;VLOOKUP(Hoja1!Q267,Hoja2!$A:$B,2,0)))</f>
        <v>30 comprimidos recubiertos</v>
      </c>
      <c r="Z267" t="str">
        <f>+IF(X267="ud.",IF(W267&lt;&gt;1,W267&amp;" "&amp;VLOOKUP(Q267,Hoja2!A:D,4,0),Hoja1!W267&amp;" "&amp;VLOOKUP(Hoja1!Q267,Hoja2!A:D,3,0)),Hoja1!W267&amp;" "&amp;Hoja1!X267&amp;" "&amp;VLOOKUP(Hoja1!Q267,Hoja2!A:B,2,0))</f>
        <v>30 comprimidos recubiertos</v>
      </c>
      <c r="AA267" s="1"/>
      <c r="AB267" s="1"/>
      <c r="AC267" s="1"/>
      <c r="AD267" s="1"/>
      <c r="AE267" s="4"/>
      <c r="AF267" t="str">
        <f t="shared" si="767"/>
        <v>ACIDO VALPROICO COM REC 200 MG X 30</v>
      </c>
      <c r="AG267" t="str">
        <f t="shared" si="768"/>
        <v>ANDROMACO</v>
      </c>
      <c r="AH267" t="str">
        <f t="shared" si="769"/>
        <v>ACIDO VALPROICO 200 MG</v>
      </c>
      <c r="AI267" t="str">
        <f t="shared" si="770"/>
        <v/>
      </c>
      <c r="AJ267" t="str">
        <f t="shared" si="771"/>
        <v/>
      </c>
      <c r="AK267" t="str">
        <f t="shared" si="772"/>
        <v>ACIDO VALPROICO 200 MG</v>
      </c>
      <c r="AL267" t="str">
        <f>+VLOOKUP($Q267,Hoja2!$A:$B,2,0)</f>
        <v>comprimido recubierto</v>
      </c>
      <c r="AM267" t="str">
        <f t="shared" si="773"/>
        <v>ACIDO VALPROICO COM REC 200 MG X 30 ANDROMACO ACIDO VALPROICO 200 MG comprimido recubierto</v>
      </c>
      <c r="BB267">
        <f t="shared" si="774"/>
        <v>829142</v>
      </c>
      <c r="BC267" t="str">
        <f t="shared" si="775"/>
        <v>Acido Valproico 200 mg x 30 comprimidos recubiertos</v>
      </c>
      <c r="BD267" s="10">
        <f t="shared" si="776"/>
        <v>0</v>
      </c>
      <c r="BE267" s="3" t="str">
        <f t="shared" si="777"/>
        <v>Acido Valproico 200</v>
      </c>
      <c r="BF267" t="str">
        <f t="shared" si="778"/>
        <v>Acido Valproico</v>
      </c>
      <c r="BG267" t="str">
        <f t="shared" si="779"/>
        <v/>
      </c>
      <c r="BH267" t="str">
        <f t="shared" si="780"/>
        <v/>
      </c>
      <c r="BI267" t="str">
        <f>+IF(AND(X267="ud.",COUNTIF(Hoja2!$I$3:$I$11,Hoja1!Q267)&gt;0),IF(Hoja1!W267=1,VLOOKUP(Hoja1!Q267,Hoja2!$A:$D,3,0),VLOOKUP(Hoja1!Q267,Hoja2!$A:$D,4,0)),IF(AND(X267="ud.",COUNTIF(Hoja2!$I$3:$I$11,Hoja1!Q267)&lt;0),VLOOKUP(Hoja1!Q267,Hoja2!$A:$B,2,0),VLOOKUP(Hoja1!Q267,Hoja2!$A:$B,2,0)))</f>
        <v>comprimidos recubiertos</v>
      </c>
      <c r="BJ267" t="str">
        <f t="shared" si="781"/>
        <v>200 mg</v>
      </c>
      <c r="BK267">
        <f t="shared" si="782"/>
        <v>30</v>
      </c>
      <c r="BL267" t="str">
        <f t="shared" si="783"/>
        <v>ud.</v>
      </c>
      <c r="BO267">
        <f t="shared" si="784"/>
        <v>829142</v>
      </c>
      <c r="BP267" t="str">
        <f t="shared" si="785"/>
        <v>Acido Valproico 200 mg x 30 comprimidos recubiertos</v>
      </c>
      <c r="BQ267" s="10">
        <f t="shared" si="786"/>
        <v>0</v>
      </c>
      <c r="BR267" s="3" t="str">
        <f t="shared" si="787"/>
        <v>Acido Valproico 200</v>
      </c>
      <c r="BS267" t="str">
        <f t="shared" si="788"/>
        <v>Acido Valproico</v>
      </c>
      <c r="BT267" t="str">
        <f t="shared" si="789"/>
        <v>comprimidos recubiertos</v>
      </c>
      <c r="BU267" t="str">
        <f t="shared" si="790"/>
        <v>200 mg</v>
      </c>
      <c r="BV267">
        <f t="shared" si="791"/>
        <v>30</v>
      </c>
      <c r="BW267" t="str">
        <f t="shared" si="792"/>
        <v>ud.</v>
      </c>
      <c r="BZ267" t="str">
        <f t="shared" si="793"/>
        <v>Andromaco</v>
      </c>
      <c r="CB267">
        <v>1</v>
      </c>
    </row>
    <row r="268" spans="4:80" x14ac:dyDescent="0.2">
      <c r="D268">
        <v>830032</v>
      </c>
      <c r="E268" s="1" t="s">
        <v>1156</v>
      </c>
      <c r="F268" s="1" t="str">
        <f t="shared" si="761"/>
        <v>CLOTRIMAZOL</v>
      </c>
      <c r="G268" s="1">
        <f t="shared" si="794"/>
        <v>500</v>
      </c>
      <c r="H268" s="16" t="str">
        <f t="shared" si="763"/>
        <v>Clotrimazol 500</v>
      </c>
      <c r="I268" s="1" t="str">
        <f>+VLOOKUP(Q268,Hoja2!A:B,2,0)</f>
        <v>óvulo</v>
      </c>
      <c r="J268" s="1" t="s">
        <v>1113</v>
      </c>
      <c r="K268" s="1" t="str">
        <f t="shared" si="764"/>
        <v>Hospifarma</v>
      </c>
      <c r="L268" s="1" t="s">
        <v>840</v>
      </c>
      <c r="M268" s="1" t="str">
        <f t="shared" si="795"/>
        <v>CLOTRIMAZOL</v>
      </c>
      <c r="N268" s="1"/>
      <c r="O268" s="1"/>
      <c r="P268" s="1" t="s">
        <v>184</v>
      </c>
      <c r="Q268" t="s">
        <v>841</v>
      </c>
      <c r="R268">
        <v>500</v>
      </c>
      <c r="S268" s="1" t="s">
        <v>34</v>
      </c>
      <c r="T268" s="1" t="str">
        <f t="shared" si="796"/>
        <v>500 MG</v>
      </c>
      <c r="W268">
        <v>1</v>
      </c>
      <c r="X268" s="1" t="s">
        <v>35</v>
      </c>
      <c r="Y268" t="str">
        <f>+IF(AND(X268="ud.",COUNTIF(Hoja2!$I$3:$I$11,Hoja1!Q268)&gt;0),Hoja1!W268&amp;" "&amp;IF(Hoja1!W268=1,VLOOKUP(Hoja1!Q268,Hoja2!$A:$D,3,0),VLOOKUP(Hoja1!Q268,Hoja2!$A:$D,4,0)),IF(AND(X268="ud.",COUNTIF(Hoja2!$I$3:$I$11,Hoja1!Q268)&lt;0),Hoja1!W268&amp;" "&amp;"unidad, "&amp;VLOOKUP(Hoja1!Q268,Hoja2!$A:$B,2,0),Hoja1!W268&amp;" "&amp;Hoja1!X268&amp;" "&amp;VLOOKUP(Hoja1!Q268,Hoja2!$A:$B,2,0)))</f>
        <v>1 óvulo</v>
      </c>
      <c r="Z268" t="str">
        <f>+IF(X268="ud.",IF(W268&lt;&gt;1,W268&amp;" "&amp;VLOOKUP(Q268,Hoja2!A:D,4,0),Hoja1!W268&amp;" "&amp;VLOOKUP(Hoja1!Q268,Hoja2!A:D,3,0)),Hoja1!W268&amp;" "&amp;Hoja1!X268&amp;" "&amp;VLOOKUP(Hoja1!Q268,Hoja2!A:B,2,0))</f>
        <v>1 óvulo</v>
      </c>
      <c r="AA268" s="1"/>
      <c r="AB268" s="1"/>
      <c r="AC268" s="1"/>
      <c r="AD268" s="1"/>
      <c r="AE268" s="4"/>
      <c r="AF268" t="str">
        <f t="shared" si="767"/>
        <v>CLOTRIMAZOL OVU 500 MG X 1</v>
      </c>
      <c r="AG268" t="str">
        <f t="shared" si="768"/>
        <v>HOSPIFARMA</v>
      </c>
      <c r="AH268" t="str">
        <f t="shared" si="769"/>
        <v>CLOTRIMAZOL 500 MG</v>
      </c>
      <c r="AI268" t="str">
        <f t="shared" si="770"/>
        <v/>
      </c>
      <c r="AJ268" t="str">
        <f t="shared" si="771"/>
        <v/>
      </c>
      <c r="AK268" t="str">
        <f t="shared" si="772"/>
        <v>CLOTRIMAZOL 500 MG</v>
      </c>
      <c r="AL268" t="str">
        <f>+VLOOKUP($Q268,Hoja2!$A:$B,2,0)</f>
        <v>óvulo</v>
      </c>
      <c r="AM268" t="str">
        <f t="shared" si="773"/>
        <v>CLOTRIMAZOL OVU 500 MG X 1 HOSPIFARMA CLOTRIMAZOL 500 MG óvulo</v>
      </c>
      <c r="BB268">
        <f t="shared" si="774"/>
        <v>830032</v>
      </c>
      <c r="BC268" t="str">
        <f t="shared" si="775"/>
        <v>Clotrimazol 500 mg x 1 óvulo</v>
      </c>
      <c r="BD268" s="10">
        <f t="shared" si="776"/>
        <v>0</v>
      </c>
      <c r="BE268" s="3" t="str">
        <f t="shared" si="777"/>
        <v>Clotrimazol 500</v>
      </c>
      <c r="BF268" t="str">
        <f t="shared" si="778"/>
        <v>Clotrimazol</v>
      </c>
      <c r="BG268" t="str">
        <f t="shared" si="779"/>
        <v/>
      </c>
      <c r="BH268" t="str">
        <f t="shared" si="780"/>
        <v/>
      </c>
      <c r="BI268" t="str">
        <f>+IF(AND(X268="ud.",COUNTIF(Hoja2!$I$3:$I$11,Hoja1!Q268)&gt;0),IF(Hoja1!W268=1,VLOOKUP(Hoja1!Q268,Hoja2!$A:$D,3,0),VLOOKUP(Hoja1!Q268,Hoja2!$A:$D,4,0)),IF(AND(X268="ud.",COUNTIF(Hoja2!$I$3:$I$11,Hoja1!Q268)&lt;0),VLOOKUP(Hoja1!Q268,Hoja2!$A:$B,2,0),VLOOKUP(Hoja1!Q268,Hoja2!$A:$B,2,0)))</f>
        <v>óvulo</v>
      </c>
      <c r="BJ268" t="str">
        <f t="shared" si="781"/>
        <v>500 mg</v>
      </c>
      <c r="BK268">
        <f t="shared" si="782"/>
        <v>1</v>
      </c>
      <c r="BL268" t="str">
        <f t="shared" si="783"/>
        <v>ud.</v>
      </c>
      <c r="BO268">
        <f t="shared" si="784"/>
        <v>830032</v>
      </c>
      <c r="BP268" t="str">
        <f t="shared" si="785"/>
        <v>Clotrimazol 500 mg x 1 óvulo</v>
      </c>
      <c r="BQ268" s="10">
        <f t="shared" si="786"/>
        <v>0</v>
      </c>
      <c r="BR268" s="3" t="str">
        <f t="shared" si="787"/>
        <v>Clotrimazol 500</v>
      </c>
      <c r="BS268" t="str">
        <f t="shared" si="788"/>
        <v>Clotrimazol</v>
      </c>
      <c r="BT268" t="str">
        <f t="shared" si="789"/>
        <v>óvulo</v>
      </c>
      <c r="BU268" t="str">
        <f t="shared" si="790"/>
        <v>500 mg</v>
      </c>
      <c r="BV268">
        <f t="shared" si="791"/>
        <v>1</v>
      </c>
      <c r="BW268" t="str">
        <f t="shared" si="792"/>
        <v>ud.</v>
      </c>
      <c r="BZ268" t="str">
        <f t="shared" si="793"/>
        <v>Hospifarma</v>
      </c>
      <c r="CB268">
        <v>1</v>
      </c>
    </row>
    <row r="269" spans="4:80" x14ac:dyDescent="0.2">
      <c r="D269">
        <v>830884</v>
      </c>
      <c r="E269" s="1" t="s">
        <v>1157</v>
      </c>
      <c r="F269" s="1" t="str">
        <f t="shared" si="761"/>
        <v>FERBEX</v>
      </c>
      <c r="G269" s="1">
        <f t="shared" si="794"/>
        <v>200</v>
      </c>
      <c r="H269" s="16" t="str">
        <f t="shared" si="763"/>
        <v>Ferbex 200</v>
      </c>
      <c r="I269" s="1" t="str">
        <f>+VLOOKUP(Q269,Hoja2!A:B,2,0)</f>
        <v>cápsula</v>
      </c>
      <c r="J269" s="1" t="s">
        <v>157</v>
      </c>
      <c r="K269" s="1" t="str">
        <f t="shared" si="764"/>
        <v>Lab Chile</v>
      </c>
      <c r="L269" s="1" t="s">
        <v>863</v>
      </c>
      <c r="M269" s="1" t="str">
        <f t="shared" si="795"/>
        <v>FENOFIBRATO</v>
      </c>
      <c r="N269" s="1"/>
      <c r="O269" s="1"/>
      <c r="P269" s="1" t="s">
        <v>512</v>
      </c>
      <c r="Q269" s="1" t="s">
        <v>121</v>
      </c>
      <c r="R269" s="1">
        <v>200</v>
      </c>
      <c r="S269" s="1" t="s">
        <v>34</v>
      </c>
      <c r="T269" s="1" t="str">
        <f t="shared" si="796"/>
        <v>200 MG</v>
      </c>
      <c r="U269" s="1"/>
      <c r="V269" s="1"/>
      <c r="W269" s="1">
        <v>30</v>
      </c>
      <c r="X269" s="1" t="s">
        <v>35</v>
      </c>
      <c r="Y269" t="str">
        <f>+IF(AND(X269="ud.",COUNTIF(Hoja2!$I$3:$I$11,Hoja1!Q269)&gt;0),Hoja1!W269&amp;" "&amp;IF(Hoja1!W269=1,VLOOKUP(Hoja1!Q269,Hoja2!$A:$D,3,0),VLOOKUP(Hoja1!Q269,Hoja2!$A:$D,4,0)),IF(AND(X269="ud.",COUNTIF(Hoja2!$I$3:$I$11,Hoja1!Q269)&lt;0),Hoja1!W269&amp;" "&amp;"unidad, "&amp;VLOOKUP(Hoja1!Q269,Hoja2!$A:$B,2,0),Hoja1!W269&amp;" "&amp;Hoja1!X269&amp;" "&amp;VLOOKUP(Hoja1!Q269,Hoja2!$A:$B,2,0)))</f>
        <v>30 cápsulas</v>
      </c>
      <c r="Z269" t="str">
        <f>+IF(X269="ud.",IF(W269&lt;&gt;1,W269&amp;" "&amp;VLOOKUP(Q269,Hoja2!A:D,4,0),Hoja1!W269&amp;" "&amp;VLOOKUP(Hoja1!Q269,Hoja2!A:D,3,0)),Hoja1!W269&amp;" "&amp;Hoja1!X269&amp;" "&amp;VLOOKUP(Hoja1!Q269,Hoja2!A:B,2,0))</f>
        <v>30 cápsulas</v>
      </c>
      <c r="AA269" s="1"/>
      <c r="AE269" s="4"/>
      <c r="AF269" t="str">
        <f t="shared" si="767"/>
        <v>FERBEX CAP 200 MG X 30</v>
      </c>
      <c r="AG269" t="str">
        <f t="shared" si="768"/>
        <v>LAB CHILE</v>
      </c>
      <c r="AH269" t="str">
        <f t="shared" si="769"/>
        <v>FENOFIBRATO 200 MG</v>
      </c>
      <c r="AI269" t="str">
        <f t="shared" si="770"/>
        <v/>
      </c>
      <c r="AJ269" t="str">
        <f t="shared" si="771"/>
        <v/>
      </c>
      <c r="AK269" t="str">
        <f t="shared" si="772"/>
        <v>FENOFIBRATO 200 MG</v>
      </c>
      <c r="AL269" t="str">
        <f>+VLOOKUP($Q269,Hoja2!$A:$B,2,0)</f>
        <v>cápsula</v>
      </c>
      <c r="AM269" t="str">
        <f t="shared" si="773"/>
        <v>FERBEX CAP 200 MG X 30 LAB CHILE FENOFIBRATO 200 MG cápsula</v>
      </c>
      <c r="BB269">
        <f t="shared" si="774"/>
        <v>830884</v>
      </c>
      <c r="BC269" t="str">
        <f t="shared" si="775"/>
        <v>Ferbex 200 mg x 30 cápsulas</v>
      </c>
      <c r="BD269" s="10">
        <f t="shared" si="776"/>
        <v>0</v>
      </c>
      <c r="BE269" s="3" t="str">
        <f t="shared" si="777"/>
        <v>Ferbex 200</v>
      </c>
      <c r="BF269" t="str">
        <f t="shared" si="778"/>
        <v>Fenofibrato</v>
      </c>
      <c r="BG269" t="str">
        <f t="shared" si="779"/>
        <v/>
      </c>
      <c r="BH269" t="str">
        <f t="shared" si="780"/>
        <v/>
      </c>
      <c r="BI269" t="str">
        <f>+IF(AND(X269="ud.",COUNTIF(Hoja2!$I$3:$I$11,Hoja1!Q269)&gt;0),IF(Hoja1!W269=1,VLOOKUP(Hoja1!Q269,Hoja2!$A:$D,3,0),VLOOKUP(Hoja1!Q269,Hoja2!$A:$D,4,0)),IF(AND(X269="ud.",COUNTIF(Hoja2!$I$3:$I$11,Hoja1!Q269)&lt;0),VLOOKUP(Hoja1!Q269,Hoja2!$A:$B,2,0),VLOOKUP(Hoja1!Q269,Hoja2!$A:$B,2,0)))</f>
        <v>cápsulas</v>
      </c>
      <c r="BJ269" t="str">
        <f t="shared" si="781"/>
        <v>200 mg</v>
      </c>
      <c r="BK269">
        <f t="shared" si="782"/>
        <v>30</v>
      </c>
      <c r="BL269" t="str">
        <f t="shared" si="783"/>
        <v>ud.</v>
      </c>
      <c r="BO269">
        <f t="shared" si="784"/>
        <v>830884</v>
      </c>
      <c r="BP269" t="str">
        <f t="shared" si="785"/>
        <v>Ferbex 200 mg x 30 cápsulas</v>
      </c>
      <c r="BQ269" s="10">
        <f t="shared" si="786"/>
        <v>0</v>
      </c>
      <c r="BR269" s="3" t="str">
        <f t="shared" si="787"/>
        <v>Ferbex 200</v>
      </c>
      <c r="BS269" t="str">
        <f t="shared" si="788"/>
        <v>Fenofibrato</v>
      </c>
      <c r="BT269" t="str">
        <f t="shared" si="789"/>
        <v>cápsulas</v>
      </c>
      <c r="BU269" t="str">
        <f t="shared" si="790"/>
        <v>200 mg</v>
      </c>
      <c r="BV269">
        <f t="shared" si="791"/>
        <v>30</v>
      </c>
      <c r="BW269" t="str">
        <f t="shared" si="792"/>
        <v>ud.</v>
      </c>
      <c r="BZ269" t="str">
        <f t="shared" si="793"/>
        <v>Lab Chile</v>
      </c>
      <c r="CB269">
        <v>1</v>
      </c>
    </row>
    <row r="270" spans="4:80" x14ac:dyDescent="0.2">
      <c r="D270">
        <v>830567</v>
      </c>
      <c r="E270" s="1" t="s">
        <v>1158</v>
      </c>
      <c r="F270" s="1" t="str">
        <f t="shared" si="761"/>
        <v>DULOXETINA</v>
      </c>
      <c r="G270" s="1">
        <f t="shared" si="794"/>
        <v>60</v>
      </c>
      <c r="H270" s="16" t="str">
        <f t="shared" si="763"/>
        <v>Duloxetina 60</v>
      </c>
      <c r="I270" s="1" t="str">
        <f>+VLOOKUP(Q270,Hoja2!A:B,2,0)</f>
        <v>cápsula</v>
      </c>
      <c r="J270" s="1" t="s">
        <v>176</v>
      </c>
      <c r="K270" s="1" t="str">
        <f t="shared" si="764"/>
        <v>Ascend</v>
      </c>
      <c r="L270" s="1" t="s">
        <v>871</v>
      </c>
      <c r="M270" s="1" t="str">
        <f t="shared" si="795"/>
        <v>DULOXETINA</v>
      </c>
      <c r="N270" s="1"/>
      <c r="O270" s="1"/>
      <c r="P270" s="1" t="s">
        <v>49</v>
      </c>
      <c r="Q270" s="1" t="s">
        <v>121</v>
      </c>
      <c r="R270">
        <v>60</v>
      </c>
      <c r="S270" s="1" t="s">
        <v>34</v>
      </c>
      <c r="T270" s="1" t="str">
        <f t="shared" si="796"/>
        <v>60 MG</v>
      </c>
      <c r="U270" s="1"/>
      <c r="V270" s="1"/>
      <c r="W270">
        <v>30</v>
      </c>
      <c r="X270" s="1" t="s">
        <v>35</v>
      </c>
      <c r="Y270" t="str">
        <f>+IF(AND(X270="ud.",COUNTIF(Hoja2!$I$3:$I$11,Hoja1!Q270)&gt;0),Hoja1!W270&amp;" "&amp;IF(Hoja1!W270=1,VLOOKUP(Hoja1!Q270,Hoja2!$A:$D,3,0),VLOOKUP(Hoja1!Q270,Hoja2!$A:$D,4,0)),IF(AND(X270="ud.",COUNTIF(Hoja2!$I$3:$I$11,Hoja1!Q270)&lt;0),Hoja1!W270&amp;" "&amp;"unidad, "&amp;VLOOKUP(Hoja1!Q270,Hoja2!$A:$B,2,0),Hoja1!W270&amp;" "&amp;Hoja1!X270&amp;" "&amp;VLOOKUP(Hoja1!Q270,Hoja2!$A:$B,2,0)))</f>
        <v>30 cápsulas</v>
      </c>
      <c r="Z270" t="str">
        <f>+IF(X270="ud.",IF(W270&lt;&gt;1,W270&amp;" "&amp;VLOOKUP(Q270,Hoja2!A:D,4,0),Hoja1!W270&amp;" "&amp;VLOOKUP(Hoja1!Q270,Hoja2!A:D,3,0)),Hoja1!W270&amp;" "&amp;Hoja1!X270&amp;" "&amp;VLOOKUP(Hoja1!Q270,Hoja2!A:B,2,0))</f>
        <v>30 cápsulas</v>
      </c>
      <c r="AA270" s="1"/>
      <c r="AB270" s="1"/>
      <c r="AC270" s="1"/>
      <c r="AD270" s="1"/>
      <c r="AE270" s="4"/>
      <c r="AF270" t="str">
        <f t="shared" si="767"/>
        <v>DULOXETINA CAP GRA 60 MG X 30</v>
      </c>
      <c r="AG270" t="str">
        <f t="shared" si="768"/>
        <v>ASCEND</v>
      </c>
      <c r="AH270" t="str">
        <f t="shared" si="769"/>
        <v>DULOXETINA 60 MG</v>
      </c>
      <c r="AI270" t="str">
        <f t="shared" si="770"/>
        <v/>
      </c>
      <c r="AJ270" t="str">
        <f t="shared" si="771"/>
        <v/>
      </c>
      <c r="AK270" t="str">
        <f t="shared" si="772"/>
        <v>DULOXETINA 60 MG</v>
      </c>
      <c r="AL270" t="str">
        <f>+VLOOKUP($Q270,Hoja2!$A:$B,2,0)</f>
        <v>cápsula</v>
      </c>
      <c r="AM270" t="str">
        <f t="shared" si="773"/>
        <v>DULOXETINA CAP GRA 60 MG X 30 ASCEND DULOXETINA 60 MG cápsula</v>
      </c>
      <c r="BB270">
        <f t="shared" si="774"/>
        <v>830567</v>
      </c>
      <c r="BC270" t="str">
        <f t="shared" si="775"/>
        <v>Duloxetina 60 mg x 30 cápsulas</v>
      </c>
      <c r="BD270" s="10">
        <f t="shared" si="776"/>
        <v>0</v>
      </c>
      <c r="BE270" s="3" t="str">
        <f t="shared" si="777"/>
        <v>Duloxetina 60</v>
      </c>
      <c r="BF270" t="str">
        <f t="shared" si="778"/>
        <v>Duloxetina</v>
      </c>
      <c r="BG270" t="str">
        <f t="shared" si="779"/>
        <v/>
      </c>
      <c r="BH270" t="str">
        <f t="shared" si="780"/>
        <v/>
      </c>
      <c r="BI270" t="str">
        <f>+IF(AND(X270="ud.",COUNTIF(Hoja2!$I$3:$I$11,Hoja1!Q270)&gt;0),IF(Hoja1!W270=1,VLOOKUP(Hoja1!Q270,Hoja2!$A:$D,3,0),VLOOKUP(Hoja1!Q270,Hoja2!$A:$D,4,0)),IF(AND(X270="ud.",COUNTIF(Hoja2!$I$3:$I$11,Hoja1!Q270)&lt;0),VLOOKUP(Hoja1!Q270,Hoja2!$A:$B,2,0),VLOOKUP(Hoja1!Q270,Hoja2!$A:$B,2,0)))</f>
        <v>cápsulas</v>
      </c>
      <c r="BJ270" t="str">
        <f t="shared" si="781"/>
        <v>60 mg</v>
      </c>
      <c r="BK270">
        <f t="shared" si="782"/>
        <v>30</v>
      </c>
      <c r="BL270" t="str">
        <f t="shared" si="783"/>
        <v>ud.</v>
      </c>
      <c r="BO270">
        <f t="shared" si="784"/>
        <v>830567</v>
      </c>
      <c r="BP270" t="str">
        <f t="shared" si="785"/>
        <v>Duloxetina 60 mg x 30 cápsulas</v>
      </c>
      <c r="BQ270" s="10">
        <f t="shared" si="786"/>
        <v>0</v>
      </c>
      <c r="BR270" s="3" t="str">
        <f t="shared" si="787"/>
        <v>Duloxetina 60</v>
      </c>
      <c r="BS270" t="str">
        <f t="shared" si="788"/>
        <v>Duloxetina</v>
      </c>
      <c r="BT270" t="str">
        <f t="shared" si="789"/>
        <v>cápsulas</v>
      </c>
      <c r="BU270" t="str">
        <f t="shared" si="790"/>
        <v>60 mg</v>
      </c>
      <c r="BV270">
        <f t="shared" si="791"/>
        <v>30</v>
      </c>
      <c r="BW270" t="str">
        <f t="shared" si="792"/>
        <v>ud.</v>
      </c>
      <c r="BZ270" t="str">
        <f t="shared" si="793"/>
        <v>Ascend</v>
      </c>
      <c r="CB270">
        <v>1</v>
      </c>
    </row>
    <row r="271" spans="4:80" x14ac:dyDescent="0.2">
      <c r="D271">
        <v>830565</v>
      </c>
      <c r="E271" s="1" t="s">
        <v>1159</v>
      </c>
      <c r="F271" s="1" t="str">
        <f t="shared" ref="F271:F273" si="797">+MID(E271,1,FIND(Q271,E271,1)-2)</f>
        <v>DULOXETINA</v>
      </c>
      <c r="G271" s="1">
        <f t="shared" ref="G271:G273" si="798">+R271</f>
        <v>60</v>
      </c>
      <c r="H271" s="16" t="str">
        <f t="shared" ref="H271:H273" si="799">+IF(LEFT(F271,4)="(CB)",PROPER(RIGHT(F271,LEN(F271)-5))&amp;" "&amp;G271,PROPER(RIGHT(F271,LEN(F271)))&amp;" "&amp;G271)</f>
        <v>Duloxetina 60</v>
      </c>
      <c r="I271" s="1" t="str">
        <f>+VLOOKUP(Q271,Hoja2!A:B,2,0)</f>
        <v>cápsula</v>
      </c>
      <c r="J271" s="1" t="s">
        <v>219</v>
      </c>
      <c r="K271" s="1" t="str">
        <f t="shared" ref="K271:K273" si="800">PROPER(J271)</f>
        <v>Seven Pharma</v>
      </c>
      <c r="L271" s="1" t="s">
        <v>871</v>
      </c>
      <c r="M271" s="1" t="str">
        <f t="shared" ref="M271" si="801">+L271</f>
        <v>DULOXETINA</v>
      </c>
      <c r="N271" s="1"/>
      <c r="O271" s="1"/>
      <c r="P271" s="1" t="s">
        <v>49</v>
      </c>
      <c r="Q271" s="1" t="s">
        <v>121</v>
      </c>
      <c r="R271">
        <v>60</v>
      </c>
      <c r="S271" s="1" t="s">
        <v>34</v>
      </c>
      <c r="T271" s="1" t="str">
        <f t="shared" ref="T271" si="802">+UPPER(R271&amp;" "&amp;S271)</f>
        <v>60 MG</v>
      </c>
      <c r="U271" s="1"/>
      <c r="V271" s="1"/>
      <c r="W271">
        <v>30</v>
      </c>
      <c r="X271" s="1" t="s">
        <v>35</v>
      </c>
      <c r="Y271" t="str">
        <f>+IF(AND(X271="ud.",COUNTIF(Hoja2!$I$3:$I$11,Hoja1!Q271)&gt;0),Hoja1!W271&amp;" "&amp;IF(Hoja1!W271=1,VLOOKUP(Hoja1!Q271,Hoja2!$A:$D,3,0),VLOOKUP(Hoja1!Q271,Hoja2!$A:$D,4,0)),IF(AND(X271="ud.",COUNTIF(Hoja2!$I$3:$I$11,Hoja1!Q271)&lt;0),Hoja1!W271&amp;" "&amp;"unidad, "&amp;VLOOKUP(Hoja1!Q271,Hoja2!$A:$B,2,0),Hoja1!W271&amp;" "&amp;Hoja1!X271&amp;" "&amp;VLOOKUP(Hoja1!Q271,Hoja2!$A:$B,2,0)))</f>
        <v>30 cápsulas</v>
      </c>
      <c r="Z271" t="str">
        <f>+IF(X271="ud.",IF(W271&lt;&gt;1,W271&amp;" "&amp;VLOOKUP(Q271,Hoja2!A:D,4,0),Hoja1!W271&amp;" "&amp;VLOOKUP(Hoja1!Q271,Hoja2!A:D,3,0)),Hoja1!W271&amp;" "&amp;Hoja1!X271&amp;" "&amp;VLOOKUP(Hoja1!Q271,Hoja2!A:B,2,0))</f>
        <v>30 cápsulas</v>
      </c>
      <c r="AA271" s="1"/>
      <c r="AB271" s="1"/>
      <c r="AC271" s="1"/>
      <c r="AD271" s="1"/>
      <c r="AE271" s="4"/>
      <c r="AF271" t="str">
        <f t="shared" ref="AF271:AF274" si="803">+E271</f>
        <v>DULOXETINA CAP 60 MG X 30</v>
      </c>
      <c r="AG271" t="str">
        <f t="shared" ref="AG271:AG273" si="804">+J271</f>
        <v>SEVEN PHARMA</v>
      </c>
      <c r="AH271" t="str">
        <f t="shared" ref="AH271:AH273" si="805">+M271&amp;" "&amp;T271</f>
        <v>DULOXETINA 60 MG</v>
      </c>
      <c r="AI271" t="str">
        <f t="shared" ref="AI271:AI273" si="806">+IF(N271="","",N271&amp;" "&amp;U271)</f>
        <v/>
      </c>
      <c r="AJ271" t="str">
        <f t="shared" ref="AJ271:AJ273" si="807">+IF(O271="","",O271&amp;" "&amp;V271)</f>
        <v/>
      </c>
      <c r="AK271" t="str">
        <f t="shared" ref="AK271:AK273" si="808">+IF(AND(AI271="",AJ271=""),AH271,IF(AND(AJ271="",AI271&lt;&gt;""),AH271&amp;" "&amp;AI271,AH271&amp;" "&amp;AI271&amp;" "&amp;AJ271))</f>
        <v>DULOXETINA 60 MG</v>
      </c>
      <c r="AL271" t="str">
        <f>+VLOOKUP($Q271,Hoja2!$A:$B,2,0)</f>
        <v>cápsula</v>
      </c>
      <c r="AM271" t="str">
        <f t="shared" ref="AM271:AM273" si="809">+AF271&amp;" "&amp;AG271&amp;" "&amp;AK271&amp;" "&amp;AL271</f>
        <v>DULOXETINA CAP 60 MG X 30 SEVEN PHARMA DULOXETINA 60 MG cápsula</v>
      </c>
      <c r="BB271">
        <f t="shared" ref="BB271:BB274" si="810">+D271</f>
        <v>830565</v>
      </c>
      <c r="BC271" t="str">
        <f t="shared" ref="BC271:BC273" si="811">+H271&amp;" "&amp;IF(S271="","x ",S271&amp;" x ")&amp;Y271</f>
        <v>Duloxetina 60 mg x 30 cápsulas</v>
      </c>
      <c r="BD271" s="10">
        <f t="shared" ref="BD271:BD273" si="812">+AE271</f>
        <v>0</v>
      </c>
      <c r="BE271" s="3" t="str">
        <f t="shared" ref="BE271:BE273" si="813">+H271</f>
        <v>Duloxetina 60</v>
      </c>
      <c r="BF271" t="str">
        <f t="shared" ref="BF271:BF273" si="814">+PROPER(M271)</f>
        <v>Duloxetina</v>
      </c>
      <c r="BG271" t="str">
        <f t="shared" ref="BG271:BG273" si="815">+PROPER(N271)</f>
        <v/>
      </c>
      <c r="BH271" t="str">
        <f t="shared" ref="BH271:BH273" si="816">+PROPER(O271)</f>
        <v/>
      </c>
      <c r="BI271" t="str">
        <f>+IF(AND(X271="ud.",COUNTIF(Hoja2!$I$3:$I$11,Hoja1!Q271)&gt;0),IF(Hoja1!W271=1,VLOOKUP(Hoja1!Q271,Hoja2!$A:$D,3,0),VLOOKUP(Hoja1!Q271,Hoja2!$A:$D,4,0)),IF(AND(X271="ud.",COUNTIF(Hoja2!$I$3:$I$11,Hoja1!Q271)&lt;0),VLOOKUP(Hoja1!Q271,Hoja2!$A:$B,2,0),VLOOKUP(Hoja1!Q271,Hoja2!$A:$B,2,0)))</f>
        <v>cápsulas</v>
      </c>
      <c r="BJ271" t="str">
        <f t="shared" ref="BJ271:BJ273" si="817">+G271&amp;" "&amp;S271</f>
        <v>60 mg</v>
      </c>
      <c r="BK271">
        <f t="shared" ref="BK271:BK273" si="818">+W271</f>
        <v>30</v>
      </c>
      <c r="BL271" t="str">
        <f t="shared" ref="BL271:BL273" si="819">+X271</f>
        <v>ud.</v>
      </c>
      <c r="BO271">
        <f t="shared" ref="BO271:BO274" si="820">+BB271</f>
        <v>830565</v>
      </c>
      <c r="BP271" t="str">
        <f t="shared" ref="BP271:BP273" si="821">+BC271</f>
        <v>Duloxetina 60 mg x 30 cápsulas</v>
      </c>
      <c r="BQ271" s="10">
        <f t="shared" ref="BQ271:BQ273" si="822">+BD271</f>
        <v>0</v>
      </c>
      <c r="BR271" s="3" t="str">
        <f t="shared" ref="BR271:BR273" si="823">+BE271</f>
        <v>Duloxetina 60</v>
      </c>
      <c r="BS271" t="str">
        <f t="shared" ref="BS271:BS273" si="824">+IF(AND(BG271="",BH271=""),BF271,IF(AND(BG271&lt;&gt;"",BH271=""),BF271&amp;";"&amp;BG271,BF271&amp;";"&amp;BG271&amp;";"&amp;BH271))</f>
        <v>Duloxetina</v>
      </c>
      <c r="BT271" t="str">
        <f t="shared" ref="BT271:BT273" si="825">+BI271</f>
        <v>cápsulas</v>
      </c>
      <c r="BU271" t="str">
        <f t="shared" ref="BU271:BU273" si="826">+BJ271</f>
        <v>60 mg</v>
      </c>
      <c r="BV271">
        <f t="shared" ref="BV271:BV273" si="827">+BK271</f>
        <v>30</v>
      </c>
      <c r="BW271" t="str">
        <f t="shared" ref="BW271:BW273" si="828">+BL271</f>
        <v>ud.</v>
      </c>
      <c r="BZ271" t="str">
        <f t="shared" ref="BZ271:BZ273" si="829">+K271</f>
        <v>Seven Pharma</v>
      </c>
      <c r="CB271">
        <v>1</v>
      </c>
    </row>
    <row r="272" spans="4:80" x14ac:dyDescent="0.2">
      <c r="D272">
        <v>831846</v>
      </c>
      <c r="E272" s="1" t="s">
        <v>1161</v>
      </c>
      <c r="F272" s="1" t="str">
        <f t="shared" si="797"/>
        <v>MALTOFER</v>
      </c>
      <c r="G272" s="1">
        <f t="shared" si="798"/>
        <v>100</v>
      </c>
      <c r="H272" s="16" t="str">
        <f t="shared" si="799"/>
        <v>Maltofer 100</v>
      </c>
      <c r="I272" s="1" t="str">
        <f>+VLOOKUP(Q272,Hoja2!A:B,2,0)</f>
        <v>comprimido masticable</v>
      </c>
      <c r="J272" s="1" t="s">
        <v>507</v>
      </c>
      <c r="K272" s="1" t="str">
        <f t="shared" si="800"/>
        <v>Andromaco</v>
      </c>
      <c r="L272" s="1" t="s">
        <v>878</v>
      </c>
      <c r="M272" s="1" t="str">
        <f>+L272</f>
        <v>COMPLEJO DE HIERRO III</v>
      </c>
      <c r="N272" s="1"/>
      <c r="O272" s="1"/>
      <c r="P272" s="1" t="s">
        <v>879</v>
      </c>
      <c r="Q272" s="1" t="s">
        <v>628</v>
      </c>
      <c r="R272" s="1">
        <v>100</v>
      </c>
      <c r="S272" s="1" t="s">
        <v>34</v>
      </c>
      <c r="T272" s="1" t="str">
        <f>+UPPER(R272&amp;" "&amp;S272)</f>
        <v>100 MG</v>
      </c>
      <c r="U272" s="1"/>
      <c r="V272" s="1"/>
      <c r="W272" s="1">
        <v>30</v>
      </c>
      <c r="X272" s="1" t="s">
        <v>35</v>
      </c>
      <c r="Y272" t="str">
        <f>+IF(AND(X272="ud.",COUNTIF(Hoja2!$I$3:$I$11,Hoja1!Q272)&gt;0),Hoja1!W272&amp;" "&amp;IF(Hoja1!W272=1,VLOOKUP(Hoja1!Q272,Hoja2!$A:$D,3,0),VLOOKUP(Hoja1!Q272,Hoja2!$A:$D,4,0)),IF(AND(X272="ud.",COUNTIF(Hoja2!$I$3:$I$11,Hoja1!Q272)&lt;0),Hoja1!W272&amp;" "&amp;"unidad, "&amp;VLOOKUP(Hoja1!Q272,Hoja2!$A:$B,2,0),Hoja1!W272&amp;" "&amp;Hoja1!X272&amp;" "&amp;VLOOKUP(Hoja1!Q272,Hoja2!$A:$B,2,0)))</f>
        <v>30 ud. comprimido masticable</v>
      </c>
      <c r="Z272" t="str">
        <f>+IF(X272="ud.",IF(W272&lt;&gt;1,W272&amp;" "&amp;VLOOKUP(Q272,Hoja2!A:D,4,0),Hoja1!W272&amp;" "&amp;VLOOKUP(Hoja1!Q272,Hoja2!A:D,3,0)),Hoja1!W272&amp;" "&amp;Hoja1!X272&amp;" "&amp;VLOOKUP(Hoja1!Q272,Hoja2!A:B,2,0))</f>
        <v>30 comprimidos masticables</v>
      </c>
      <c r="AA272" s="1"/>
      <c r="AB272" s="1"/>
      <c r="AC272" s="1"/>
      <c r="AD272" s="1"/>
      <c r="AE272" s="4"/>
      <c r="AF272" t="str">
        <f t="shared" si="803"/>
        <v>MALTOFER COM MAS 100 MG X 30</v>
      </c>
      <c r="AG272" t="str">
        <f t="shared" si="804"/>
        <v>ANDROMACO</v>
      </c>
      <c r="AH272" t="str">
        <f t="shared" si="805"/>
        <v>COMPLEJO DE HIERRO III 100 MG</v>
      </c>
      <c r="AI272" t="str">
        <f t="shared" si="806"/>
        <v/>
      </c>
      <c r="AJ272" t="str">
        <f t="shared" si="807"/>
        <v/>
      </c>
      <c r="AK272" t="str">
        <f t="shared" si="808"/>
        <v>COMPLEJO DE HIERRO III 100 MG</v>
      </c>
      <c r="AL272" t="str">
        <f>+VLOOKUP($Q272,Hoja2!$A:$B,2,0)</f>
        <v>comprimido masticable</v>
      </c>
      <c r="AM272" t="str">
        <f t="shared" si="809"/>
        <v>MALTOFER COM MAS 100 MG X 30 ANDROMACO COMPLEJO DE HIERRO III 100 MG comprimido masticable</v>
      </c>
      <c r="BB272">
        <f t="shared" si="810"/>
        <v>831846</v>
      </c>
      <c r="BC272" t="str">
        <f t="shared" si="811"/>
        <v>Maltofer 100 mg x 30 ud. comprimido masticable</v>
      </c>
      <c r="BD272" s="10">
        <f t="shared" si="812"/>
        <v>0</v>
      </c>
      <c r="BE272" s="3" t="str">
        <f t="shared" si="813"/>
        <v>Maltofer 100</v>
      </c>
      <c r="BF272" t="str">
        <f t="shared" si="814"/>
        <v>Complejo De Hierro Iii</v>
      </c>
      <c r="BG272" t="str">
        <f t="shared" si="815"/>
        <v/>
      </c>
      <c r="BH272" t="str">
        <f t="shared" si="816"/>
        <v/>
      </c>
      <c r="BI272" t="str">
        <f>+IF(AND(X272="ud.",COUNTIF(Hoja2!$I$3:$I$11,Hoja1!Q272)&gt;0),IF(Hoja1!W272=1,VLOOKUP(Hoja1!Q272,Hoja2!$A:$D,3,0),VLOOKUP(Hoja1!Q272,Hoja2!$A:$D,4,0)),IF(AND(X272="ud.",COUNTIF(Hoja2!$I$3:$I$11,Hoja1!Q272)&lt;0),VLOOKUP(Hoja1!Q272,Hoja2!$A:$B,2,0),VLOOKUP(Hoja1!Q272,Hoja2!$A:$B,2,0)))</f>
        <v>comprimido masticable</v>
      </c>
      <c r="BJ272" t="str">
        <f t="shared" si="817"/>
        <v>100 mg</v>
      </c>
      <c r="BK272">
        <f t="shared" si="818"/>
        <v>30</v>
      </c>
      <c r="BL272" t="str">
        <f t="shared" si="819"/>
        <v>ud.</v>
      </c>
      <c r="BO272">
        <f t="shared" si="820"/>
        <v>831846</v>
      </c>
      <c r="BP272" t="str">
        <f t="shared" si="821"/>
        <v>Maltofer 100 mg x 30 ud. comprimido masticable</v>
      </c>
      <c r="BQ272" s="10">
        <f t="shared" si="822"/>
        <v>0</v>
      </c>
      <c r="BR272" s="3" t="str">
        <f t="shared" si="823"/>
        <v>Maltofer 100</v>
      </c>
      <c r="BS272" t="str">
        <f t="shared" si="824"/>
        <v>Complejo De Hierro Iii</v>
      </c>
      <c r="BT272" t="str">
        <f t="shared" si="825"/>
        <v>comprimido masticable</v>
      </c>
      <c r="BU272" t="str">
        <f t="shared" si="826"/>
        <v>100 mg</v>
      </c>
      <c r="BV272">
        <f t="shared" si="827"/>
        <v>30</v>
      </c>
      <c r="BW272" t="str">
        <f t="shared" si="828"/>
        <v>ud.</v>
      </c>
      <c r="BZ272" t="str">
        <f t="shared" si="829"/>
        <v>Andromaco</v>
      </c>
      <c r="CB272">
        <v>1</v>
      </c>
    </row>
    <row r="273" spans="4:80" x14ac:dyDescent="0.2">
      <c r="D273">
        <v>831712</v>
      </c>
      <c r="E273" s="1" t="s">
        <v>1162</v>
      </c>
      <c r="F273" s="1" t="str">
        <f t="shared" si="797"/>
        <v>LEVEVITAE</v>
      </c>
      <c r="G273" s="1">
        <f t="shared" si="798"/>
        <v>1000</v>
      </c>
      <c r="H273" s="16" t="str">
        <f t="shared" si="799"/>
        <v>Levevitae 1000</v>
      </c>
      <c r="I273" s="1" t="str">
        <f>+VLOOKUP(Q273,Hoja2!A:B,2,0)</f>
        <v>comprimido recubierto</v>
      </c>
      <c r="J273" s="1" t="s">
        <v>387</v>
      </c>
      <c r="K273" s="1" t="str">
        <f t="shared" si="800"/>
        <v>Galenicum</v>
      </c>
      <c r="L273" s="1" t="s">
        <v>1033</v>
      </c>
      <c r="M273" s="1" t="str">
        <f t="shared" ref="M273" si="830">+L273</f>
        <v>LEVETIRACETAM</v>
      </c>
      <c r="N273" s="1"/>
      <c r="O273" s="1"/>
      <c r="P273" s="1" t="s">
        <v>305</v>
      </c>
      <c r="Q273" s="1" t="s">
        <v>33</v>
      </c>
      <c r="R273" s="1">
        <v>1000</v>
      </c>
      <c r="S273" s="1" t="s">
        <v>34</v>
      </c>
      <c r="T273" s="1" t="str">
        <f>+UPPER(R273&amp;" "&amp;S273)</f>
        <v>1000 MG</v>
      </c>
      <c r="U273" s="1"/>
      <c r="V273" s="1"/>
      <c r="W273" s="1">
        <v>30</v>
      </c>
      <c r="X273" s="1" t="s">
        <v>35</v>
      </c>
      <c r="Y273" t="str">
        <f>+IF(AND(X273="ud.",COUNTIF(Hoja2!$I$3:$I$11,Hoja1!Q273)&gt;0),Hoja1!W273&amp;" "&amp;IF(Hoja1!W273=1,VLOOKUP(Hoja1!Q273,Hoja2!$A:$D,3,0),VLOOKUP(Hoja1!Q273,Hoja2!$A:$D,4,0)),IF(AND(X273="ud.",COUNTIF(Hoja2!$I$3:$I$11,Hoja1!Q273)&lt;0),Hoja1!W273&amp;" "&amp;"unidad, "&amp;VLOOKUP(Hoja1!Q273,Hoja2!$A:$B,2,0),Hoja1!W273&amp;" "&amp;Hoja1!X273&amp;" "&amp;VLOOKUP(Hoja1!Q273,Hoja2!$A:$B,2,0)))</f>
        <v>30 comprimidos recubiertos</v>
      </c>
      <c r="Z273" t="str">
        <f>+IF(X273="ud.",IF(W273&lt;&gt;1,W273&amp;" "&amp;VLOOKUP(Q273,Hoja2!A:D,4,0),Hoja1!W273&amp;" "&amp;VLOOKUP(Hoja1!Q273,Hoja2!A:D,3,0)),Hoja1!W273&amp;" "&amp;Hoja1!X273&amp;" "&amp;VLOOKUP(Hoja1!Q273,Hoja2!A:B,2,0))</f>
        <v>30 comprimidos recubiertos</v>
      </c>
      <c r="AA273" s="1"/>
      <c r="AB273" s="1"/>
      <c r="AC273" s="1"/>
      <c r="AD273" s="1"/>
      <c r="AE273" s="4"/>
      <c r="AF273" t="str">
        <f t="shared" si="803"/>
        <v>LEVEVITAE COM REC 1000 MG X 30</v>
      </c>
      <c r="AG273" t="str">
        <f t="shared" si="804"/>
        <v>GALENICUM</v>
      </c>
      <c r="AH273" t="str">
        <f t="shared" si="805"/>
        <v>LEVETIRACETAM 1000 MG</v>
      </c>
      <c r="AI273" t="str">
        <f t="shared" si="806"/>
        <v/>
      </c>
      <c r="AJ273" t="str">
        <f t="shared" si="807"/>
        <v/>
      </c>
      <c r="AK273" t="str">
        <f t="shared" si="808"/>
        <v>LEVETIRACETAM 1000 MG</v>
      </c>
      <c r="AL273" t="str">
        <f>+VLOOKUP($Q273,Hoja2!$A:$B,2,0)</f>
        <v>comprimido recubierto</v>
      </c>
      <c r="AM273" t="str">
        <f t="shared" si="809"/>
        <v>LEVEVITAE COM REC 1000 MG X 30 GALENICUM LEVETIRACETAM 1000 MG comprimido recubierto</v>
      </c>
      <c r="BB273">
        <f t="shared" si="810"/>
        <v>831712</v>
      </c>
      <c r="BC273" t="str">
        <f t="shared" si="811"/>
        <v>Levevitae 1000 mg x 30 comprimidos recubiertos</v>
      </c>
      <c r="BD273" s="10">
        <f t="shared" si="812"/>
        <v>0</v>
      </c>
      <c r="BE273" s="3" t="str">
        <f t="shared" si="813"/>
        <v>Levevitae 1000</v>
      </c>
      <c r="BF273" t="str">
        <f t="shared" si="814"/>
        <v>Levetiracetam</v>
      </c>
      <c r="BG273" t="str">
        <f t="shared" si="815"/>
        <v/>
      </c>
      <c r="BH273" t="str">
        <f t="shared" si="816"/>
        <v/>
      </c>
      <c r="BI273" t="str">
        <f>+IF(AND(X273="ud.",COUNTIF(Hoja2!$I$3:$I$11,Hoja1!Q273)&gt;0),IF(Hoja1!W273=1,VLOOKUP(Hoja1!Q273,Hoja2!$A:$D,3,0),VLOOKUP(Hoja1!Q273,Hoja2!$A:$D,4,0)),IF(AND(X273="ud.",COUNTIF(Hoja2!$I$3:$I$11,Hoja1!Q273)&lt;0),VLOOKUP(Hoja1!Q273,Hoja2!$A:$B,2,0),VLOOKUP(Hoja1!Q273,Hoja2!$A:$B,2,0)))</f>
        <v>comprimidos recubiertos</v>
      </c>
      <c r="BJ273" t="str">
        <f t="shared" si="817"/>
        <v>1000 mg</v>
      </c>
      <c r="BK273">
        <f t="shared" si="818"/>
        <v>30</v>
      </c>
      <c r="BL273" t="str">
        <f t="shared" si="819"/>
        <v>ud.</v>
      </c>
      <c r="BO273">
        <f t="shared" si="820"/>
        <v>831712</v>
      </c>
      <c r="BP273" t="str">
        <f t="shared" si="821"/>
        <v>Levevitae 1000 mg x 30 comprimidos recubiertos</v>
      </c>
      <c r="BQ273" s="10">
        <f t="shared" si="822"/>
        <v>0</v>
      </c>
      <c r="BR273" s="3" t="str">
        <f t="shared" si="823"/>
        <v>Levevitae 1000</v>
      </c>
      <c r="BS273" t="str">
        <f t="shared" si="824"/>
        <v>Levetiracetam</v>
      </c>
      <c r="BT273" t="str">
        <f t="shared" si="825"/>
        <v>comprimidos recubiertos</v>
      </c>
      <c r="BU273" t="str">
        <f t="shared" si="826"/>
        <v>1000 mg</v>
      </c>
      <c r="BV273">
        <f t="shared" si="827"/>
        <v>30</v>
      </c>
      <c r="BW273" t="str">
        <f t="shared" si="828"/>
        <v>ud.</v>
      </c>
      <c r="BZ273" t="str">
        <f t="shared" si="829"/>
        <v>Galenicum</v>
      </c>
      <c r="CB273">
        <v>1</v>
      </c>
    </row>
    <row r="274" spans="4:80" x14ac:dyDescent="0.2">
      <c r="D274">
        <v>831267</v>
      </c>
      <c r="E274" s="1" t="s">
        <v>1171</v>
      </c>
      <c r="F274" s="1" t="str">
        <f t="shared" ref="F274" si="831">+MID(E274,1,FIND(Q274,E274,1)-2)</f>
        <v>HIDRORONOL-T</v>
      </c>
      <c r="G274" s="1" t="str">
        <f t="shared" ref="G274" si="832">+R274</f>
        <v>25/50</v>
      </c>
      <c r="H274" s="16" t="str">
        <f t="shared" ref="H274" si="833">+IF(LEFT(F274,4)="(CB)",PROPER(RIGHT(F274,LEN(F274)-5))&amp;" "&amp;G274,PROPER(RIGHT(F274,LEN(F274)))&amp;" "&amp;G274)</f>
        <v>Hidroronol-T 25/50</v>
      </c>
      <c r="I274" s="1" t="str">
        <f>+VLOOKUP(Q274,Hoja2!A:B,2,0)</f>
        <v>comprimido</v>
      </c>
      <c r="J274" s="1" t="s">
        <v>290</v>
      </c>
      <c r="K274" s="1" t="str">
        <f t="shared" ref="K274" si="834">PROPER(J274)</f>
        <v>Itf Labomed</v>
      </c>
      <c r="L274" s="1" t="s">
        <v>1164</v>
      </c>
      <c r="M274" s="1" t="s">
        <v>889</v>
      </c>
      <c r="N274" s="1" t="s">
        <v>1165</v>
      </c>
      <c r="O274" s="1"/>
      <c r="P274" s="1" t="s">
        <v>1167</v>
      </c>
      <c r="Q274" s="1" t="s">
        <v>65</v>
      </c>
      <c r="R274" s="1" t="s">
        <v>1168</v>
      </c>
      <c r="S274" s="1" t="s">
        <v>34</v>
      </c>
      <c r="T274" s="1" t="s">
        <v>1169</v>
      </c>
      <c r="U274" s="1" t="s">
        <v>910</v>
      </c>
      <c r="V274" s="1"/>
      <c r="W274" s="1">
        <v>60</v>
      </c>
      <c r="X274" s="1" t="s">
        <v>35</v>
      </c>
      <c r="Y274" t="str">
        <f>+IF(AND(X274="ud.",COUNTIF(Hoja2!$I$3:$I$11,Hoja1!Q274)&gt;0),Hoja1!W274&amp;" "&amp;IF(Hoja1!W274=1,VLOOKUP(Hoja1!Q274,Hoja2!$A:$D,3,0),VLOOKUP(Hoja1!Q274,Hoja2!$A:$D,4,0)),IF(AND(X274="ud.",COUNTIF(Hoja2!$I$3:$I$11,Hoja1!Q274)&lt;0),Hoja1!W274&amp;" "&amp;"unidad, "&amp;VLOOKUP(Hoja1!Q274,Hoja2!$A:$B,2,0),Hoja1!W274&amp;" "&amp;Hoja1!X274&amp;" "&amp;VLOOKUP(Hoja1!Q274,Hoja2!$A:$B,2,0)))</f>
        <v>60 comprimidos</v>
      </c>
      <c r="Z274" t="str">
        <f>+IF(X274="ud.",IF(W274&lt;&gt;1,W274&amp;" "&amp;VLOOKUP(Q274,Hoja2!A:D,4,0),Hoja1!W274&amp;" "&amp;VLOOKUP(Hoja1!Q274,Hoja2!A:D,3,0)),Hoja1!W274&amp;" "&amp;Hoja1!X274&amp;" "&amp;VLOOKUP(Hoja1!Q274,Hoja2!A:B,2,0))</f>
        <v>60 comprimidos</v>
      </c>
      <c r="AA274" s="1"/>
      <c r="AB274" s="1"/>
      <c r="AC274" s="1"/>
      <c r="AD274" s="1"/>
      <c r="AE274" s="4"/>
      <c r="AF274" t="str">
        <f t="shared" ref="AF274" si="835">+E274</f>
        <v>HIDRORONOL-T COM X 60</v>
      </c>
      <c r="AG274" t="str">
        <f t="shared" ref="AG274" si="836">+J274</f>
        <v>ITF LABOMED</v>
      </c>
      <c r="AH274" t="str">
        <f t="shared" ref="AH274" si="837">+M274&amp;" "&amp;T274</f>
        <v>HIDROCLOROTIAZIDA 25 MG</v>
      </c>
      <c r="AI274" t="str">
        <f t="shared" ref="AI274" si="838">+IF(N274="","",N274&amp;" "&amp;U274)</f>
        <v>TRIAMTERENO 50 MG</v>
      </c>
      <c r="AJ274" t="str">
        <f t="shared" ref="AJ274" si="839">+IF(O274="","",O274&amp;" "&amp;V274)</f>
        <v/>
      </c>
      <c r="AK274" t="str">
        <f t="shared" ref="AK274" si="840">+IF(AND(AI274="",AJ274=""),AH274,IF(AND(AJ274="",AI274&lt;&gt;""),AH274&amp;" "&amp;AI274,AH274&amp;" "&amp;AI274&amp;" "&amp;AJ274))</f>
        <v>HIDROCLOROTIAZIDA 25 MG TRIAMTERENO 50 MG</v>
      </c>
      <c r="AL274" t="str">
        <f>+VLOOKUP($Q274,Hoja2!$A:$B,2,0)</f>
        <v>comprimido</v>
      </c>
      <c r="AM274" t="str">
        <f t="shared" ref="AM274" si="841">+AF274&amp;" "&amp;AG274&amp;" "&amp;AK274&amp;" "&amp;AL274</f>
        <v>HIDRORONOL-T COM X 60 ITF LABOMED HIDROCLOROTIAZIDA 25 MG TRIAMTERENO 50 MG comprimido</v>
      </c>
      <c r="BB274">
        <f t="shared" ref="BB274" si="842">+D274</f>
        <v>831267</v>
      </c>
      <c r="BC274" t="str">
        <f t="shared" ref="BC274" si="843">+H274&amp;" "&amp;IF(S274="","x ",S274&amp;" x ")&amp;Y274</f>
        <v>Hidroronol-T 25/50 mg x 60 comprimidos</v>
      </c>
      <c r="BD274" s="10">
        <f t="shared" ref="BD274" si="844">+AE274</f>
        <v>0</v>
      </c>
      <c r="BE274" s="3" t="str">
        <f t="shared" ref="BE274" si="845">+H274</f>
        <v>Hidroronol-T 25/50</v>
      </c>
      <c r="BF274" t="str">
        <f t="shared" ref="BF274" si="846">+PROPER(M274)</f>
        <v>Hidroclorotiazida</v>
      </c>
      <c r="BG274" t="str">
        <f t="shared" ref="BG274" si="847">+PROPER(N274)</f>
        <v>Triamtereno</v>
      </c>
      <c r="BH274" t="str">
        <f t="shared" ref="BH274" si="848">+PROPER(O274)</f>
        <v/>
      </c>
      <c r="BI274" t="str">
        <f>+IF(AND(X274="ud.",COUNTIF(Hoja2!$I$3:$I$11,Hoja1!Q274)&gt;0),IF(Hoja1!W274=1,VLOOKUP(Hoja1!Q274,Hoja2!$A:$D,3,0),VLOOKUP(Hoja1!Q274,Hoja2!$A:$D,4,0)),IF(AND(X274="ud.",COUNTIF(Hoja2!$I$3:$I$11,Hoja1!Q274)&lt;0),VLOOKUP(Hoja1!Q274,Hoja2!$A:$B,2,0),VLOOKUP(Hoja1!Q274,Hoja2!$A:$B,2,0)))</f>
        <v>comprimidos</v>
      </c>
      <c r="BJ274" t="str">
        <f t="shared" ref="BJ274" si="849">+G274&amp;" "&amp;S274</f>
        <v>25/50 mg</v>
      </c>
      <c r="BK274">
        <f t="shared" ref="BK274" si="850">+W274</f>
        <v>60</v>
      </c>
      <c r="BL274" t="str">
        <f t="shared" ref="BL274" si="851">+X274</f>
        <v>ud.</v>
      </c>
      <c r="BO274">
        <f t="shared" ref="BO274" si="852">+BB274</f>
        <v>831267</v>
      </c>
      <c r="BP274" t="str">
        <f t="shared" ref="BP274" si="853">+BC274</f>
        <v>Hidroronol-T 25/50 mg x 60 comprimidos</v>
      </c>
      <c r="BQ274" s="10">
        <f t="shared" ref="BQ274" si="854">+BD274</f>
        <v>0</v>
      </c>
      <c r="BR274" s="3" t="str">
        <f t="shared" ref="BR274" si="855">+BE274</f>
        <v>Hidroronol-T 25/50</v>
      </c>
      <c r="BS274" t="str">
        <f t="shared" ref="BS274" si="856">+IF(AND(BG274="",BH274=""),BF274,IF(AND(BG274&lt;&gt;"",BH274=""),BF274&amp;";"&amp;BG274,BF274&amp;";"&amp;BG274&amp;";"&amp;BH274))</f>
        <v>Hidroclorotiazida;Triamtereno</v>
      </c>
      <c r="BT274" t="str">
        <f t="shared" ref="BT274" si="857">+BI274</f>
        <v>comprimidos</v>
      </c>
      <c r="BU274" t="str">
        <f t="shared" ref="BU274" si="858">+BJ274</f>
        <v>25/50 mg</v>
      </c>
      <c r="BV274">
        <f t="shared" ref="BV274" si="859">+BK274</f>
        <v>60</v>
      </c>
      <c r="BW274" t="str">
        <f t="shared" ref="BW274" si="860">+BL274</f>
        <v>ud.</v>
      </c>
      <c r="BZ274" t="str">
        <f t="shared" ref="BZ274" si="861">+K274</f>
        <v>Itf Labomed</v>
      </c>
      <c r="CB274">
        <v>1</v>
      </c>
    </row>
  </sheetData>
  <autoFilter ref="A1:CC274" xr:uid="{6C510029-7A77-F34A-8A28-8CDA7E85138F}">
    <filterColumn colId="57" showButton="0"/>
    <filterColumn colId="58" showButton="0"/>
  </autoFilter>
  <mergeCells count="1">
    <mergeCell ref="BF1:B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1900-A7C2-DF41-A3A1-AC0F2237C022}">
  <dimension ref="A1:J30"/>
  <sheetViews>
    <sheetView workbookViewId="0">
      <selection activeCell="B31" sqref="B31"/>
    </sheetView>
  </sheetViews>
  <sheetFormatPr baseColWidth="10" defaultRowHeight="16" x14ac:dyDescent="0.2"/>
  <cols>
    <col min="2" max="3" width="32.33203125" bestFit="1" customWidth="1"/>
    <col min="4" max="4" width="29.33203125" bestFit="1" customWidth="1"/>
  </cols>
  <sheetData>
    <row r="1" spans="1:10" x14ac:dyDescent="0.2">
      <c r="A1" s="13" t="s">
        <v>5</v>
      </c>
      <c r="B1" t="s">
        <v>2</v>
      </c>
      <c r="C1" t="s">
        <v>997</v>
      </c>
      <c r="D1" t="s">
        <v>998</v>
      </c>
      <c r="H1" s="13" t="s">
        <v>9</v>
      </c>
      <c r="J1" t="s">
        <v>1010</v>
      </c>
    </row>
    <row r="2" spans="1:10" x14ac:dyDescent="0.2">
      <c r="A2" s="1" t="s">
        <v>22</v>
      </c>
      <c r="B2" t="s">
        <v>955</v>
      </c>
      <c r="H2" t="s">
        <v>23</v>
      </c>
      <c r="J2" t="s">
        <v>1009</v>
      </c>
    </row>
    <row r="3" spans="1:10" x14ac:dyDescent="0.2">
      <c r="A3" s="1" t="s">
        <v>33</v>
      </c>
      <c r="B3" t="s">
        <v>956</v>
      </c>
      <c r="C3" t="s">
        <v>956</v>
      </c>
      <c r="D3" t="s">
        <v>999</v>
      </c>
      <c r="H3" t="s">
        <v>35</v>
      </c>
      <c r="I3" t="s">
        <v>65</v>
      </c>
    </row>
    <row r="4" spans="1:10" x14ac:dyDescent="0.2">
      <c r="A4" s="1" t="s">
        <v>57</v>
      </c>
      <c r="B4" t="s">
        <v>957</v>
      </c>
      <c r="H4" t="s">
        <v>35</v>
      </c>
      <c r="I4" t="s">
        <v>121</v>
      </c>
    </row>
    <row r="5" spans="1:10" x14ac:dyDescent="0.2">
      <c r="A5" s="1" t="s">
        <v>65</v>
      </c>
      <c r="B5" t="s">
        <v>958</v>
      </c>
      <c r="C5" t="s">
        <v>958</v>
      </c>
      <c r="D5" t="s">
        <v>1000</v>
      </c>
      <c r="H5" t="s">
        <v>35</v>
      </c>
      <c r="I5" t="s">
        <v>33</v>
      </c>
    </row>
    <row r="6" spans="1:10" x14ac:dyDescent="0.2">
      <c r="A6" s="1" t="s">
        <v>71</v>
      </c>
      <c r="B6" t="s">
        <v>959</v>
      </c>
      <c r="H6" t="s">
        <v>35</v>
      </c>
      <c r="I6" t="s">
        <v>1012</v>
      </c>
    </row>
    <row r="7" spans="1:10" x14ac:dyDescent="0.2">
      <c r="A7" s="1" t="s">
        <v>92</v>
      </c>
      <c r="B7" t="s">
        <v>960</v>
      </c>
      <c r="C7" t="s">
        <v>960</v>
      </c>
      <c r="D7" t="s">
        <v>1001</v>
      </c>
      <c r="H7" t="s">
        <v>35</v>
      </c>
      <c r="I7" t="s">
        <v>234</v>
      </c>
    </row>
    <row r="8" spans="1:10" x14ac:dyDescent="0.2">
      <c r="A8" s="1" t="s">
        <v>105</v>
      </c>
      <c r="B8" t="s">
        <v>961</v>
      </c>
      <c r="H8" t="s">
        <v>35</v>
      </c>
      <c r="I8" t="s">
        <v>213</v>
      </c>
    </row>
    <row r="9" spans="1:10" x14ac:dyDescent="0.2">
      <c r="A9" s="1" t="s">
        <v>121</v>
      </c>
      <c r="B9" t="s">
        <v>962</v>
      </c>
      <c r="C9" t="s">
        <v>962</v>
      </c>
      <c r="D9" t="s">
        <v>1005</v>
      </c>
      <c r="H9" t="s">
        <v>35</v>
      </c>
      <c r="I9" t="s">
        <v>841</v>
      </c>
    </row>
    <row r="10" spans="1:10" x14ac:dyDescent="0.2">
      <c r="A10" s="1" t="s">
        <v>135</v>
      </c>
      <c r="B10" t="s">
        <v>963</v>
      </c>
      <c r="H10" t="s">
        <v>35</v>
      </c>
      <c r="I10" t="s">
        <v>227</v>
      </c>
    </row>
    <row r="11" spans="1:10" x14ac:dyDescent="0.2">
      <c r="A11" s="1" t="s">
        <v>160</v>
      </c>
      <c r="B11" t="s">
        <v>964</v>
      </c>
      <c r="H11" t="s">
        <v>35</v>
      </c>
      <c r="I11" t="s">
        <v>1013</v>
      </c>
    </row>
    <row r="12" spans="1:10" x14ac:dyDescent="0.2">
      <c r="A12" t="s">
        <v>213</v>
      </c>
      <c r="B12" t="s">
        <v>965</v>
      </c>
      <c r="C12" t="s">
        <v>965</v>
      </c>
      <c r="D12" t="s">
        <v>1002</v>
      </c>
      <c r="H12" t="s">
        <v>35</v>
      </c>
      <c r="J12" t="s">
        <v>1011</v>
      </c>
    </row>
    <row r="13" spans="1:10" x14ac:dyDescent="0.2">
      <c r="A13" t="s">
        <v>227</v>
      </c>
      <c r="B13" t="s">
        <v>966</v>
      </c>
      <c r="C13" t="s">
        <v>966</v>
      </c>
      <c r="D13" t="s">
        <v>1003</v>
      </c>
      <c r="H13" t="s">
        <v>73</v>
      </c>
      <c r="J13" t="s">
        <v>994</v>
      </c>
    </row>
    <row r="14" spans="1:10" x14ac:dyDescent="0.2">
      <c r="A14" t="s">
        <v>234</v>
      </c>
      <c r="B14" t="s">
        <v>967</v>
      </c>
      <c r="C14" t="s">
        <v>967</v>
      </c>
      <c r="D14" t="s">
        <v>1004</v>
      </c>
      <c r="H14" s="1" t="s">
        <v>370</v>
      </c>
      <c r="J14" t="s">
        <v>1008</v>
      </c>
    </row>
    <row r="15" spans="1:10" x14ac:dyDescent="0.2">
      <c r="A15" s="1" t="s">
        <v>292</v>
      </c>
      <c r="B15" t="s">
        <v>968</v>
      </c>
    </row>
    <row r="16" spans="1:10" x14ac:dyDescent="0.2">
      <c r="A16" s="1" t="s">
        <v>310</v>
      </c>
      <c r="B16" t="s">
        <v>969</v>
      </c>
    </row>
    <row r="17" spans="1:4" x14ac:dyDescent="0.2">
      <c r="A17" s="1" t="s">
        <v>333</v>
      </c>
      <c r="B17" t="s">
        <v>970</v>
      </c>
    </row>
    <row r="18" spans="1:4" x14ac:dyDescent="0.2">
      <c r="A18" s="1" t="s">
        <v>369</v>
      </c>
      <c r="B18" t="s">
        <v>971</v>
      </c>
    </row>
    <row r="19" spans="1:4" x14ac:dyDescent="0.2">
      <c r="A19" s="1" t="s">
        <v>376</v>
      </c>
      <c r="B19" t="s">
        <v>972</v>
      </c>
    </row>
    <row r="20" spans="1:4" x14ac:dyDescent="0.2">
      <c r="A20" s="1" t="s">
        <v>383</v>
      </c>
      <c r="B20" t="s">
        <v>973</v>
      </c>
    </row>
    <row r="21" spans="1:4" x14ac:dyDescent="0.2">
      <c r="A21" s="1" t="s">
        <v>480</v>
      </c>
      <c r="B21" t="s">
        <v>974</v>
      </c>
    </row>
    <row r="22" spans="1:4" x14ac:dyDescent="0.2">
      <c r="A22" s="1" t="s">
        <v>592</v>
      </c>
      <c r="B22" t="s">
        <v>975</v>
      </c>
    </row>
    <row r="23" spans="1:4" x14ac:dyDescent="0.2">
      <c r="A23" t="s">
        <v>620</v>
      </c>
      <c r="B23" t="s">
        <v>976</v>
      </c>
    </row>
    <row r="24" spans="1:4" x14ac:dyDescent="0.2">
      <c r="A24" s="1" t="s">
        <v>628</v>
      </c>
      <c r="B24" t="s">
        <v>977</v>
      </c>
      <c r="C24" t="s">
        <v>977</v>
      </c>
      <c r="D24" t="s">
        <v>1006</v>
      </c>
    </row>
    <row r="25" spans="1:4" x14ac:dyDescent="0.2">
      <c r="A25" s="1" t="s">
        <v>643</v>
      </c>
      <c r="B25" t="s">
        <v>978</v>
      </c>
    </row>
    <row r="26" spans="1:4" x14ac:dyDescent="0.2">
      <c r="A26" s="1" t="s">
        <v>736</v>
      </c>
      <c r="B26" t="s">
        <v>979</v>
      </c>
    </row>
    <row r="27" spans="1:4" x14ac:dyDescent="0.2">
      <c r="A27" s="1" t="s">
        <v>741</v>
      </c>
      <c r="B27" t="s">
        <v>980</v>
      </c>
    </row>
    <row r="28" spans="1:4" x14ac:dyDescent="0.2">
      <c r="A28" t="s">
        <v>841</v>
      </c>
      <c r="B28" t="s">
        <v>981</v>
      </c>
      <c r="C28" t="s">
        <v>981</v>
      </c>
      <c r="D28" t="s">
        <v>1007</v>
      </c>
    </row>
    <row r="29" spans="1:4" x14ac:dyDescent="0.2">
      <c r="A29" s="1" t="s">
        <v>1099</v>
      </c>
      <c r="B29" t="s">
        <v>1100</v>
      </c>
    </row>
    <row r="30" spans="1:4" x14ac:dyDescent="0.2">
      <c r="A30" s="1" t="s">
        <v>1143</v>
      </c>
      <c r="B30" t="s">
        <v>1144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Yáñez</dc:creator>
  <cp:lastModifiedBy>Carlos Yáñez</cp:lastModifiedBy>
  <dcterms:created xsi:type="dcterms:W3CDTF">2025-10-11T21:16:28Z</dcterms:created>
  <dcterms:modified xsi:type="dcterms:W3CDTF">2025-10-26T17:52:56Z</dcterms:modified>
</cp:coreProperties>
</file>