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llum User Files\CFDocuments\2018_Uni_Stuff\MSc\TESTS\"/>
    </mc:Choice>
  </mc:AlternateContent>
  <xr:revisionPtr revIDLastSave="0" documentId="13_ncr:1_{43378C30-0C68-44A5-A16E-365C5C6F8A88}" xr6:coauthVersionLast="41" xr6:coauthVersionMax="41" xr10:uidLastSave="{00000000-0000-0000-0000-000000000000}"/>
  <bookViews>
    <workbookView xWindow="-15480" yWindow="-120" windowWidth="15600" windowHeight="18840" firstSheet="1" activeTab="4" xr2:uid="{B8BBEE18-A4E8-4F6F-8812-56771FC6360F}"/>
  </bookViews>
  <sheets>
    <sheet name="Strong" sheetId="1" r:id="rId1"/>
    <sheet name="SQL SERVER" sheetId="2" r:id="rId2"/>
    <sheet name="PostgreSQL" sheetId="3" r:id="rId3"/>
    <sheet name="Efficiency Comparison" sheetId="7" r:id="rId4"/>
    <sheet name="Graphs" sheetId="5" r:id="rId5"/>
    <sheet name="Consistency Checks" sheetId="6" r:id="rId6"/>
    <sheet name="Copy" sheetId="4" r:id="rId7"/>
  </sheets>
  <definedNames>
    <definedName name="_Hlk14267790" localSheetId="5">'Consistency Checks'!$E$13</definedName>
    <definedName name="_xlchart.v1.0" hidden="1">Graphs!$J$3</definedName>
    <definedName name="_xlchart.v1.1" hidden="1">Graphs!$J$4:$J$12</definedName>
    <definedName name="_xlchart.v1.2" hidden="1">Graphs!$K$4:$K$12</definedName>
    <definedName name="_xlchart.v1.3" hidden="1">Graphs!$J$10:$J$12</definedName>
    <definedName name="_xlchart.v1.4" hidden="1">Graphs!$J$4:$J$6</definedName>
    <definedName name="_xlchart.v1.5" hidden="1">Graphs!$J$7:$J$9</definedName>
    <definedName name="_xlchart.v1.6" hidden="1">Graphs!$K$10:$K$12</definedName>
    <definedName name="_xlchart.v1.7" hidden="1">Graphs!$K$4:$K$6</definedName>
    <definedName name="_xlchart.v1.8" hidden="1">Graphs!$K$7:$K$9</definedName>
    <definedName name="_xlnm.Print_Titles" localSheetId="5">'Consistency Checks'!$1:$1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1" l="1"/>
  <c r="W12" i="1"/>
  <c r="X12" i="1"/>
  <c r="Y12" i="1"/>
  <c r="Z12" i="1"/>
  <c r="AA12" i="1"/>
  <c r="AB12" i="1"/>
  <c r="AC12" i="1"/>
  <c r="AD12" i="1"/>
  <c r="AE12" i="1"/>
  <c r="AF12" i="1"/>
  <c r="AG12" i="1"/>
  <c r="V14" i="2"/>
  <c r="W14" i="2"/>
  <c r="X14" i="2"/>
  <c r="Y14" i="2"/>
  <c r="Z14" i="2"/>
  <c r="U14" i="2"/>
  <c r="Y14" i="3"/>
  <c r="X14" i="3"/>
  <c r="W14" i="3"/>
  <c r="V14" i="3"/>
  <c r="U14" i="3"/>
  <c r="V76" i="3"/>
  <c r="W76" i="3"/>
  <c r="X76" i="3"/>
  <c r="Y76" i="3"/>
  <c r="V65" i="3"/>
  <c r="W65" i="3"/>
  <c r="X65" i="3"/>
  <c r="Y65" i="3"/>
  <c r="V33" i="3"/>
  <c r="W33" i="3"/>
  <c r="X33" i="3"/>
  <c r="Y33" i="3"/>
  <c r="V22" i="3"/>
  <c r="W22" i="3"/>
  <c r="X22" i="3"/>
  <c r="Y22" i="3"/>
  <c r="V9" i="3"/>
  <c r="W9" i="3"/>
  <c r="X9" i="3"/>
  <c r="Y9" i="3"/>
  <c r="U76" i="3"/>
  <c r="U65" i="3"/>
  <c r="U33" i="3"/>
  <c r="U22" i="3"/>
  <c r="U9" i="3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V98" i="2"/>
  <c r="W98" i="2"/>
  <c r="X98" i="2"/>
  <c r="Y98" i="2"/>
  <c r="Z98" i="2"/>
  <c r="V87" i="2"/>
  <c r="W87" i="2"/>
  <c r="X87" i="2"/>
  <c r="Y87" i="2"/>
  <c r="Z87" i="2"/>
  <c r="V76" i="2"/>
  <c r="W76" i="2"/>
  <c r="X76" i="2"/>
  <c r="Y76" i="2"/>
  <c r="Z76" i="2"/>
  <c r="U98" i="2"/>
  <c r="U87" i="2"/>
  <c r="U76" i="2"/>
  <c r="V65" i="2"/>
  <c r="W65" i="2"/>
  <c r="X65" i="2"/>
  <c r="Y65" i="2"/>
  <c r="Z65" i="2"/>
  <c r="U65" i="2"/>
  <c r="V33" i="2"/>
  <c r="W33" i="2"/>
  <c r="X33" i="2"/>
  <c r="Y33" i="2"/>
  <c r="Z33" i="2"/>
  <c r="U33" i="2"/>
  <c r="V22" i="2"/>
  <c r="W22" i="2"/>
  <c r="X22" i="2"/>
  <c r="Y22" i="2"/>
  <c r="Z22" i="2"/>
  <c r="U22" i="2"/>
  <c r="V9" i="2"/>
  <c r="W9" i="2"/>
  <c r="X9" i="2"/>
  <c r="Y9" i="2"/>
  <c r="Z9" i="2"/>
  <c r="U9" i="2"/>
  <c r="W10" i="3"/>
  <c r="V10" i="3"/>
  <c r="X10" i="3"/>
  <c r="Y10" i="3"/>
  <c r="U10" i="3"/>
  <c r="AG40" i="1" l="1"/>
  <c r="AG43" i="1" s="1"/>
  <c r="AC40" i="1"/>
  <c r="AC43" i="1" s="1"/>
  <c r="AB40" i="1"/>
  <c r="AB43" i="1" s="1"/>
  <c r="X40" i="1"/>
  <c r="X43" i="1" s="1"/>
  <c r="Z40" i="1"/>
  <c r="Z43" i="1" s="1"/>
  <c r="Y40" i="1"/>
  <c r="Y43" i="1" s="1"/>
  <c r="U40" i="1"/>
  <c r="U43" i="1" s="1"/>
  <c r="AA40" i="1"/>
  <c r="AA43" i="1" s="1"/>
  <c r="W40" i="1"/>
  <c r="W43" i="1" s="1"/>
  <c r="V40" i="1"/>
  <c r="V43" i="1" s="1"/>
  <c r="AE40" i="1"/>
  <c r="AE43" i="1" s="1"/>
  <c r="AF40" i="1"/>
  <c r="AF43" i="1" s="1"/>
  <c r="AD40" i="1"/>
  <c r="AD43" i="1" s="1"/>
  <c r="D17" i="7"/>
  <c r="D20" i="7" s="1"/>
  <c r="E17" i="7"/>
  <c r="E20" i="7" s="1"/>
  <c r="F17" i="7"/>
  <c r="G17" i="7"/>
  <c r="G20" i="7" s="1"/>
  <c r="C17" i="7"/>
  <c r="C20" i="7"/>
  <c r="F3" i="7"/>
  <c r="G3" i="7"/>
  <c r="H3" i="7"/>
  <c r="I3" i="7"/>
  <c r="I6" i="7" s="1"/>
  <c r="J3" i="7"/>
  <c r="K3" i="7"/>
  <c r="L3" i="7"/>
  <c r="M3" i="7"/>
  <c r="M6" i="7" s="1"/>
  <c r="N3" i="7"/>
  <c r="O3" i="7"/>
  <c r="E3" i="7"/>
  <c r="D3" i="7"/>
  <c r="D5" i="7" s="1"/>
  <c r="C6" i="7"/>
  <c r="E6" i="7"/>
  <c r="F6" i="7"/>
  <c r="G6" i="7"/>
  <c r="H6" i="7"/>
  <c r="J6" i="7"/>
  <c r="K6" i="7"/>
  <c r="L6" i="7"/>
  <c r="N6" i="7"/>
  <c r="O6" i="7"/>
  <c r="W20" i="7"/>
  <c r="V20" i="7"/>
  <c r="U20" i="7"/>
  <c r="T20" i="7"/>
  <c r="S20" i="7"/>
  <c r="W19" i="7"/>
  <c r="V19" i="7"/>
  <c r="U19" i="7"/>
  <c r="T19" i="7"/>
  <c r="S19" i="7"/>
  <c r="R19" i="7"/>
  <c r="X13" i="7"/>
  <c r="W13" i="7"/>
  <c r="V13" i="7"/>
  <c r="U13" i="7"/>
  <c r="T13" i="7"/>
  <c r="S13" i="7"/>
  <c r="X12" i="7"/>
  <c r="W12" i="7"/>
  <c r="V12" i="7"/>
  <c r="U12" i="7"/>
  <c r="T12" i="7"/>
  <c r="S12" i="7"/>
  <c r="R12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D27" i="7"/>
  <c r="D26" i="7"/>
  <c r="C27" i="7"/>
  <c r="C26" i="7"/>
  <c r="B27" i="7"/>
  <c r="B26" i="7"/>
  <c r="J27" i="7"/>
  <c r="F27" i="7"/>
  <c r="K27" i="7"/>
  <c r="G27" i="7"/>
  <c r="H27" i="7"/>
  <c r="F20" i="7"/>
  <c r="D13" i="7"/>
  <c r="E13" i="7"/>
  <c r="F13" i="7"/>
  <c r="G13" i="7"/>
  <c r="H13" i="7"/>
  <c r="C13" i="7"/>
  <c r="K26" i="7"/>
  <c r="J26" i="7"/>
  <c r="H26" i="7"/>
  <c r="G26" i="7"/>
  <c r="F26" i="7"/>
  <c r="F19" i="7"/>
  <c r="D19" i="7"/>
  <c r="B19" i="7"/>
  <c r="F12" i="7"/>
  <c r="H12" i="7"/>
  <c r="G12" i="7"/>
  <c r="E12" i="7"/>
  <c r="D12" i="7"/>
  <c r="C12" i="7"/>
  <c r="B12" i="7"/>
  <c r="C5" i="7"/>
  <c r="E5" i="7"/>
  <c r="F5" i="7"/>
  <c r="G5" i="7"/>
  <c r="H5" i="7"/>
  <c r="I5" i="7"/>
  <c r="J5" i="7"/>
  <c r="K5" i="7"/>
  <c r="L5" i="7"/>
  <c r="M5" i="7"/>
  <c r="N5" i="7"/>
  <c r="O5" i="7"/>
  <c r="B5" i="7"/>
  <c r="C4" i="5"/>
  <c r="E10" i="5"/>
  <c r="D10" i="5"/>
  <c r="C10" i="5"/>
  <c r="E7" i="5"/>
  <c r="D7" i="5"/>
  <c r="C7" i="5"/>
  <c r="E4" i="5"/>
  <c r="D4" i="5"/>
  <c r="F4" i="5" l="1"/>
  <c r="F10" i="5"/>
  <c r="F7" i="5"/>
  <c r="D6" i="7"/>
  <c r="E19" i="7"/>
  <c r="G19" i="7"/>
  <c r="C19" i="7"/>
  <c r="Y42" i="2"/>
  <c r="Y43" i="2"/>
  <c r="Y41" i="2"/>
  <c r="X42" i="2"/>
  <c r="X43" i="2"/>
  <c r="X41" i="2"/>
  <c r="X89" i="2"/>
  <c r="Y101" i="2"/>
  <c r="X101" i="2"/>
  <c r="Y100" i="2"/>
  <c r="X100" i="2"/>
  <c r="Y99" i="2"/>
  <c r="X99" i="2"/>
  <c r="Y97" i="2"/>
  <c r="X97" i="2"/>
  <c r="Y90" i="2"/>
  <c r="X90" i="2"/>
  <c r="Y89" i="2"/>
  <c r="Y88" i="2"/>
  <c r="X88" i="2"/>
  <c r="Y86" i="2"/>
  <c r="X86" i="2"/>
  <c r="Y64" i="3"/>
  <c r="Z79" i="2"/>
  <c r="Z78" i="2"/>
  <c r="Y67" i="2"/>
  <c r="Z67" i="2"/>
  <c r="D74" i="2"/>
  <c r="D63" i="2"/>
  <c r="U36" i="1"/>
  <c r="D41" i="2"/>
  <c r="U35" i="1"/>
  <c r="D41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5" i="3"/>
  <c r="G45" i="3"/>
  <c r="F45" i="3"/>
  <c r="E45" i="3"/>
  <c r="D45" i="3"/>
  <c r="Y44" i="3"/>
  <c r="X44" i="3"/>
  <c r="W44" i="3"/>
  <c r="V44" i="3"/>
  <c r="U44" i="3"/>
  <c r="H44" i="3"/>
  <c r="G44" i="3"/>
  <c r="F44" i="3"/>
  <c r="E44" i="3"/>
  <c r="D44" i="3"/>
  <c r="Y43" i="3"/>
  <c r="X43" i="3"/>
  <c r="W43" i="3"/>
  <c r="V43" i="3"/>
  <c r="U43" i="3"/>
  <c r="H43" i="3"/>
  <c r="G43" i="3"/>
  <c r="F43" i="3"/>
  <c r="E43" i="3"/>
  <c r="D43" i="3"/>
  <c r="Y42" i="3"/>
  <c r="X42" i="3"/>
  <c r="W42" i="3"/>
  <c r="V42" i="3"/>
  <c r="U42" i="3"/>
  <c r="H42" i="3"/>
  <c r="G42" i="3"/>
  <c r="F42" i="3"/>
  <c r="E42" i="3"/>
  <c r="D42" i="3"/>
  <c r="Y41" i="3"/>
  <c r="X41" i="3"/>
  <c r="W41" i="3"/>
  <c r="V41" i="3"/>
  <c r="U41" i="3"/>
  <c r="H41" i="3"/>
  <c r="G41" i="3"/>
  <c r="F41" i="3"/>
  <c r="E41" i="3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5" i="2"/>
  <c r="H45" i="2"/>
  <c r="G45" i="2"/>
  <c r="F45" i="2"/>
  <c r="E45" i="2"/>
  <c r="D45" i="2"/>
  <c r="Z43" i="2"/>
  <c r="W43" i="2"/>
  <c r="V43" i="2"/>
  <c r="U43" i="2"/>
  <c r="I43" i="2"/>
  <c r="H43" i="2"/>
  <c r="G43" i="2"/>
  <c r="F43" i="2"/>
  <c r="E43" i="2"/>
  <c r="D43" i="2"/>
  <c r="Z42" i="2"/>
  <c r="W42" i="2"/>
  <c r="V42" i="2"/>
  <c r="U42" i="2"/>
  <c r="I42" i="2"/>
  <c r="H42" i="2"/>
  <c r="G42" i="2"/>
  <c r="F42" i="2"/>
  <c r="E42" i="2"/>
  <c r="D42" i="2"/>
  <c r="Z41" i="2"/>
  <c r="W41" i="2"/>
  <c r="V41" i="2"/>
  <c r="U41" i="2"/>
  <c r="I41" i="2"/>
  <c r="H41" i="2"/>
  <c r="G41" i="2"/>
  <c r="F41" i="2"/>
  <c r="E41" i="2"/>
  <c r="U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G36" i="1"/>
  <c r="AF36" i="1"/>
  <c r="AE36" i="1"/>
  <c r="AD36" i="1"/>
  <c r="AC36" i="1"/>
  <c r="AB36" i="1"/>
  <c r="AA36" i="1"/>
  <c r="Z36" i="1"/>
  <c r="Y36" i="1"/>
  <c r="X36" i="1"/>
  <c r="W36" i="1"/>
  <c r="V36" i="1"/>
  <c r="AG35" i="1"/>
  <c r="AF35" i="1"/>
  <c r="AE35" i="1"/>
  <c r="AD35" i="1"/>
  <c r="AC35" i="1"/>
  <c r="AB35" i="1"/>
  <c r="AA35" i="1"/>
  <c r="Z35" i="1"/>
  <c r="Y35" i="1"/>
  <c r="X35" i="1"/>
  <c r="W35" i="1"/>
  <c r="V35" i="1"/>
  <c r="M39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D38" i="1"/>
  <c r="D39" i="1"/>
  <c r="E39" i="1"/>
  <c r="F39" i="1"/>
  <c r="G39" i="1"/>
  <c r="H39" i="1"/>
  <c r="I39" i="1"/>
  <c r="J39" i="1"/>
  <c r="K39" i="1"/>
  <c r="L39" i="1"/>
  <c r="N39" i="1"/>
  <c r="O39" i="1"/>
  <c r="P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E35" i="1"/>
  <c r="F35" i="1"/>
  <c r="G35" i="1"/>
  <c r="H35" i="1"/>
  <c r="I35" i="1"/>
  <c r="J35" i="1"/>
  <c r="K35" i="1"/>
  <c r="L35" i="1"/>
  <c r="M35" i="1"/>
  <c r="N35" i="1"/>
  <c r="O35" i="1"/>
  <c r="P35" i="1"/>
  <c r="D35" i="1"/>
  <c r="Y79" i="3"/>
  <c r="X79" i="3"/>
  <c r="W79" i="3"/>
  <c r="V79" i="3"/>
  <c r="U79" i="3"/>
  <c r="Y78" i="3"/>
  <c r="X78" i="3"/>
  <c r="W78" i="3"/>
  <c r="V78" i="3"/>
  <c r="U78" i="3"/>
  <c r="Y77" i="3"/>
  <c r="X77" i="3"/>
  <c r="W77" i="3"/>
  <c r="V77" i="3"/>
  <c r="U77" i="3"/>
  <c r="Y75" i="3"/>
  <c r="X75" i="3"/>
  <c r="W75" i="3"/>
  <c r="V75" i="3"/>
  <c r="U75" i="3"/>
  <c r="Y68" i="3"/>
  <c r="X68" i="3"/>
  <c r="W68" i="3"/>
  <c r="V68" i="3"/>
  <c r="U68" i="3"/>
  <c r="Y67" i="3"/>
  <c r="X67" i="3"/>
  <c r="W67" i="3"/>
  <c r="V67" i="3"/>
  <c r="U67" i="3"/>
  <c r="Y66" i="3"/>
  <c r="X66" i="3"/>
  <c r="W66" i="3"/>
  <c r="V66" i="3"/>
  <c r="U66" i="3"/>
  <c r="X64" i="3"/>
  <c r="W64" i="3"/>
  <c r="V64" i="3"/>
  <c r="U64" i="3"/>
  <c r="Y79" i="2"/>
  <c r="X79" i="2"/>
  <c r="W79" i="2"/>
  <c r="V79" i="2"/>
  <c r="U79" i="2"/>
  <c r="Y78" i="2"/>
  <c r="X78" i="2"/>
  <c r="W78" i="2"/>
  <c r="V78" i="2"/>
  <c r="U78" i="2"/>
  <c r="Z77" i="2"/>
  <c r="Y77" i="2"/>
  <c r="X77" i="2"/>
  <c r="W77" i="2"/>
  <c r="V77" i="2"/>
  <c r="U77" i="2"/>
  <c r="Z75" i="2"/>
  <c r="Y75" i="2"/>
  <c r="X75" i="2"/>
  <c r="W75" i="2"/>
  <c r="V75" i="2"/>
  <c r="U75" i="2"/>
  <c r="Z68" i="2"/>
  <c r="Y68" i="2"/>
  <c r="X68" i="2"/>
  <c r="W68" i="2"/>
  <c r="V68" i="2"/>
  <c r="U68" i="2"/>
  <c r="X67" i="2"/>
  <c r="W67" i="2"/>
  <c r="V67" i="2"/>
  <c r="U67" i="2"/>
  <c r="Z66" i="2"/>
  <c r="Y66" i="2"/>
  <c r="X66" i="2"/>
  <c r="W66" i="2"/>
  <c r="V66" i="2"/>
  <c r="U66" i="2"/>
  <c r="Z64" i="2"/>
  <c r="Y64" i="2"/>
  <c r="X64" i="2"/>
  <c r="W64" i="2"/>
  <c r="V64" i="2"/>
  <c r="U64" i="2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U44" i="1" l="1"/>
  <c r="D55" i="3"/>
  <c r="C55" i="3"/>
  <c r="B55" i="3"/>
  <c r="A1" i="3"/>
  <c r="G55" i="3" l="1"/>
  <c r="Z31" i="2"/>
  <c r="Y31" i="2"/>
  <c r="X31" i="2"/>
  <c r="W31" i="2"/>
  <c r="V31" i="2"/>
  <c r="U31" i="2"/>
  <c r="Z20" i="2"/>
  <c r="Y20" i="2"/>
  <c r="X20" i="2"/>
  <c r="W20" i="2"/>
  <c r="V20" i="2"/>
  <c r="U20" i="2"/>
  <c r="Z7" i="2"/>
  <c r="Y7" i="2"/>
  <c r="Y44" i="2" s="1"/>
  <c r="X7" i="2"/>
  <c r="X44" i="2" s="1"/>
  <c r="W7" i="2"/>
  <c r="V7" i="2"/>
  <c r="U7" i="2"/>
  <c r="I31" i="2"/>
  <c r="H31" i="2"/>
  <c r="G31" i="2"/>
  <c r="F31" i="2"/>
  <c r="E31" i="2"/>
  <c r="D31" i="2"/>
  <c r="I20" i="2"/>
  <c r="H20" i="2"/>
  <c r="G20" i="2"/>
  <c r="F20" i="2"/>
  <c r="E20" i="2"/>
  <c r="D20" i="2"/>
  <c r="E7" i="2"/>
  <c r="E44" i="2" s="1"/>
  <c r="F7" i="2"/>
  <c r="G7" i="2"/>
  <c r="H7" i="2"/>
  <c r="I7" i="2"/>
  <c r="I44" i="2" s="1"/>
  <c r="D7" i="2"/>
  <c r="D55" i="2"/>
  <c r="C55" i="2"/>
  <c r="B55" i="2"/>
  <c r="G55" i="2" s="1"/>
  <c r="A1" i="2"/>
  <c r="Y13" i="2"/>
  <c r="D44" i="2" l="1"/>
  <c r="F44" i="2"/>
  <c r="W44" i="2"/>
  <c r="U44" i="2"/>
  <c r="H44" i="2"/>
  <c r="G44" i="2"/>
  <c r="V44" i="2"/>
  <c r="Z44" i="2"/>
  <c r="AG28" i="1"/>
  <c r="AF28" i="1"/>
  <c r="AE28" i="1"/>
  <c r="AD28" i="1"/>
  <c r="AC28" i="1"/>
  <c r="AB28" i="1"/>
  <c r="AA28" i="1"/>
  <c r="Z28" i="1"/>
  <c r="Y28" i="1"/>
  <c r="X28" i="1"/>
  <c r="W28" i="1"/>
  <c r="V28" i="1"/>
  <c r="AG18" i="1"/>
  <c r="AF18" i="1"/>
  <c r="AE18" i="1"/>
  <c r="AD18" i="1"/>
  <c r="AC18" i="1"/>
  <c r="AB18" i="1"/>
  <c r="AA18" i="1"/>
  <c r="Z18" i="1"/>
  <c r="Y18" i="1"/>
  <c r="X18" i="1"/>
  <c r="W18" i="1"/>
  <c r="V18" i="1"/>
  <c r="AG7" i="1"/>
  <c r="AG38" i="1" s="1"/>
  <c r="AG44" i="1" s="1"/>
  <c r="AF7" i="1"/>
  <c r="AF38" i="1" s="1"/>
  <c r="AF44" i="1" s="1"/>
  <c r="AE7" i="1"/>
  <c r="AE38" i="1" s="1"/>
  <c r="AE44" i="1" s="1"/>
  <c r="AD7" i="1"/>
  <c r="AD38" i="1" s="1"/>
  <c r="AD44" i="1" s="1"/>
  <c r="AC7" i="1"/>
  <c r="AC38" i="1" s="1"/>
  <c r="AC44" i="1" s="1"/>
  <c r="AB7" i="1"/>
  <c r="AB38" i="1" s="1"/>
  <c r="AB44" i="1" s="1"/>
  <c r="AA7" i="1"/>
  <c r="AA38" i="1" s="1"/>
  <c r="AA44" i="1" s="1"/>
  <c r="Z7" i="1"/>
  <c r="Z38" i="1" s="1"/>
  <c r="Z44" i="1" s="1"/>
  <c r="Y7" i="1"/>
  <c r="Y38" i="1" s="1"/>
  <c r="Y44" i="1" s="1"/>
  <c r="X7" i="1"/>
  <c r="X38" i="1" s="1"/>
  <c r="X44" i="1" s="1"/>
  <c r="W7" i="1"/>
  <c r="W38" i="1" s="1"/>
  <c r="W44" i="1" s="1"/>
  <c r="V7" i="1"/>
  <c r="V38" i="1" s="1"/>
  <c r="V44" i="1" s="1"/>
  <c r="F28" i="1"/>
  <c r="G28" i="1"/>
  <c r="H28" i="1"/>
  <c r="I28" i="1"/>
  <c r="J28" i="1"/>
  <c r="K28" i="1"/>
  <c r="L28" i="1"/>
  <c r="M28" i="1"/>
  <c r="N28" i="1"/>
  <c r="O28" i="1"/>
  <c r="P28" i="1"/>
  <c r="E28" i="1"/>
  <c r="O18" i="1"/>
  <c r="P18" i="1"/>
  <c r="F18" i="1" l="1"/>
  <c r="G18" i="1"/>
  <c r="H18" i="1"/>
  <c r="I18" i="1"/>
  <c r="J18" i="1"/>
  <c r="K18" i="1"/>
  <c r="L18" i="1"/>
  <c r="M18" i="1"/>
  <c r="N18" i="1"/>
  <c r="E18" i="1"/>
  <c r="F7" i="1"/>
  <c r="G7" i="1"/>
  <c r="H7" i="1"/>
  <c r="I7" i="1"/>
  <c r="J7" i="1"/>
  <c r="K7" i="1"/>
  <c r="L7" i="1"/>
  <c r="M7" i="1"/>
  <c r="N7" i="1"/>
  <c r="O7" i="1"/>
  <c r="O38" i="1" s="1"/>
  <c r="P7" i="1"/>
  <c r="P38" i="1" s="1"/>
  <c r="E7" i="1"/>
  <c r="E38" i="1" s="1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U42" i="4" s="1"/>
  <c r="U45" i="4" s="1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H11" i="4"/>
  <c r="AG11" i="4"/>
  <c r="AF11" i="4"/>
  <c r="AF44" i="4" s="1"/>
  <c r="AE11" i="4"/>
  <c r="AE44" i="4" s="1"/>
  <c r="AD11" i="4"/>
  <c r="AC11" i="4"/>
  <c r="AB11" i="4"/>
  <c r="AB44" i="4" s="1"/>
  <c r="AA11" i="4"/>
  <c r="AA44" i="4" s="1"/>
  <c r="Z11" i="4"/>
  <c r="Y11" i="4"/>
  <c r="X11" i="4"/>
  <c r="X44" i="4" s="1"/>
  <c r="W11" i="4"/>
  <c r="W44" i="4" s="1"/>
  <c r="V11" i="4"/>
  <c r="U11" i="4"/>
  <c r="AH10" i="4"/>
  <c r="AH43" i="4" s="1"/>
  <c r="AG10" i="4"/>
  <c r="AG43" i="4" s="1"/>
  <c r="AF10" i="4"/>
  <c r="AE10" i="4"/>
  <c r="AE43" i="4" s="1"/>
  <c r="AD10" i="4"/>
  <c r="AD43" i="4" s="1"/>
  <c r="AC10" i="4"/>
  <c r="AC43" i="4" s="1"/>
  <c r="AB10" i="4"/>
  <c r="AA10" i="4"/>
  <c r="AA43" i="4" s="1"/>
  <c r="Z10" i="4"/>
  <c r="Z43" i="4" s="1"/>
  <c r="Y10" i="4"/>
  <c r="Y43" i="4" s="1"/>
  <c r="X10" i="4"/>
  <c r="W10" i="4"/>
  <c r="W43" i="4" s="1"/>
  <c r="V10" i="4"/>
  <c r="V43" i="4" s="1"/>
  <c r="U10" i="4"/>
  <c r="U43" i="4" s="1"/>
  <c r="AH9" i="4"/>
  <c r="AG9" i="4"/>
  <c r="AF9" i="4"/>
  <c r="AF42" i="4" s="1"/>
  <c r="AF45" i="4" s="1"/>
  <c r="AE9" i="4"/>
  <c r="AE42" i="4" s="1"/>
  <c r="AE45" i="4" s="1"/>
  <c r="AD9" i="4"/>
  <c r="AC9" i="4"/>
  <c r="AB9" i="4"/>
  <c r="AB42" i="4" s="1"/>
  <c r="AB45" i="4" s="1"/>
  <c r="AA9" i="4"/>
  <c r="AA42" i="4" s="1"/>
  <c r="AA45" i="4" s="1"/>
  <c r="Z9" i="4"/>
  <c r="Y9" i="4"/>
  <c r="X9" i="4"/>
  <c r="X42" i="4" s="1"/>
  <c r="X45" i="4" s="1"/>
  <c r="W9" i="4"/>
  <c r="W42" i="4" s="1"/>
  <c r="W45" i="4" s="1"/>
  <c r="V9" i="4"/>
  <c r="U9" i="4"/>
  <c r="AH8" i="4"/>
  <c r="AH41" i="4" s="1"/>
  <c r="AG8" i="4"/>
  <c r="AG41" i="4" s="1"/>
  <c r="AF8" i="4"/>
  <c r="AE8" i="4"/>
  <c r="AD8" i="4"/>
  <c r="AD41" i="4" s="1"/>
  <c r="AC8" i="4"/>
  <c r="AC41" i="4" s="1"/>
  <c r="AB8" i="4"/>
  <c r="AA8" i="4"/>
  <c r="Z8" i="4"/>
  <c r="Z41" i="4" s="1"/>
  <c r="Y8" i="4"/>
  <c r="Y41" i="4" s="1"/>
  <c r="X8" i="4"/>
  <c r="W8" i="4"/>
  <c r="V8" i="4"/>
  <c r="V41" i="4" s="1"/>
  <c r="U8" i="4"/>
  <c r="U41" i="4" s="1"/>
  <c r="A1" i="4"/>
  <c r="Y36" i="3"/>
  <c r="X36" i="3"/>
  <c r="W36" i="3"/>
  <c r="V36" i="3"/>
  <c r="U36" i="3"/>
  <c r="Y35" i="3"/>
  <c r="X35" i="3"/>
  <c r="W35" i="3"/>
  <c r="V35" i="3"/>
  <c r="U35" i="3"/>
  <c r="Y34" i="3"/>
  <c r="X34" i="3"/>
  <c r="W34" i="3"/>
  <c r="V34" i="3"/>
  <c r="U34" i="3"/>
  <c r="Y32" i="3"/>
  <c r="X32" i="3"/>
  <c r="W32" i="3"/>
  <c r="V32" i="3"/>
  <c r="U32" i="3"/>
  <c r="Y25" i="3"/>
  <c r="X25" i="3"/>
  <c r="W25" i="3"/>
  <c r="V25" i="3"/>
  <c r="U25" i="3"/>
  <c r="Y24" i="3"/>
  <c r="X24" i="3"/>
  <c r="W24" i="3"/>
  <c r="V24" i="3"/>
  <c r="U24" i="3"/>
  <c r="Y23" i="3"/>
  <c r="X23" i="3"/>
  <c r="W23" i="3"/>
  <c r="V23" i="3"/>
  <c r="U23" i="3"/>
  <c r="Y21" i="3"/>
  <c r="X21" i="3"/>
  <c r="W21" i="3"/>
  <c r="V21" i="3"/>
  <c r="U21" i="3"/>
  <c r="Y13" i="3"/>
  <c r="X13" i="3"/>
  <c r="W13" i="3"/>
  <c r="V13" i="3"/>
  <c r="Y12" i="3"/>
  <c r="Y49" i="3" s="1"/>
  <c r="X12" i="3"/>
  <c r="X49" i="3" s="1"/>
  <c r="W12" i="3"/>
  <c r="W49" i="3" s="1"/>
  <c r="V12" i="3"/>
  <c r="V49" i="3" s="1"/>
  <c r="U12" i="3"/>
  <c r="U49" i="3" s="1"/>
  <c r="Y11" i="3"/>
  <c r="Y48" i="3" s="1"/>
  <c r="X11" i="3"/>
  <c r="X48" i="3" s="1"/>
  <c r="W11" i="3"/>
  <c r="W48" i="3" s="1"/>
  <c r="V11" i="3"/>
  <c r="V48" i="3" s="1"/>
  <c r="U11" i="3"/>
  <c r="U48" i="3" s="1"/>
  <c r="Y47" i="3"/>
  <c r="W47" i="3"/>
  <c r="V47" i="3"/>
  <c r="V50" i="3" s="1"/>
  <c r="U47" i="3"/>
  <c r="Y8" i="3"/>
  <c r="Y45" i="3" s="1"/>
  <c r="X8" i="3"/>
  <c r="X45" i="3" s="1"/>
  <c r="W8" i="3"/>
  <c r="V8" i="3"/>
  <c r="V45" i="3" s="1"/>
  <c r="U8" i="3"/>
  <c r="Z36" i="2"/>
  <c r="Y36" i="2"/>
  <c r="X36" i="2"/>
  <c r="W36" i="2"/>
  <c r="V36" i="2"/>
  <c r="U36" i="2"/>
  <c r="Z35" i="2"/>
  <c r="Y35" i="2"/>
  <c r="X35" i="2"/>
  <c r="W35" i="2"/>
  <c r="V35" i="2"/>
  <c r="U35" i="2"/>
  <c r="Z34" i="2"/>
  <c r="Y34" i="2"/>
  <c r="X34" i="2"/>
  <c r="W34" i="2"/>
  <c r="V34" i="2"/>
  <c r="U34" i="2"/>
  <c r="Z32" i="2"/>
  <c r="Y32" i="2"/>
  <c r="X32" i="2"/>
  <c r="W32" i="2"/>
  <c r="V32" i="2"/>
  <c r="U32" i="2"/>
  <c r="Z25" i="2"/>
  <c r="Y25" i="2"/>
  <c r="X25" i="2"/>
  <c r="W25" i="2"/>
  <c r="V25" i="2"/>
  <c r="U25" i="2"/>
  <c r="Z24" i="2"/>
  <c r="Y24" i="2"/>
  <c r="X24" i="2"/>
  <c r="W24" i="2"/>
  <c r="V24" i="2"/>
  <c r="U24" i="2"/>
  <c r="Z23" i="2"/>
  <c r="Y23" i="2"/>
  <c r="X23" i="2"/>
  <c r="W23" i="2"/>
  <c r="V23" i="2"/>
  <c r="U23" i="2"/>
  <c r="Z21" i="2"/>
  <c r="Y21" i="2"/>
  <c r="X21" i="2"/>
  <c r="W21" i="2"/>
  <c r="V21" i="2"/>
  <c r="U21" i="2"/>
  <c r="Z13" i="2"/>
  <c r="X13" i="2"/>
  <c r="W13" i="2"/>
  <c r="V13" i="2"/>
  <c r="Z12" i="2"/>
  <c r="Z49" i="2" s="1"/>
  <c r="Y12" i="2"/>
  <c r="Y49" i="2" s="1"/>
  <c r="X12" i="2"/>
  <c r="X49" i="2" s="1"/>
  <c r="W12" i="2"/>
  <c r="W49" i="2" s="1"/>
  <c r="V12" i="2"/>
  <c r="V49" i="2" s="1"/>
  <c r="U12" i="2"/>
  <c r="U49" i="2" s="1"/>
  <c r="Z11" i="2"/>
  <c r="Z48" i="2" s="1"/>
  <c r="Y11" i="2"/>
  <c r="Y48" i="2" s="1"/>
  <c r="X11" i="2"/>
  <c r="X48" i="2" s="1"/>
  <c r="W11" i="2"/>
  <c r="W48" i="2" s="1"/>
  <c r="V11" i="2"/>
  <c r="V48" i="2" s="1"/>
  <c r="U11" i="2"/>
  <c r="U48" i="2" s="1"/>
  <c r="Z10" i="2"/>
  <c r="Z47" i="2" s="1"/>
  <c r="Y10" i="2"/>
  <c r="Y47" i="2" s="1"/>
  <c r="X10" i="2"/>
  <c r="X47" i="2" s="1"/>
  <c r="W10" i="2"/>
  <c r="W47" i="2" s="1"/>
  <c r="V10" i="2"/>
  <c r="V47" i="2" s="1"/>
  <c r="U10" i="2"/>
  <c r="U47" i="2" s="1"/>
  <c r="U50" i="2" s="1"/>
  <c r="Z8" i="2"/>
  <c r="Y8" i="2"/>
  <c r="Y45" i="2" s="1"/>
  <c r="X8" i="2"/>
  <c r="X45" i="2" s="1"/>
  <c r="W8" i="2"/>
  <c r="V8" i="2"/>
  <c r="U8" i="2"/>
  <c r="A1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N38" i="1" l="1"/>
  <c r="J38" i="1"/>
  <c r="F38" i="1"/>
  <c r="Y42" i="1"/>
  <c r="V41" i="1"/>
  <c r="AD41" i="1"/>
  <c r="U42" i="1"/>
  <c r="AG42" i="1"/>
  <c r="M38" i="1"/>
  <c r="I38" i="1"/>
  <c r="Z41" i="1"/>
  <c r="AC42" i="1"/>
  <c r="W39" i="1"/>
  <c r="AA39" i="1"/>
  <c r="AE39" i="1"/>
  <c r="AF39" i="1"/>
  <c r="AA41" i="1"/>
  <c r="V42" i="1"/>
  <c r="Y39" i="1"/>
  <c r="AC39" i="1"/>
  <c r="X41" i="1"/>
  <c r="W42" i="1"/>
  <c r="AA42" i="1"/>
  <c r="X39" i="1"/>
  <c r="AB39" i="1"/>
  <c r="W41" i="1"/>
  <c r="Z42" i="1"/>
  <c r="V39" i="1"/>
  <c r="Z39" i="1"/>
  <c r="AD39" i="1"/>
  <c r="U41" i="1"/>
  <c r="Y41" i="1"/>
  <c r="X42" i="1"/>
  <c r="AE41" i="1"/>
  <c r="AB41" i="1"/>
  <c r="AF41" i="1"/>
  <c r="AE42" i="1"/>
  <c r="AD42" i="1"/>
  <c r="AC41" i="1"/>
  <c r="AG41" i="1"/>
  <c r="AB42" i="1"/>
  <c r="AF42" i="1"/>
  <c r="W45" i="3"/>
  <c r="W46" i="3" s="1"/>
  <c r="U50" i="3"/>
  <c r="U39" i="1"/>
  <c r="AG39" i="1"/>
  <c r="W41" i="4"/>
  <c r="AA41" i="4"/>
  <c r="AE41" i="4"/>
  <c r="L38" i="1"/>
  <c r="H38" i="1"/>
  <c r="V46" i="3"/>
  <c r="U45" i="3"/>
  <c r="U46" i="3" s="1"/>
  <c r="X47" i="3"/>
  <c r="X50" i="3" s="1"/>
  <c r="X41" i="4"/>
  <c r="AB41" i="4"/>
  <c r="AF41" i="4"/>
  <c r="V42" i="4"/>
  <c r="V45" i="4" s="1"/>
  <c r="Z42" i="4"/>
  <c r="Z45" i="4" s="1"/>
  <c r="AD42" i="4"/>
  <c r="AD45" i="4" s="1"/>
  <c r="AH42" i="4"/>
  <c r="AH45" i="4" s="1"/>
  <c r="X43" i="4"/>
  <c r="AB43" i="4"/>
  <c r="AF43" i="4"/>
  <c r="V44" i="4"/>
  <c r="Z44" i="4"/>
  <c r="AD44" i="4"/>
  <c r="AH44" i="4"/>
  <c r="Y42" i="4"/>
  <c r="Y45" i="4" s="1"/>
  <c r="AC42" i="4"/>
  <c r="AC45" i="4" s="1"/>
  <c r="AG42" i="4"/>
  <c r="AG45" i="4" s="1"/>
  <c r="U44" i="4"/>
  <c r="Y44" i="4"/>
  <c r="AC44" i="4"/>
  <c r="AG44" i="4"/>
  <c r="K38" i="1"/>
  <c r="G38" i="1"/>
  <c r="Z45" i="2"/>
  <c r="Z46" i="2" s="1"/>
  <c r="W45" i="2"/>
  <c r="W46" i="2" s="1"/>
  <c r="X46" i="2"/>
  <c r="V45" i="2"/>
  <c r="V46" i="2" s="1"/>
  <c r="Y50" i="2"/>
  <c r="U45" i="2"/>
  <c r="U46" i="2" s="1"/>
  <c r="Y46" i="2"/>
  <c r="V50" i="2"/>
  <c r="W50" i="3"/>
  <c r="Y46" i="3"/>
  <c r="X46" i="3"/>
  <c r="Y50" i="3"/>
  <c r="Z50" i="2"/>
  <c r="X50" i="2"/>
  <c r="W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tc={124FFBC3-2623-4D08-B6BA-F88D92AAA051}</author>
    <author>tc={E649F2B9-182F-46D5-BD84-302F136EA5DF}</author>
    <author>tc={A2487E67-77D6-4BDE-95C0-A4B5131CC07D}</author>
  </authors>
  <commentList>
    <comment ref="B9" authorId="0" shapeId="0" xr:uid="{124FFBC3-2623-4D08-B6BA-F88D92AAA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recognising NOTNULL/NOT NULL</t>
      </text>
    </comment>
    <comment ref="B13" authorId="1" shapeId="0" xr:uid="{E649F2B9-182F-46D5-BD84-302F136EA5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space to type 298 characters for query</t>
      </text>
    </comment>
    <comment ref="B15" authorId="2" shapeId="0" xr:uid="{A2487E67-77D6-4BDE-95C0-A4B5131CC0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recognising NOTNULL/NOT NULL</t>
      </text>
    </comment>
  </commentList>
</comments>
</file>

<file path=xl/sharedStrings.xml><?xml version="1.0" encoding="utf-8"?>
<sst xmlns="http://schemas.openxmlformats.org/spreadsheetml/2006/main" count="864" uniqueCount="113">
  <si>
    <t>Results minus initial database state</t>
  </si>
  <si>
    <t>Error Detected</t>
  </si>
  <si>
    <t>TEST A</t>
  </si>
  <si>
    <t>Clerks</t>
  </si>
  <si>
    <t>A_Commits</t>
  </si>
  <si>
    <t>A_Conflict L</t>
  </si>
  <si>
    <t>A_Conflict R</t>
  </si>
  <si>
    <t>A_Exceptions</t>
  </si>
  <si>
    <t>A_ORDER</t>
  </si>
  <si>
    <t>A_NEW_ORDER</t>
  </si>
  <si>
    <t>A_ORDER_LINE</t>
  </si>
  <si>
    <t>A_DELIVERY</t>
  </si>
  <si>
    <t>BASED ON 1 CLERK</t>
  </si>
  <si>
    <t>IDEAL New_orders</t>
  </si>
  <si>
    <t>TEST B</t>
  </si>
  <si>
    <t>B_Commits</t>
  </si>
  <si>
    <t>B_Conflict L</t>
  </si>
  <si>
    <t>B_Conflict R</t>
  </si>
  <si>
    <t>B_Exceptions</t>
  </si>
  <si>
    <t>B_ORDER</t>
  </si>
  <si>
    <t>B_NEW_ORDER</t>
  </si>
  <si>
    <t>B_ORDER_LINE</t>
  </si>
  <si>
    <t>B_DELIVERY</t>
  </si>
  <si>
    <t>TEST C</t>
  </si>
  <si>
    <t>C_Commits</t>
  </si>
  <si>
    <t>C_Conflict L</t>
  </si>
  <si>
    <t>C_Conflict R</t>
  </si>
  <si>
    <t>C_Exceptions</t>
  </si>
  <si>
    <t>C_ORDER</t>
  </si>
  <si>
    <t>C_NEW_ORDER</t>
  </si>
  <si>
    <t>C_ORDER_LINE</t>
  </si>
  <si>
    <t>C_DELIVERY</t>
  </si>
  <si>
    <t>All forms Started(s)</t>
  </si>
  <si>
    <t>N/A</t>
  </si>
  <si>
    <t>Test Average</t>
  </si>
  <si>
    <t>AVE_Commits</t>
  </si>
  <si>
    <t>AVE_Conflict L</t>
  </si>
  <si>
    <t>AVE_Conflict R</t>
  </si>
  <si>
    <t>AVE_Exceptions</t>
  </si>
  <si>
    <t>AVE_ORDER</t>
  </si>
  <si>
    <t>AVE_NEW_ORDER</t>
  </si>
  <si>
    <t>AVE_ORDER_LINE</t>
  </si>
  <si>
    <t>AVE_DELIVERY</t>
  </si>
  <si>
    <t>Clerk Efficiency (%)</t>
  </si>
  <si>
    <t>DBMS Tests from DATE with 31/05/2019 repository</t>
  </si>
  <si>
    <t>A</t>
  </si>
  <si>
    <t>B</t>
  </si>
  <si>
    <t>C</t>
  </si>
  <si>
    <t>2000 New Orders (s)</t>
  </si>
  <si>
    <t xml:space="preserve">start </t>
  </si>
  <si>
    <t>end</t>
  </si>
  <si>
    <t>time</t>
  </si>
  <si>
    <t>AVERAGE (s)</t>
  </si>
  <si>
    <t>tpmC (NewOrder/10)</t>
  </si>
  <si>
    <t>DBMS Tests from 08/07/2019</t>
  </si>
  <si>
    <t xml:space="preserve">StrongDBMS Tests form 04/07/2019 </t>
  </si>
  <si>
    <t xml:space="preserve">DBMS Tests from 08/07/2019 </t>
  </si>
  <si>
    <t>Total Transactions</t>
  </si>
  <si>
    <t>TEST D</t>
  </si>
  <si>
    <t>TEST E</t>
  </si>
  <si>
    <t>D_Commits</t>
  </si>
  <si>
    <t>D_Conflict L</t>
  </si>
  <si>
    <t>D_Conflict R</t>
  </si>
  <si>
    <t>D_Exceptions</t>
  </si>
  <si>
    <t>D_ORDER</t>
  </si>
  <si>
    <t>D_NEW_ORDER</t>
  </si>
  <si>
    <t>D_ORDER_LINE</t>
  </si>
  <si>
    <t>D_DELIVERY</t>
  </si>
  <si>
    <t>E_Commits</t>
  </si>
  <si>
    <t>E_Conflict L</t>
  </si>
  <si>
    <t>E_Conflict R</t>
  </si>
  <si>
    <t>E_Exceptions</t>
  </si>
  <si>
    <t>E_ORDER</t>
  </si>
  <si>
    <t>E_NEW_ORDER</t>
  </si>
  <si>
    <t>E_ORDER_LINE</t>
  </si>
  <si>
    <t>E_DELIVERY</t>
  </si>
  <si>
    <t>D</t>
  </si>
  <si>
    <t>E</t>
  </si>
  <si>
    <t>F</t>
  </si>
  <si>
    <t>G</t>
  </si>
  <si>
    <t>Commercial</t>
  </si>
  <si>
    <t>PostgreSQL</t>
  </si>
  <si>
    <t>StrongDBMS</t>
  </si>
  <si>
    <t>P</t>
  </si>
  <si>
    <t>NV</t>
  </si>
  <si>
    <t>Consistency Check</t>
  </si>
  <si>
    <t>Consistency Condition 2: Entries in the DISTRICT, ORDER, and NEW-ORDER tables must satisfy the relationship: D_NEXT_O_ID - 1 = max(O_ID) = max(NO_O_ID)  for each district defined by (D_W_ID = O_W_ID = NO_W_ID) and (D_ID = O_D_ID = NO_D_ID). This condition does not apply to the NEW-ORDER table for any districts which have no outstanding new orders (i.e., the number of rows is zero).</t>
  </si>
  <si>
    <t xml:space="preserve">Consistency Condition 3: Entries in the NEW-ORDER table must satisfy the relationship: max(NO_O_ID) - min(NO_O_ID) + 1 = [number of rows in the NEW-ORDER table for this district] for each district defined by NO_W_ID and NO_D_ID. This condition does not apply to any districts which have no outstanding new orders (i.e., the number of rows is zero). </t>
  </si>
  <si>
    <t xml:space="preserve">Consistency Condition 4: Entries in the ORDER and ORDER-LINE tables must satisfy the relationship: sum(O_OL_CNT) = [number of rows in the ORDER-LINE table for this district] for each district defined by (O_W_ID = OL_W_ID) and (O_D_ID = OL_D_ID). </t>
  </si>
  <si>
    <t xml:space="preserve">Consistency Condition 5: For any row in the ORDER table, O_CARRIER_ID is set to a null value if and only if there is a corresponding row in the NEW-ORDER table defined by (O_W_ID, O_D_ID, O_ID) = (NO_W_ID, NO_D_ID, NO_O_ID). </t>
  </si>
  <si>
    <t xml:space="preserve">Consistency Condition 6: For any row in the ORDER table, O_OL_CNT must equal the number of rows in the ORDER-LINE table for the corresponding order defined by (O_W_ID, O_D_ID, O_ID) = (OL_W_ID, OL_D_ID, OL_O_ID). </t>
  </si>
  <si>
    <t xml:space="preserve">Consistency Condition 7: For any row in the ORDER-LINE table, OL_DELIVERY_D is set to a null date/time if and only if the corresponding row in the ORDER table defined by (O_W_ID, O_D_ID, O_ID) = (OL_W_ID, OL_D_ID, OL_O_ID) has O_CARRIER_ID set to a null value. </t>
  </si>
  <si>
    <t xml:space="preserve">Consistency Condition 8: Entries in the WAREHOUSE and HISTORY tables must satisfy the relationship: W_YTD = sum(H_AMOUNT) for each warehouse defined by (W_ID = H_W_ID). </t>
  </si>
  <si>
    <t xml:space="preserve">Consistency Condition 9: Entries in the DISTRICT and HISTORY tables must satisfy the relationship: D_YTD = sum(H_AMOUNT) for each district defined by (D_W_ID, D_ID) = (H_W_ID, H_D_ID). </t>
  </si>
  <si>
    <t>Consistency Condition 10: Entries in the CUSTOMER, HISTORY, ORDER, and ORDER-LINE tables must satisfy the relationship: C_BALANCE = sum(OL_AMOUNT) - sum(H_AMOUNT) where: H_AMOUNT is selected by (C_W_ID, C_D_ID, C_ID) = (H_C_W_ID, H_C_D_ID, H_C_ID) and OL_AMOUNT is selected by: (OL_W_ID, OL_D_ID, OL_O_ID) = (O_W_ID, O_D_ID, O_ID) and (O_W_ID, O_D_ID, O_C_ID) = (C_W_ID, C_D_ID, C_ID) and (OL_DELIVERY_D is not a null value)</t>
  </si>
  <si>
    <t>Consistency Condition 11: Entries in the CUSTOMER, ORDER and NEW-ORDER tables must satisfy the relationship: (count(*) from ORDER) - (count(*) from NEW-ORDER) = 2100 for each district defined by (O_W_ID, O_D_ID) = (NO_W_ID, NO_D_ID) = (C_W_ID, C_D_ID)</t>
  </si>
  <si>
    <t>Consistency Condition 12: Entries in the CUSTOMER and ORDER-LINE tables must satisfy the relationship: C_BALANCE + C_YTD_PAYMENT = sum(OL_AMOUNT) for any randomly selected customers and where OL_DELIVERY_D is not set to a null date/time.</t>
  </si>
  <si>
    <t>P=Passed, F=Failed, NV=Not Verified</t>
  </si>
  <si>
    <t>Commercial DBMS</t>
  </si>
  <si>
    <t>Time</t>
  </si>
  <si>
    <t>DBMS</t>
  </si>
  <si>
    <t>Excemptions</t>
  </si>
  <si>
    <t>Efficiency</t>
  </si>
  <si>
    <r>
      <rPr>
        <b/>
        <sz val="11"/>
        <rFont val="Calibri"/>
        <family val="2"/>
        <scheme val="minor"/>
      </rPr>
      <t>COMMERCIAL</t>
    </r>
    <r>
      <rPr>
        <sz val="11"/>
        <rFont val="Calibri"/>
        <family val="2"/>
        <scheme val="minor"/>
      </rPr>
      <t>_AVE_NEW_ORDER</t>
    </r>
  </si>
  <si>
    <r>
      <rPr>
        <b/>
        <sz val="11"/>
        <rFont val="Calibri"/>
        <family val="2"/>
        <scheme val="minor"/>
      </rPr>
      <t>POSTGRESQL_</t>
    </r>
    <r>
      <rPr>
        <sz val="11"/>
        <rFont val="Calibri"/>
        <family val="2"/>
        <scheme val="minor"/>
      </rPr>
      <t>AVE_NEW_ORDER</t>
    </r>
  </si>
  <si>
    <t>…</t>
  </si>
  <si>
    <t>Comparison</t>
  </si>
  <si>
    <r>
      <rPr>
        <b/>
        <sz val="11"/>
        <rFont val="Calibri"/>
        <family val="2"/>
        <scheme val="minor"/>
      </rPr>
      <t>STRONG</t>
    </r>
    <r>
      <rPr>
        <sz val="11"/>
        <rFont val="Calibri"/>
        <family val="2"/>
        <scheme val="minor"/>
      </rPr>
      <t>_AVE_NEW_ORDER</t>
    </r>
  </si>
  <si>
    <t>Perfect New_orders</t>
  </si>
  <si>
    <r>
      <t xml:space="preserve">Efficiency Comparable to </t>
    </r>
    <r>
      <rPr>
        <b/>
        <sz val="11"/>
        <color theme="1"/>
        <rFont val="Calibri"/>
        <family val="2"/>
        <scheme val="minor"/>
      </rPr>
      <t>Commercial</t>
    </r>
    <r>
      <rPr>
        <sz val="11"/>
        <color theme="1"/>
        <rFont val="Calibri"/>
        <family val="2"/>
        <scheme val="minor"/>
      </rPr>
      <t xml:space="preserve"> Perfect</t>
    </r>
  </si>
  <si>
    <t>Consistency Condition 1: Entries in the WAREHOUSE and DISTRICT tables must satisfy the relationship: W_YTD = sum(D_YTD)</t>
  </si>
  <si>
    <t>tpmC</t>
  </si>
  <si>
    <t>PERFECT tpmC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</si>
</sst>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4" borderId="0" xfId="0" applyFont="1" applyFill="1" applyBorder="1"/>
    <xf numFmtId="0" fontId="5" fillId="4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2" borderId="6" xfId="0" applyFont="1" applyFill="1" applyBorder="1"/>
    <xf numFmtId="0" fontId="5" fillId="2" borderId="0" xfId="0" applyFont="1" applyFill="1" applyBorder="1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5" borderId="6" xfId="0" applyFont="1" applyFill="1" applyBorder="1"/>
    <xf numFmtId="0" fontId="0" fillId="5" borderId="0" xfId="0" applyFill="1"/>
    <xf numFmtId="0" fontId="0" fillId="4" borderId="0" xfId="0" applyFill="1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5" fillId="5" borderId="0" xfId="0" applyFont="1" applyFill="1" applyBorder="1"/>
    <xf numFmtId="21" fontId="0" fillId="0" borderId="0" xfId="0" applyNumberFormat="1" applyAlignment="1">
      <alignment vertical="center"/>
    </xf>
    <xf numFmtId="0" fontId="5" fillId="5" borderId="1" xfId="0" applyFont="1" applyFill="1" applyBorder="1"/>
    <xf numFmtId="0" fontId="0" fillId="6" borderId="0" xfId="0" applyFill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0" xfId="0" applyFont="1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5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8" borderId="7" xfId="0" applyFont="1" applyFill="1" applyBorder="1"/>
    <xf numFmtId="0" fontId="0" fillId="8" borderId="7" xfId="0" applyFill="1" applyBorder="1"/>
    <xf numFmtId="0" fontId="5" fillId="8" borderId="7" xfId="0" applyFont="1" applyFill="1" applyBorder="1"/>
    <xf numFmtId="0" fontId="5" fillId="8" borderId="7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9" fontId="0" fillId="8" borderId="7" xfId="1" applyFont="1" applyFill="1" applyBorder="1"/>
    <xf numFmtId="9" fontId="0" fillId="10" borderId="7" xfId="1" applyFont="1" applyFill="1" applyBorder="1"/>
    <xf numFmtId="0" fontId="4" fillId="8" borderId="7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0" fillId="10" borderId="7" xfId="1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9" fontId="5" fillId="9" borderId="7" xfId="1" applyFont="1" applyFill="1" applyBorder="1" applyAlignment="1">
      <alignment horizontal="center" vertical="center"/>
    </xf>
    <xf numFmtId="9" fontId="5" fillId="11" borderId="7" xfId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9" fontId="5" fillId="6" borderId="7" xfId="1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9" fontId="0" fillId="10" borderId="7" xfId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top" wrapText="1"/>
    </xf>
    <xf numFmtId="0" fontId="8" fillId="13" borderId="10" xfId="0" applyFont="1" applyFill="1" applyBorder="1" applyAlignment="1">
      <alignment wrapText="1"/>
    </xf>
    <xf numFmtId="0" fontId="13" fillId="13" borderId="10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14" borderId="7" xfId="0" applyFont="1" applyFill="1" applyBorder="1"/>
    <xf numFmtId="164" fontId="5" fillId="14" borderId="7" xfId="0" applyNumberFormat="1" applyFont="1" applyFill="1" applyBorder="1"/>
    <xf numFmtId="0" fontId="5" fillId="14" borderId="7" xfId="0" applyNumberFormat="1" applyFont="1" applyFill="1" applyBorder="1"/>
    <xf numFmtId="0" fontId="4" fillId="14" borderId="7" xfId="0" applyFont="1" applyFill="1" applyBorder="1"/>
    <xf numFmtId="0" fontId="5" fillId="15" borderId="7" xfId="0" applyFont="1" applyFill="1" applyBorder="1"/>
    <xf numFmtId="164" fontId="5" fillId="15" borderId="7" xfId="0" applyNumberFormat="1" applyFont="1" applyFill="1" applyBorder="1"/>
    <xf numFmtId="0" fontId="5" fillId="15" borderId="7" xfId="0" applyNumberFormat="1" applyFont="1" applyFill="1" applyBorder="1"/>
    <xf numFmtId="0" fontId="4" fillId="15" borderId="7" xfId="0" applyFont="1" applyFill="1" applyBorder="1"/>
    <xf numFmtId="0" fontId="5" fillId="16" borderId="7" xfId="0" applyFont="1" applyFill="1" applyBorder="1"/>
    <xf numFmtId="0" fontId="5" fillId="16" borderId="7" xfId="0" applyNumberFormat="1" applyFont="1" applyFill="1" applyBorder="1"/>
    <xf numFmtId="0" fontId="4" fillId="16" borderId="7" xfId="0" applyFont="1" applyFill="1" applyBorder="1"/>
    <xf numFmtId="164" fontId="5" fillId="16" borderId="7" xfId="0" applyNumberFormat="1" applyFont="1" applyFill="1" applyBorder="1" applyAlignment="1">
      <alignment vertical="center"/>
    </xf>
    <xf numFmtId="0" fontId="3" fillId="15" borderId="0" xfId="0" applyFont="1" applyFill="1" applyAlignment="1">
      <alignment horizontal="center"/>
    </xf>
    <xf numFmtId="0" fontId="4" fillId="15" borderId="1" xfId="0" applyFont="1" applyFill="1" applyBorder="1"/>
    <xf numFmtId="0" fontId="4" fillId="15" borderId="2" xfId="0" applyFont="1" applyFill="1" applyBorder="1"/>
    <xf numFmtId="0" fontId="4" fillId="15" borderId="3" xfId="0" applyFont="1" applyFill="1" applyBorder="1"/>
    <xf numFmtId="0" fontId="4" fillId="15" borderId="0" xfId="0" applyFont="1" applyFill="1" applyBorder="1"/>
    <xf numFmtId="0" fontId="5" fillId="15" borderId="1" xfId="0" applyFont="1" applyFill="1" applyBorder="1"/>
    <xf numFmtId="0" fontId="5" fillId="15" borderId="2" xfId="0" applyFont="1" applyFill="1" applyBorder="1"/>
    <xf numFmtId="0" fontId="5" fillId="15" borderId="3" xfId="0" applyFont="1" applyFill="1" applyBorder="1"/>
    <xf numFmtId="0" fontId="5" fillId="15" borderId="0" xfId="0" applyFont="1" applyFill="1" applyBorder="1"/>
    <xf numFmtId="0" fontId="5" fillId="15" borderId="0" xfId="0" applyFont="1" applyFill="1" applyBorder="1" applyAlignment="1">
      <alignment horizontal="right"/>
    </xf>
    <xf numFmtId="0" fontId="5" fillId="15" borderId="0" xfId="0" applyFont="1" applyFill="1" applyBorder="1" applyAlignment="1">
      <alignment horizontal="center"/>
    </xf>
    <xf numFmtId="0" fontId="0" fillId="15" borderId="0" xfId="0" applyFill="1"/>
    <xf numFmtId="0" fontId="5" fillId="15" borderId="4" xfId="0" applyFont="1" applyFill="1" applyBorder="1"/>
    <xf numFmtId="0" fontId="5" fillId="15" borderId="5" xfId="0" applyFont="1" applyFill="1" applyBorder="1"/>
    <xf numFmtId="0" fontId="5" fillId="15" borderId="0" xfId="0" applyFont="1" applyFill="1" applyBorder="1" applyAlignment="1">
      <alignment vertical="center"/>
    </xf>
    <xf numFmtId="0" fontId="0" fillId="15" borderId="0" xfId="0" applyFill="1" applyAlignment="1">
      <alignment vertical="center"/>
    </xf>
    <xf numFmtId="0" fontId="5" fillId="15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Clerk Efficiency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StrongDBMS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'Efficiency Comparison'!$C$2:$O$2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'Efficiency Comparison'!$C$6:$O$6</c:f>
              <c:numCache>
                <c:formatCode>0%</c:formatCode>
                <c:ptCount val="13"/>
                <c:pt idx="0">
                  <c:v>0.94117647058823528</c:v>
                </c:pt>
                <c:pt idx="1">
                  <c:v>0.77647058823529413</c:v>
                </c:pt>
                <c:pt idx="2">
                  <c:v>0.59705882352941175</c:v>
                </c:pt>
                <c:pt idx="3">
                  <c:v>0.4568627450980392</c:v>
                </c:pt>
                <c:pt idx="4">
                  <c:v>0.39411764705882352</c:v>
                </c:pt>
                <c:pt idx="5">
                  <c:v>0.32470588235294118</c:v>
                </c:pt>
                <c:pt idx="6">
                  <c:v>0.28137254901960784</c:v>
                </c:pt>
                <c:pt idx="7">
                  <c:v>0.24369747899159663</c:v>
                </c:pt>
                <c:pt idx="8">
                  <c:v>0.21544117647058825</c:v>
                </c:pt>
                <c:pt idx="9">
                  <c:v>0.19019607843137254</c:v>
                </c:pt>
                <c:pt idx="10">
                  <c:v>0.16882352941176471</c:v>
                </c:pt>
                <c:pt idx="11">
                  <c:v>0.15561497326203208</c:v>
                </c:pt>
                <c:pt idx="12">
                  <c:v>0.13529411764705881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A-4FE6-BA2A-FD0A047C5708}"/>
            </c:ext>
          </c:extLst>
        </c:ser>
        <c:ser>
          <c:idx val="1"/>
          <c:order val="1"/>
          <c:tx>
            <c:v>Commercial DBMS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'Efficiency Comparison'!$C$9:$H$9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'Efficiency Comparison'!$C$13:$H$13</c:f>
              <c:numCache>
                <c:formatCode>0%</c:formatCode>
                <c:ptCount val="6"/>
                <c:pt idx="0">
                  <c:v>1</c:v>
                </c:pt>
                <c:pt idx="1">
                  <c:v>0.83529411764705885</c:v>
                </c:pt>
                <c:pt idx="2">
                  <c:v>0.6588235294117647</c:v>
                </c:pt>
                <c:pt idx="3">
                  <c:v>0.32941176470588235</c:v>
                </c:pt>
                <c:pt idx="4">
                  <c:v>0.17058823529411765</c:v>
                </c:pt>
                <c:pt idx="5">
                  <c:v>6.5882352941176475E-2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A-4FE6-BA2A-FD0A047C5708}"/>
            </c:ext>
          </c:extLst>
        </c:ser>
        <c:ser>
          <c:idx val="2"/>
          <c:order val="2"/>
          <c:tx>
            <c:v>PostgreSQL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'Efficiency Comparison'!$C$16:$G$16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'Efficiency Comparison'!$C$20:$G$20</c:f>
              <c:numCache>
                <c:formatCode>0%</c:formatCode>
                <c:ptCount val="5"/>
                <c:pt idx="0">
                  <c:v>0.94117647058823528</c:v>
                </c:pt>
                <c:pt idx="1">
                  <c:v>0.67647058823529416</c:v>
                </c:pt>
                <c:pt idx="2">
                  <c:v>0.25</c:v>
                </c:pt>
                <c:pt idx="3">
                  <c:v>0.18823529411764706</c:v>
                </c:pt>
                <c:pt idx="4">
                  <c:v>4.7058823529411764E-2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A-4FE6-BA2A-FD0A047C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02800"/>
        <c:axId val="660100832"/>
      </c:scatterChart>
      <c:valAx>
        <c:axId val="660102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0832"/>
        <c:crosses val="autoZero"/>
        <c:crossBetween val="midCat"/>
        <c:majorUnit val="10"/>
      </c:valAx>
      <c:valAx>
        <c:axId val="66010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Strong</a:t>
            </a:r>
            <a:r>
              <a:rPr lang="en-GB" baseline="0"/>
              <a:t>DBMS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8218410157189E-2"/>
          <c:y val="0.10061639538676424"/>
          <c:w val="0.87460442361611512"/>
          <c:h val="0.66227782841365501"/>
        </c:manualLayout>
      </c:layout>
      <c:scatterChart>
        <c:scatterStyle val="lineMarker"/>
        <c:varyColors val="0"/>
        <c:ser>
          <c:idx val="5"/>
          <c:order val="5"/>
          <c:tx>
            <c:v>Strong_Ave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FA-4CE3-925D-B420A2D9D9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FA-4CE3-925D-B420A2D9D9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FA-4CE3-925D-B420A2D9D90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FA-4CE3-925D-B420A2D9D90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FA-4CE3-925D-B420A2D9D9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FA-4CE3-925D-B420A2D9D90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FA-4CE3-925D-B420A2D9D90F}"/>
                </c:ext>
              </c:extLst>
            </c:dLbl>
            <c:dLbl>
              <c:idx val="7"/>
              <c:layout>
                <c:manualLayout>
                  <c:x val="-0.3009083121201917"/>
                  <c:y val="0.261553123859960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</a:t>
                    </a:r>
                    <a:r>
                      <a:rPr lang="en-US" baseline="0"/>
                      <a:t>DBMS Average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FA-4CE3-925D-B420A2D9D90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FA-4CE3-925D-B420A2D9D90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FA-4CE3-925D-B420A2D9D90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FA-4CE3-925D-B420A2D9D90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FA-4CE3-925D-B420A2D9D90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FA-4CE3-925D-B420A2D9D90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FA-4CE3-925D-B420A2D9D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203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290</c:v>
                </c:pt>
                <c:pt idx="9">
                  <c:v>293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FA-4CE3-925D-B420A2D9D90F}"/>
            </c:ext>
          </c:extLst>
        </c:ser>
        <c:ser>
          <c:idx val="22"/>
          <c:order val="22"/>
          <c:tx>
            <c:v>Strong Ideal</c:v>
          </c:tx>
          <c:spPr>
            <a:ln w="25400" cap="rnd">
              <a:solidFill>
                <a:srgbClr val="70AD47">
                  <a:lumMod val="50000"/>
                </a:srgb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-0.22403415504814614"/>
                  <c:y val="0.64953717683981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    StrongDBMS</a:t>
                    </a:r>
                    <a:r>
                      <a:rPr lang="en-US" baseline="0"/>
                      <a:t> Perfect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2009610032958"/>
                      <c:h val="6.63710928840611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FFA-4CE3-925D-B420A2D9D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Strong!$T$12:$AG$12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160</c:v>
                </c:pt>
                <c:pt idx="3">
                  <c:v>320</c:v>
                </c:pt>
                <c:pt idx="4">
                  <c:v>480</c:v>
                </c:pt>
                <c:pt idx="5">
                  <c:v>640</c:v>
                </c:pt>
                <c:pt idx="6">
                  <c:v>800</c:v>
                </c:pt>
                <c:pt idx="7">
                  <c:v>960</c:v>
                </c:pt>
                <c:pt idx="8">
                  <c:v>1120</c:v>
                </c:pt>
                <c:pt idx="9">
                  <c:v>1280</c:v>
                </c:pt>
                <c:pt idx="10">
                  <c:v>1440</c:v>
                </c:pt>
                <c:pt idx="11">
                  <c:v>1600</c:v>
                </c:pt>
                <c:pt idx="12">
                  <c:v>1760</c:v>
                </c:pt>
                <c:pt idx="13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FA-4CE3-925D-B420A2D9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Strong!$T$34:$AG$34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EFFA-4CE3-925D-B420A2D9D9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EFFA-4CE3-925D-B420A2D9D90F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Strong!$T$15:$AG$15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FFA-4CE3-925D-B420A2D9D9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308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Strong!$T$24:$AG$24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Strong!$T$25:$AG$25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FFA-4CE3-925D-B420A2D9D9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Strong!$T$46:$AG$46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Strong!$T$52:$AG$52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FFA-4CE3-925D-B420A2D9D9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Strong!$T$56:$AG$56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Strong!$T$61:$AG$61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FFA-4CE3-925D-B420A2D9D9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FFA-4CE3-925D-B420A2D9D90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FFA-4CE3-925D-B420A2D9D90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FFA-4CE3-925D-B420A2D9D90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FFA-4CE3-925D-B420A2D9D90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25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EFFA-4CE3-925D-B420A2D9D90F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FFA-4CE3-925D-B420A2D9D90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Postgres_Ave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13426994492345731"/>
                        <c:y val="0.1980317299335074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 Average</a:t>
                          </a:r>
                        </a:p>
                      </c:rich>
                    </c:tx>
                    <c:showLegendKey val="1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PostgreSQL!$T$40:$Y$40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PostgreSQL!$T$45:$Y$45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16</c:v>
                      </c:pt>
                      <c:pt idx="5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FFA-4CE3-925D-B420A2D9D90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FFA-4CE3-925D-B420A2D9D90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FFA-4CE3-925D-B420A2D9D90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FFA-4CE3-925D-B420A2D9D90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6-EFFA-4CE3-925D-B420A2D9D90F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FFA-4CE3-925D-B420A2D9D90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FFA-4CE3-925D-B420A2D9D90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Commercial_Ave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9.8325620929938476E-2"/>
                        <c:y val="0.27127634237466758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Commercial</a:t>
                          </a:r>
                          <a:r>
                            <a:rPr lang="en-US" baseline="0"/>
                            <a:t> DBMS Average</a:t>
                          </a:r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A-EFFA-4CE3-925D-B420A2D9D9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SERVER'!$T$40:$Z$40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SERVER'!$T$45:$Z$45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112</c:v>
                      </c:pt>
                      <c:pt idx="4">
                        <c:v>84</c:v>
                      </c:pt>
                      <c:pt idx="5">
                        <c:v>58</c:v>
                      </c:pt>
                      <c:pt idx="6">
                        <c:v>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FFA-4CE3-925D-B420A2D9D90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r>
                            <a:rPr lang="en-US"/>
                            <a:t>154</a:t>
                          </a:r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C-EFFA-4CE3-925D-B420A2D9D9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FFA-4CE3-925D-B420A2D9D90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FFA-4CE3-925D-B420A2D9D90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112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FFA-4CE3-925D-B420A2D9D90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FFA-4CE3-925D-B420A2D9D90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Commercial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SERVER'!$T$13:$Z$13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255</c:v>
                      </c:pt>
                      <c:pt idx="5">
                        <c:v>340</c:v>
                      </c:pt>
                      <c:pt idx="6">
                        <c:v>425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FFA-4CE3-925D-B420A2D9D90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PostgreSQL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PostgreSQL!$S$13:$Y$13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160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FFA-4CE3-925D-B420A2D9D90F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10-Minute New Order Concurrency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0"/>
          <c:order val="0"/>
          <c:tx>
            <c:v>S_A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Strong!$T$24:$AG$24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7-424B-9C5A-34B2FBFD8536}"/>
            </c:ext>
          </c:extLst>
        </c:ser>
        <c:ser>
          <c:idx val="1"/>
          <c:order val="1"/>
          <c:tx>
            <c:v>S_B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07-424B-9C5A-34B2FBFD8536}"/>
            </c:ext>
          </c:extLst>
        </c:ser>
        <c:ser>
          <c:idx val="2"/>
          <c:order val="2"/>
          <c:tx>
            <c:v>S_C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Strong!$T$24:$AG$24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07-424B-9C5A-34B2FBFD8536}"/>
            </c:ext>
          </c:extLst>
        </c:ser>
        <c:ser>
          <c:idx val="3"/>
          <c:order val="3"/>
          <c:tx>
            <c:v>S_D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Strong!$T$46:$AG$46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07-424B-9C5A-34B2FBFD8536}"/>
            </c:ext>
          </c:extLst>
        </c:ser>
        <c:ser>
          <c:idx val="4"/>
          <c:order val="4"/>
          <c:tx>
            <c:v>S_E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Strong!$T$56:$AG$56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07-424B-9C5A-34B2FBFD8536}"/>
            </c:ext>
          </c:extLst>
        </c:ser>
        <c:ser>
          <c:idx val="5"/>
          <c:order val="5"/>
          <c:tx>
            <c:v>Strong_Ave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07-424B-9C5A-34B2FBFD8536}"/>
            </c:ext>
          </c:extLst>
        </c:ser>
        <c:ser>
          <c:idx val="6"/>
          <c:order val="6"/>
          <c:tx>
            <c:v>P_A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PostgreSQL!$T$9:$Y$9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1.8</c:v>
                </c:pt>
                <c:pt idx="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E07-424B-9C5A-34B2FBFD8536}"/>
            </c:ext>
          </c:extLst>
        </c:ser>
        <c:ser>
          <c:idx val="7"/>
          <c:order val="7"/>
          <c:tx>
            <c:v>P_B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PostgreSQL!$T$16:$Y$16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PostgreSQL!$T$22:$Y$22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2.5</c:v>
                </c:pt>
                <c:pt idx="3">
                  <c:v>1.7</c:v>
                </c:pt>
                <c:pt idx="4">
                  <c:v>1.4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07-424B-9C5A-34B2FBFD8536}"/>
            </c:ext>
          </c:extLst>
        </c:ser>
        <c:ser>
          <c:idx val="8"/>
          <c:order val="8"/>
          <c:tx>
            <c:v>P_C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PostgreSQL!$T$27:$Y$27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PostgreSQL!$T$33:$Y$33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2.2000000000000002</c:v>
                </c:pt>
                <c:pt idx="3">
                  <c:v>1.7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E07-424B-9C5A-34B2FBFD8536}"/>
            </c:ext>
          </c:extLst>
        </c:ser>
        <c:ser>
          <c:idx val="11"/>
          <c:order val="11"/>
          <c:tx>
            <c:v>Postgres_Ave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PostgreSQL!$T$46:$Y$46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1.7</c:v>
                </c:pt>
                <c:pt idx="4">
                  <c:v>1.6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E07-424B-9C5A-34B2FBFD8536}"/>
            </c:ext>
          </c:extLst>
        </c:ser>
        <c:ser>
          <c:idx val="12"/>
          <c:order val="12"/>
          <c:tx>
            <c:v>C_A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SERVER'!$T$9:$Z$9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6.9</c:v>
                </c:pt>
                <c:pt idx="3">
                  <c:v>12.2</c:v>
                </c:pt>
                <c:pt idx="4">
                  <c:v>15.4</c:v>
                </c:pt>
                <c:pt idx="5">
                  <c:v>4.5999999999999996</c:v>
                </c:pt>
                <c:pt idx="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E07-424B-9C5A-34B2FBFD8536}"/>
            </c:ext>
          </c:extLst>
        </c:ser>
        <c:ser>
          <c:idx val="14"/>
          <c:order val="14"/>
          <c:tx>
            <c:v>C_C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'SQL SERVER'!$T$27:$Z$27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SERVER'!$T$33:$Z$33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7.4</c:v>
                </c:pt>
                <c:pt idx="3">
                  <c:v>11.8</c:v>
                </c:pt>
                <c:pt idx="4">
                  <c:v>7.4</c:v>
                </c:pt>
                <c:pt idx="5">
                  <c:v>14.8</c:v>
                </c:pt>
                <c:pt idx="6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E07-424B-9C5A-34B2FBFD8536}"/>
            </c:ext>
          </c:extLst>
        </c:ser>
        <c:ser>
          <c:idx val="17"/>
          <c:order val="17"/>
          <c:tx>
            <c:v>Commercial_Ave</c:v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SERVER'!$T$46:$Z$46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11.2</c:v>
                </c:pt>
                <c:pt idx="4">
                  <c:v>8.4</c:v>
                </c:pt>
                <c:pt idx="5">
                  <c:v>5.8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E07-424B-9C5A-34B2FBFD8536}"/>
            </c:ext>
          </c:extLst>
        </c:ser>
        <c:ser>
          <c:idx val="18"/>
          <c:order val="18"/>
          <c:tx>
            <c:v>C_F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SERVER'!$X$81:$Y$81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SERVER'!$X$87:$Y$87</c:f>
              <c:numCache>
                <c:formatCode>General</c:formatCode>
                <c:ptCount val="2"/>
                <c:pt idx="0">
                  <c:v>15.4</c:v>
                </c:pt>
                <c:pt idx="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E07-424B-9C5A-34B2FBFD8536}"/>
            </c:ext>
          </c:extLst>
        </c:ser>
        <c:ser>
          <c:idx val="19"/>
          <c:order val="19"/>
          <c:tx>
            <c:v>C_G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SERVER'!$X$92:$Y$92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SERVER'!$X$98:$Y$98</c:f>
              <c:numCache>
                <c:formatCode>General</c:formatCode>
                <c:ptCount val="2"/>
                <c:pt idx="0">
                  <c:v>12.4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E07-424B-9C5A-34B2FBFD8536}"/>
            </c:ext>
          </c:extLst>
        </c:ser>
        <c:ser>
          <c:idx val="22"/>
          <c:order val="22"/>
          <c:tx>
            <c:v>C_E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SERVER'!$T$70:$Z$70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SERVER'!$T$76:$Z$76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7.9</c:v>
                </c:pt>
                <c:pt idx="3">
                  <c:v>10.6</c:v>
                </c:pt>
                <c:pt idx="4">
                  <c:v>2</c:v>
                </c:pt>
                <c:pt idx="5">
                  <c:v>3.3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E07-424B-9C5A-34B2FBFD8536}"/>
            </c:ext>
          </c:extLst>
        </c:ser>
        <c:ser>
          <c:idx val="23"/>
          <c:order val="23"/>
          <c:tx>
            <c:v>C_D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SERVER'!$T$59:$Z$59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SERVER'!$T$65:$Z$65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10.6</c:v>
                </c:pt>
                <c:pt idx="4">
                  <c:v>1.6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E07-424B-9C5A-34B2FBFD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P_D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rgbClr val="4472C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PostgreSQL!$T$33:$Y$33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1.6</c:v>
                      </c:pt>
                      <c:pt idx="2">
                        <c:v>2.2000000000000002</c:v>
                      </c:pt>
                      <c:pt idx="3">
                        <c:v>1.7</c:v>
                      </c:pt>
                      <c:pt idx="4">
                        <c:v>1.1000000000000001</c:v>
                      </c:pt>
                      <c:pt idx="5">
                        <c:v>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3E07-424B-9C5A-34B2FBFD853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PostgreSQL!$T$76:$Y$76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1.6</c:v>
                      </c:pt>
                      <c:pt idx="2">
                        <c:v>2.5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3E07-424B-9C5A-34B2FBFD853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rgbClr val="ED7D3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SERVER'!$T$22:$Z$22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1.7</c:v>
                      </c:pt>
                      <c:pt idx="2">
                        <c:v>6.4</c:v>
                      </c:pt>
                      <c:pt idx="3">
                        <c:v>10.6</c:v>
                      </c:pt>
                      <c:pt idx="4">
                        <c:v>4.7</c:v>
                      </c:pt>
                      <c:pt idx="5">
                        <c:v>9.5</c:v>
                      </c:pt>
                      <c:pt idx="6">
                        <c:v>2.9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2-3E07-424B-9C5A-34B2FBFD853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4472C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SERVER'!$T$65:$Z$65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1.7</c:v>
                      </c:pt>
                      <c:pt idx="2">
                        <c:v>7.1</c:v>
                      </c:pt>
                      <c:pt idx="3">
                        <c:v>10.6</c:v>
                      </c:pt>
                      <c:pt idx="4">
                        <c:v>1.6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3E07-424B-9C5A-34B2FBFD853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SERVER'!$T$76:$Z$76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1.7</c:v>
                      </c:pt>
                      <c:pt idx="2">
                        <c:v>7.9</c:v>
                      </c:pt>
                      <c:pt idx="3">
                        <c:v>10.6</c:v>
                      </c:pt>
                      <c:pt idx="4">
                        <c:v>2</c:v>
                      </c:pt>
                      <c:pt idx="5">
                        <c:v>3.3</c:v>
                      </c:pt>
                      <c:pt idx="6">
                        <c:v>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7-3E07-424B-9C5A-34B2FBFD853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D-3E07-424B-9C5A-34B2FBFD853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SERVER'!$W$70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SERVER'!$W$46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E-3E07-424B-9C5A-34B2FBFD853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3E07-424B-9C5A-34B2FBFD853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PostgreSQL!$V$46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0-3E07-424B-9C5A-34B2FBFD8536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Order</a:t>
            </a:r>
            <a:r>
              <a:rPr lang="en-GB" baseline="0"/>
              <a:t> - Clerk Ratio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41731346081739784"/>
          <c:y val="1.703940171574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1528558930134E-2"/>
          <c:y val="8.4249331617168924E-2"/>
          <c:w val="0.88117372828396467"/>
          <c:h val="0.8185082031144485"/>
        </c:manualLayout>
      </c:layout>
      <c:scatterChart>
        <c:scatterStyle val="smoothMarker"/>
        <c:varyColors val="0"/>
        <c:ser>
          <c:idx val="0"/>
          <c:order val="0"/>
          <c:tx>
            <c:v>PostgreSQL</c:v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5D-49C2-8D50-BC792198319B}"/>
                </c:ext>
              </c:extLst>
            </c:dLbl>
            <c:dLbl>
              <c:idx val="2"/>
              <c:layout>
                <c:manualLayout>
                  <c:x val="-1.5873015873016018E-3"/>
                  <c:y val="-2.14405337511143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5D-49C2-8D50-BC79219831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D-49C2-8D50-BC792198319B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PostgreSQL!$T$41:$Y$41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9C2-8D50-BC792198319B}"/>
            </c:ext>
          </c:extLst>
        </c:ser>
        <c:ser>
          <c:idx val="1"/>
          <c:order val="1"/>
          <c:tx>
            <c:v>Commercial DBMS</c:v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5D-49C2-8D50-BC79219831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5D-49C2-8D50-BC792198319B}"/>
                </c:ext>
              </c:extLst>
            </c:dLbl>
            <c:dLbl>
              <c:idx val="3"/>
              <c:layout>
                <c:manualLayout>
                  <c:x val="-1.9047619047619049E-2"/>
                  <c:y val="-1.60804003133356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5D-49C2-8D50-BC79219831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5D-49C2-8D50-BC792198319B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SERVER'!$T$41:$Z$41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65</c:v>
                </c:pt>
                <c:pt idx="3">
                  <c:v>77</c:v>
                </c:pt>
                <c:pt idx="4">
                  <c:v>62</c:v>
                </c:pt>
                <c:pt idx="5">
                  <c:v>40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5D-49C2-8D50-BC792198319B}"/>
            </c:ext>
          </c:extLst>
        </c:ser>
        <c:ser>
          <c:idx val="2"/>
          <c:order val="2"/>
          <c:tx>
            <c:v>Strong</c:v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9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5D-49C2-8D50-BC792198319B}"/>
              </c:ext>
            </c:extLst>
          </c:dPt>
          <c:dPt>
            <c:idx val="12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5D-49C2-8D50-BC79219831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5D-49C2-8D50-BC79219831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5D-49C2-8D50-BC79219831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5D-49C2-8D50-BC79219831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5D-49C2-8D50-BC79219831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5D-49C2-8D50-BC792198319B}"/>
                </c:ext>
              </c:extLst>
            </c:dLbl>
            <c:dLbl>
              <c:idx val="9"/>
              <c:layout>
                <c:manualLayout>
                  <c:x val="-3.4920634920635039E-2"/>
                  <c:y val="3.21608006266713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5D-49C2-8D50-BC79219831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5D-49C2-8D50-BC792198319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5D-49C2-8D50-BC792198319B}"/>
                </c:ext>
              </c:extLst>
            </c:dLbl>
            <c:dLbl>
              <c:idx val="12"/>
              <c:layout>
                <c:manualLayout>
                  <c:x val="-5.0793650793650912E-2"/>
                  <c:y val="4.55611342211177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5D-49C2-8D50-BC792198319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45D-49C2-8D50-BC792198319B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Strong!$T$35:$AG$35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202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45D-49C2-8D50-BC792198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85248"/>
        <c:axId val="407286888"/>
      </c:scatterChart>
      <c:valAx>
        <c:axId val="4072852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6888"/>
        <c:crosses val="autoZero"/>
        <c:crossBetween val="midCat"/>
        <c:majorUnit val="10"/>
      </c:valAx>
      <c:valAx>
        <c:axId val="40728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5816772903373"/>
          <c:y val="0.49660243510440022"/>
          <c:w val="0.15509369238538334"/>
          <c:h val="0.13567932727370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tpmC</a:t>
            </a:r>
            <a:r>
              <a:rPr lang="en-GB" baseline="0"/>
              <a:t>- Clerk Ratio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41731346081739784"/>
          <c:y val="1.703940171574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2057798330764"/>
          <c:y val="8.4249331617168924E-2"/>
          <c:w val="0.82826368926106464"/>
          <c:h val="0.8185082031144485"/>
        </c:manualLayout>
      </c:layout>
      <c:scatterChart>
        <c:scatterStyle val="smoothMarker"/>
        <c:varyColors val="0"/>
        <c:ser>
          <c:idx val="0"/>
          <c:order val="0"/>
          <c:tx>
            <c:v>PostgreSQL</c:v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3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11-41BC-9748-71B4602A913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11-41BC-9748-71B4602A91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11-41BC-9748-71B4602A9137}"/>
                </c:ext>
              </c:extLst>
            </c:dLbl>
            <c:dLbl>
              <c:idx val="2"/>
              <c:layout>
                <c:manualLayout>
                  <c:x val="2.2222222222222223E-2"/>
                  <c:y val="-1.072026687555721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11-41BC-9748-71B4602A91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11-41BC-9748-71B4602A913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11-41BC-9748-71B4602A913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11-41BC-9748-71B4602A9137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PostgreSQL!$T$46:$Y$46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1.7</c:v>
                </c:pt>
                <c:pt idx="4">
                  <c:v>1.6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11-41BC-9748-71B4602A9137}"/>
            </c:ext>
          </c:extLst>
        </c:ser>
        <c:ser>
          <c:idx val="1"/>
          <c:order val="1"/>
          <c:tx>
            <c:v>Commercial DBMS</c:v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11-41BC-9748-71B4602A913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11-41BC-9748-71B4602A91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11-41BC-9748-71B4602A913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11-41BC-9748-71B4602A9137}"/>
                </c:ext>
              </c:extLst>
            </c:dLbl>
            <c:dLbl>
              <c:idx val="3"/>
              <c:layout>
                <c:manualLayout>
                  <c:x val="1.4285714285714256E-2"/>
                  <c:y val="-1.876046703222505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11-41BC-9748-71B4602A913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11-41BC-9748-71B4602A913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11-41BC-9748-71B4602A913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11-41BC-9748-71B4602A9137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SERVER'!$T$46:$Z$46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11.2</c:v>
                </c:pt>
                <c:pt idx="4">
                  <c:v>8.4</c:v>
                </c:pt>
                <c:pt idx="5">
                  <c:v>5.8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11-41BC-9748-71B4602A9137}"/>
            </c:ext>
          </c:extLst>
        </c:ser>
        <c:ser>
          <c:idx val="2"/>
          <c:order val="2"/>
          <c:tx>
            <c:v>Strong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411-41BC-9748-71B4602A913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7285248"/>
        <c:axId val="407286888"/>
      </c:scatterChart>
      <c:valAx>
        <c:axId val="407285248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6888"/>
        <c:crosses val="autoZero"/>
        <c:crossBetween val="midCat"/>
        <c:majorUnit val="10"/>
      </c:valAx>
      <c:valAx>
        <c:axId val="40728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Average tp</a:t>
                </a:r>
                <a:r>
                  <a:rPr lang="en-GB"/>
                  <a:t>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15180687863534"/>
          <c:y val="0.10799276086545476"/>
          <c:w val="0.15003586792888399"/>
          <c:h val="0.1490796608681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Strong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8401959309227"/>
          <c:y val="0.11075773240600031"/>
          <c:w val="0.81178410819666647"/>
          <c:h val="0.760288771484392"/>
        </c:manualLayout>
      </c:layout>
      <c:scatterChart>
        <c:scatterStyle val="smoothMarker"/>
        <c:varyColors val="0"/>
        <c:ser>
          <c:idx val="0"/>
          <c:order val="0"/>
          <c:tx>
            <c:v>Total Transactions (All)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Strong!$T$44:$AG$44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192</c:v>
                </c:pt>
                <c:pt idx="3">
                  <c:v>425</c:v>
                </c:pt>
                <c:pt idx="4">
                  <c:v>693</c:v>
                </c:pt>
                <c:pt idx="5">
                  <c:v>930</c:v>
                </c:pt>
                <c:pt idx="6">
                  <c:v>1189</c:v>
                </c:pt>
                <c:pt idx="7">
                  <c:v>1429</c:v>
                </c:pt>
                <c:pt idx="8">
                  <c:v>1607</c:v>
                </c:pt>
                <c:pt idx="9">
                  <c:v>1840</c:v>
                </c:pt>
                <c:pt idx="10">
                  <c:v>1952</c:v>
                </c:pt>
                <c:pt idx="11">
                  <c:v>2179</c:v>
                </c:pt>
                <c:pt idx="12">
                  <c:v>2281</c:v>
                </c:pt>
                <c:pt idx="13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DA5-A211-A4DE4B559FC4}"/>
            </c:ext>
          </c:extLst>
        </c:ser>
        <c:ser>
          <c:idx val="1"/>
          <c:order val="1"/>
          <c:tx>
            <c:v>Successful Transactions (New Orders)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Strong!$T$35:$AG$35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202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DA5-A211-A4DE4B559FC4}"/>
            </c:ext>
          </c:extLst>
        </c:ser>
        <c:ser>
          <c:idx val="2"/>
          <c:order val="2"/>
          <c:tx>
            <c:v>Ideal Successful Transactions (New Orders)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Strong!$T$12:$AG$12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160</c:v>
                </c:pt>
                <c:pt idx="3">
                  <c:v>320</c:v>
                </c:pt>
                <c:pt idx="4">
                  <c:v>480</c:v>
                </c:pt>
                <c:pt idx="5">
                  <c:v>640</c:v>
                </c:pt>
                <c:pt idx="6">
                  <c:v>800</c:v>
                </c:pt>
                <c:pt idx="7">
                  <c:v>960</c:v>
                </c:pt>
                <c:pt idx="8">
                  <c:v>1120</c:v>
                </c:pt>
                <c:pt idx="9">
                  <c:v>1280</c:v>
                </c:pt>
                <c:pt idx="10">
                  <c:v>1440</c:v>
                </c:pt>
                <c:pt idx="11">
                  <c:v>1600</c:v>
                </c:pt>
                <c:pt idx="12">
                  <c:v>1760</c:v>
                </c:pt>
                <c:pt idx="13">
                  <c:v>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DA5-A211-A4DE4B55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8896"/>
        <c:axId val="480472720"/>
      </c:scatterChart>
      <c:valAx>
        <c:axId val="5214588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2720"/>
        <c:crosses val="autoZero"/>
        <c:crossBetween val="midCat"/>
        <c:majorUnit val="10"/>
      </c:valAx>
      <c:valAx>
        <c:axId val="48047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81547102363521"/>
          <c:y val="0.2671169788148603"/>
          <c:w val="0.44263520935885442"/>
          <c:h val="0.13494647256893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10-Minute New Order Concurrency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0"/>
          <c:order val="0"/>
          <c:tx>
            <c:v>S_A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0617987449551697"/>
                  <c:y val="-6.5106322169920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Maximum Average: 80, 293</a:t>
                    </a:r>
                  </a:p>
                </c:rich>
              </c:tx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Strong!$T$4:$AG$4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133</c:v>
                </c:pt>
                <c:pt idx="3">
                  <c:v>209</c:v>
                </c:pt>
                <c:pt idx="4">
                  <c:v>223</c:v>
                </c:pt>
                <c:pt idx="5">
                  <c:v>265</c:v>
                </c:pt>
                <c:pt idx="6">
                  <c:v>274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288</c:v>
                </c:pt>
                <c:pt idx="11">
                  <c:v>285</c:v>
                </c:pt>
                <c:pt idx="12">
                  <c:v>290</c:v>
                </c:pt>
                <c:pt idx="13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7E2-92A6-AC97FC3352A4}"/>
            </c:ext>
          </c:extLst>
        </c:ser>
        <c:ser>
          <c:idx val="1"/>
          <c:order val="1"/>
          <c:tx>
            <c:v>S_B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DC-411D-957F-43A659401A96}"/>
                </c:ext>
              </c:extLst>
            </c:dLbl>
            <c:dLbl>
              <c:idx val="12"/>
              <c:layout>
                <c:manualLayout>
                  <c:x val="-0.33622128191793621"/>
                  <c:y val="0.683616382784162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StrongDBMS Tests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Strong!$T$15:$AG$15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131</c:v>
                </c:pt>
                <c:pt idx="3">
                  <c:v>197</c:v>
                </c:pt>
                <c:pt idx="4">
                  <c:v>240</c:v>
                </c:pt>
                <c:pt idx="5">
                  <c:v>270</c:v>
                </c:pt>
                <c:pt idx="6">
                  <c:v>274</c:v>
                </c:pt>
                <c:pt idx="7">
                  <c:v>285</c:v>
                </c:pt>
                <c:pt idx="8">
                  <c:v>296</c:v>
                </c:pt>
                <c:pt idx="9">
                  <c:v>299</c:v>
                </c:pt>
                <c:pt idx="10">
                  <c:v>295</c:v>
                </c:pt>
                <c:pt idx="11">
                  <c:v>282</c:v>
                </c:pt>
                <c:pt idx="12">
                  <c:v>283</c:v>
                </c:pt>
                <c:pt idx="13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C-47E2-92A6-AC97FC3352A4}"/>
            </c:ext>
          </c:extLst>
        </c:ser>
        <c:ser>
          <c:idx val="2"/>
          <c:order val="2"/>
          <c:tx>
            <c:v>S_C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7.1860558234741384E-2"/>
                  <c:y val="-3.5162540453817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Maximum Value: 110, </a:t>
                    </a:r>
                    <a:fld id="{67EFEDB7-CC9B-448D-96E2-7FD985E0A890}" type="YVALUE">
                      <a:rPr lang="en-US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D44C-47E2-92A6-AC97FC335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Strong!$T$24:$AG$24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Strong!$T$25:$AG$25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139</c:v>
                </c:pt>
                <c:pt idx="3">
                  <c:v>214</c:v>
                </c:pt>
                <c:pt idx="4">
                  <c:v>226</c:v>
                </c:pt>
                <c:pt idx="5">
                  <c:v>263</c:v>
                </c:pt>
                <c:pt idx="6">
                  <c:v>277</c:v>
                </c:pt>
                <c:pt idx="7">
                  <c:v>296</c:v>
                </c:pt>
                <c:pt idx="8">
                  <c:v>291</c:v>
                </c:pt>
                <c:pt idx="9">
                  <c:v>295</c:v>
                </c:pt>
                <c:pt idx="10">
                  <c:v>290</c:v>
                </c:pt>
                <c:pt idx="11">
                  <c:v>299</c:v>
                </c:pt>
                <c:pt idx="12">
                  <c:v>308</c:v>
                </c:pt>
                <c:pt idx="13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C-47E2-92A6-AC97FC3352A4}"/>
            </c:ext>
          </c:extLst>
        </c:ser>
        <c:ser>
          <c:idx val="3"/>
          <c:order val="3"/>
          <c:tx>
            <c:v>S_D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Strong!$T$46:$AG$46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Strong!$T$52:$AG$52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130</c:v>
                </c:pt>
                <c:pt idx="3">
                  <c:v>193</c:v>
                </c:pt>
                <c:pt idx="4">
                  <c:v>236</c:v>
                </c:pt>
                <c:pt idx="5">
                  <c:v>267</c:v>
                </c:pt>
                <c:pt idx="6">
                  <c:v>281</c:v>
                </c:pt>
                <c:pt idx="7">
                  <c:v>293</c:v>
                </c:pt>
                <c:pt idx="8">
                  <c:v>286</c:v>
                </c:pt>
                <c:pt idx="9">
                  <c:v>295</c:v>
                </c:pt>
                <c:pt idx="10">
                  <c:v>284</c:v>
                </c:pt>
                <c:pt idx="11">
                  <c:v>287</c:v>
                </c:pt>
                <c:pt idx="12">
                  <c:v>284</c:v>
                </c:pt>
                <c:pt idx="13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C-47E2-92A6-AC97FC3352A4}"/>
            </c:ext>
          </c:extLst>
        </c:ser>
        <c:ser>
          <c:idx val="4"/>
          <c:order val="4"/>
          <c:tx>
            <c:v>S_E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Strong!$T$56:$AG$56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Strong!$T$61:$AG$61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126</c:v>
                </c:pt>
                <c:pt idx="3">
                  <c:v>198</c:v>
                </c:pt>
                <c:pt idx="4">
                  <c:v>240</c:v>
                </c:pt>
                <c:pt idx="5">
                  <c:v>275</c:v>
                </c:pt>
                <c:pt idx="6">
                  <c:v>272</c:v>
                </c:pt>
                <c:pt idx="7">
                  <c:v>276</c:v>
                </c:pt>
                <c:pt idx="8">
                  <c:v>286</c:v>
                </c:pt>
                <c:pt idx="9">
                  <c:v>282</c:v>
                </c:pt>
                <c:pt idx="10">
                  <c:v>297</c:v>
                </c:pt>
                <c:pt idx="11">
                  <c:v>280</c:v>
                </c:pt>
                <c:pt idx="12">
                  <c:v>288</c:v>
                </c:pt>
                <c:pt idx="13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C-47E2-92A6-AC97FC3352A4}"/>
            </c:ext>
          </c:extLst>
        </c:ser>
        <c:ser>
          <c:idx val="5"/>
          <c:order val="5"/>
          <c:tx>
            <c:v>Strong_Ave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C-411D-957F-43A659401A9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DC-411D-957F-43A659401A9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C-411D-957F-43A659401A9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C-411D-957F-43A659401A9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C-411D-957F-43A659401A9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DC-411D-957F-43A659401A9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C-411D-957F-43A659401A96}"/>
                </c:ext>
              </c:extLst>
            </c:dLbl>
            <c:dLbl>
              <c:idx val="7"/>
              <c:layout>
                <c:manualLayout>
                  <c:x val="-0.23655587520357169"/>
                  <c:y val="0.68904190963165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</a:t>
                    </a:r>
                    <a:r>
                      <a:rPr lang="en-US" baseline="0"/>
                      <a:t>DBMS Average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C-411D-957F-43A659401A9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DC-411D-957F-43A659401A9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4C-47E2-92A6-AC97FC3352A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DC-411D-957F-43A659401A9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DC-411D-957F-43A659401A9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DC-411D-957F-43A659401A9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Strong!$T$34:$AG$34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203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290</c:v>
                </c:pt>
                <c:pt idx="9">
                  <c:v>293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C-47E2-92A6-AC97FC3352A4}"/>
            </c:ext>
          </c:extLst>
        </c:ser>
        <c:ser>
          <c:idx val="6"/>
          <c:order val="6"/>
          <c:tx>
            <c:v>P_A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35610447716284455"/>
                  <c:y val="0.208882783628493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PostgreSQL</a:t>
                    </a:r>
                    <a:r>
                      <a:rPr lang="en-US" baseline="0"/>
                      <a:t> Tests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PostgreSQL!$T$8:$Y$8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18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C-47E2-92A6-AC97FC3352A4}"/>
            </c:ext>
          </c:extLst>
        </c:ser>
        <c:ser>
          <c:idx val="7"/>
          <c:order val="7"/>
          <c:tx>
            <c:v>P_B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PostgreSQL!$T$16:$Y$16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PostgreSQL!$T$21:$Y$21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17</c:v>
                </c:pt>
                <c:pt idx="4">
                  <c:v>14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4C-47E2-92A6-AC97FC3352A4}"/>
            </c:ext>
          </c:extLst>
        </c:ser>
        <c:ser>
          <c:idx val="8"/>
          <c:order val="8"/>
          <c:tx>
            <c:v>P_C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PostgreSQL!$T$27:$Y$27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PostgreSQL!$T$32:$Y$32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11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4C-47E2-92A6-AC97FC3352A4}"/>
            </c:ext>
          </c:extLst>
        </c:ser>
        <c:ser>
          <c:idx val="9"/>
          <c:order val="9"/>
          <c:tx>
            <c:v>P_D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PostgreSQL!$T$59:$Y$59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PostgreSQL!$T$64:$Y$64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21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4C-47E2-92A6-AC97FC3352A4}"/>
            </c:ext>
          </c:extLst>
        </c:ser>
        <c:ser>
          <c:idx val="10"/>
          <c:order val="10"/>
          <c:tx>
            <c:v>P_E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693835894920126E-2"/>
                  <c:y val="-0.49866529903517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 Value: 2, </a:t>
                    </a:r>
                    <a:fld id="{84CAD26B-385F-4F43-A018-28C6CCE8EB4B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D44C-47E2-92A6-AC97FC3352A4}"/>
                </c:ext>
              </c:extLst>
            </c:dLbl>
            <c:spPr>
              <a:noFill/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PostgreSQL!$T$70:$Y$70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PostgreSQL!$T$75:$Y$75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4C-47E2-92A6-AC97FC3352A4}"/>
            </c:ext>
          </c:extLst>
        </c:ser>
        <c:ser>
          <c:idx val="11"/>
          <c:order val="11"/>
          <c:tx>
            <c:v>Postgres_Ave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0.13426994492345731"/>
                  <c:y val="0.1980317299335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PostgreSQL Average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PostgreSQL!$T$45:$Y$45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4C-47E2-92A6-AC97FC3352A4}"/>
            </c:ext>
          </c:extLst>
        </c:ser>
        <c:ser>
          <c:idx val="12"/>
          <c:order val="12"/>
          <c:tx>
            <c:v>C_A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SERVER'!$T$8:$Z$8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69</c:v>
                </c:pt>
                <c:pt idx="3">
                  <c:v>122</c:v>
                </c:pt>
                <c:pt idx="4">
                  <c:v>154</c:v>
                </c:pt>
                <c:pt idx="5">
                  <c:v>46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4C-47E2-92A6-AC97FC3352A4}"/>
            </c:ext>
          </c:extLst>
        </c:ser>
        <c:ser>
          <c:idx val="13"/>
          <c:order val="13"/>
          <c:tx>
            <c:v>C_B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SERVER'!$T$16:$Z$16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SERVER'!$T$21:$Z$21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64</c:v>
                </c:pt>
                <c:pt idx="3">
                  <c:v>106</c:v>
                </c:pt>
                <c:pt idx="4">
                  <c:v>47</c:v>
                </c:pt>
                <c:pt idx="5">
                  <c:v>95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4C-47E2-92A6-AC97FC3352A4}"/>
            </c:ext>
          </c:extLst>
        </c:ser>
        <c:ser>
          <c:idx val="14"/>
          <c:order val="14"/>
          <c:tx>
            <c:v>C_C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SERVER'!$T$27:$Z$27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SERVER'!$T$32:$Z$32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74</c:v>
                </c:pt>
                <c:pt idx="3">
                  <c:v>118</c:v>
                </c:pt>
                <c:pt idx="4">
                  <c:v>74</c:v>
                </c:pt>
                <c:pt idx="5">
                  <c:v>148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4C-47E2-92A6-AC97FC3352A4}"/>
            </c:ext>
          </c:extLst>
        </c:ser>
        <c:ser>
          <c:idx val="15"/>
          <c:order val="15"/>
          <c:tx>
            <c:v>C_D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DC-411D-957F-43A659401A96}"/>
                </c:ext>
              </c:extLst>
            </c:dLbl>
            <c:dLbl>
              <c:idx val="6"/>
              <c:layout>
                <c:manualLayout>
                  <c:x val="0.24503050072272703"/>
                  <c:y val="0.135638171187333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 Tests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SERVER'!$T$59:$Z$59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SERVER'!$T$64:$Z$64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106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4C-47E2-92A6-AC97FC3352A4}"/>
            </c:ext>
          </c:extLst>
        </c:ser>
        <c:ser>
          <c:idx val="16"/>
          <c:order val="16"/>
          <c:tx>
            <c:v>C_E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SERVER'!$T$70:$Z$70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SERVER'!$T$75:$Z$75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79</c:v>
                </c:pt>
                <c:pt idx="3">
                  <c:v>106</c:v>
                </c:pt>
                <c:pt idx="4">
                  <c:v>20</c:v>
                </c:pt>
                <c:pt idx="5">
                  <c:v>33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4C-47E2-92A6-AC97FC3352A4}"/>
            </c:ext>
          </c:extLst>
        </c:ser>
        <c:ser>
          <c:idx val="17"/>
          <c:order val="17"/>
          <c:tx>
            <c:v>Commercial_Ave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9.8325620929938476E-2"/>
                  <c:y val="0.271276342374667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</a:t>
                    </a:r>
                    <a:r>
                      <a:rPr lang="en-US" baseline="0"/>
                      <a:t> DBMS Average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DC-411D-957F-43A659401A96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SERVER'!$T$45:$Z$45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112</c:v>
                </c:pt>
                <c:pt idx="4">
                  <c:v>84</c:v>
                </c:pt>
                <c:pt idx="5">
                  <c:v>58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4C-47E2-92A6-AC97FC3352A4}"/>
            </c:ext>
          </c:extLst>
        </c:ser>
        <c:ser>
          <c:idx val="18"/>
          <c:order val="18"/>
          <c:tx>
            <c:v>C_F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245812004641332E-2"/>
                  <c:y val="-3.2466438096767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Value: 15, </a:t>
                    </a:r>
                    <a:fld id="{F6F438E6-5C80-4D70-A11B-6DC59CCFD2AB}" type="YVALUE">
                      <a:rPr lang="en-US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44C-47E2-92A6-AC97FC3352A4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'SQL SERVER'!$X$81:$Y$81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SERVER'!$X$86:$Y$86</c:f>
              <c:numCache>
                <c:formatCode>General</c:formatCode>
                <c:ptCount val="2"/>
                <c:pt idx="0">
                  <c:v>154</c:v>
                </c:pt>
                <c:pt idx="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4C-47E2-92A6-AC97FC3352A4}"/>
            </c:ext>
          </c:extLst>
        </c:ser>
        <c:ser>
          <c:idx val="19"/>
          <c:order val="19"/>
          <c:tx>
            <c:v>C_G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SERVER'!$X$92:$Y$92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SERVER'!$X$97:$Y$97</c:f>
              <c:numCache>
                <c:formatCode>General</c:formatCode>
                <c:ptCount val="2"/>
                <c:pt idx="0">
                  <c:v>124</c:v>
                </c:pt>
                <c:pt idx="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4C-47E2-92A6-AC97FC33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 New Orders</a:t>
            </a:r>
          </a:p>
        </c:rich>
      </c:tx>
      <c:layout>
        <c:manualLayout>
          <c:xMode val="edge"/>
          <c:yMode val="edge"/>
          <c:x val="0.360493651267500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0903690330677"/>
          <c:y val="4.6296296296296294E-2"/>
          <c:w val="0.83047074063775828"/>
          <c:h val="0.81481481481481477"/>
        </c:manualLayout>
      </c:layout>
      <c:barChart>
        <c:barDir val="col"/>
        <c:grouping val="clustered"/>
        <c:varyColors val="0"/>
        <c:ser>
          <c:idx val="0"/>
          <c:order val="0"/>
          <c:tx>
            <c:v>Strong 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083-8D97-BE06EB608EDA}"/>
            </c:ext>
          </c:extLst>
        </c:ser>
        <c:ser>
          <c:idx val="1"/>
          <c:order val="1"/>
          <c:tx>
            <c:v>Strong 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A-4083-8D97-BE06EB608EDA}"/>
            </c:ext>
          </c:extLst>
        </c:ser>
        <c:ser>
          <c:idx val="2"/>
          <c:order val="2"/>
          <c:tx>
            <c:v>Strong T3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A-4083-8D97-BE06EB608EDA}"/>
            </c:ext>
          </c:extLst>
        </c:ser>
        <c:ser>
          <c:idx val="3"/>
          <c:order val="3"/>
          <c:tx>
            <c:v>Strong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D2A-4083-8D97-BE06EB608EDA}"/>
            </c:ext>
          </c:extLst>
        </c:ser>
        <c:ser>
          <c:idx val="4"/>
          <c:order val="4"/>
          <c:tx>
            <c:v>C_T1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SERVER'!$B$55</c:f>
              <c:numCache>
                <c:formatCode>General</c:formatCode>
                <c:ptCount val="1"/>
                <c:pt idx="0">
                  <c:v>29.000000000002935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A-4083-8D97-BE06EB608EDA}"/>
            </c:ext>
          </c:extLst>
        </c:ser>
        <c:ser>
          <c:idx val="5"/>
          <c:order val="5"/>
          <c:tx>
            <c:v>C_T2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D2A-4083-8D97-BE06EB608EDA}"/>
              </c:ext>
            </c:extLst>
          </c:dPt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SERVER'!$C$55</c:f>
              <c:numCache>
                <c:formatCode>General</c:formatCode>
                <c:ptCount val="1"/>
                <c:pt idx="0">
                  <c:v>26.999999999999424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A-4083-8D97-BE06EB608EDA}"/>
            </c:ext>
          </c:extLst>
        </c:ser>
        <c:ser>
          <c:idx val="6"/>
          <c:order val="6"/>
          <c:tx>
            <c:v>C_T3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SERVER'!$D$55</c:f>
              <c:numCache>
                <c:formatCode>General</c:formatCode>
                <c:ptCount val="1"/>
                <c:pt idx="0">
                  <c:v>25.999999999997669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A-4083-8D97-BE06EB608EDA}"/>
            </c:ext>
          </c:extLst>
        </c:ser>
        <c:ser>
          <c:idx val="8"/>
          <c:order val="8"/>
          <c:tx>
            <c:v>P_T1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PostgreSQL!$B$55</c:f>
              <c:numCache>
                <c:formatCode>General</c:formatCode>
                <c:ptCount val="1"/>
                <c:pt idx="0">
                  <c:v>37.000000000000185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A-4083-8D97-BE06EB608EDA}"/>
            </c:ext>
          </c:extLst>
        </c:ser>
        <c:ser>
          <c:idx val="9"/>
          <c:order val="9"/>
          <c:tx>
            <c:v>P_T2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PostgreSQL!$C$55</c:f>
              <c:numCache>
                <c:formatCode>General</c:formatCode>
                <c:ptCount val="1"/>
                <c:pt idx="0">
                  <c:v>37.999999999999545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A-4083-8D97-BE06EB608EDA}"/>
            </c:ext>
          </c:extLst>
        </c:ser>
        <c:ser>
          <c:idx val="10"/>
          <c:order val="10"/>
          <c:tx>
            <c:v>P_T3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PostgreSQL!$D$55</c:f>
              <c:numCache>
                <c:formatCode>General</c:formatCode>
                <c:ptCount val="1"/>
                <c:pt idx="0">
                  <c:v>37.999999999999545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A-4083-8D97-BE06EB60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33144"/>
        <c:axId val="8099357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v>Commercial DBMS Ave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"/>
                    <c:pt idx="0">
                      <c:v>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'SQL SERVER'!$G$55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D2A-4083-8D97-BE06EB608E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PostgreSQL Ave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"/>
                    <c:pt idx="0">
                      <c:v>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37.700000000000003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2A-4083-8D97-BE06EB608EDA}"/>
                  </c:ext>
                </c:extLst>
              </c15:ser>
            </c15:filteredBarSeries>
          </c:ext>
        </c:extLst>
      </c:barChart>
      <c:catAx>
        <c:axId val="80993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5768"/>
        <c:crosses val="autoZero"/>
        <c:auto val="1"/>
        <c:lblAlgn val="ctr"/>
        <c:lblOffset val="100"/>
        <c:noMultiLvlLbl val="0"/>
      </c:catAx>
      <c:valAx>
        <c:axId val="8099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layout>
            <c:manualLayout>
              <c:xMode val="edge"/>
              <c:yMode val="edge"/>
              <c:x val="1.0737725620192411E-4"/>
              <c:y val="0.4472043598716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1464204135762"/>
          <c:y val="9.5461504811898586E-3"/>
          <c:w val="0.13545663522755699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 New Order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1288566805256"/>
          <c:y val="9.6369867476105514E-2"/>
          <c:w val="0.7921829682794076"/>
          <c:h val="0.70345978230863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Graphs!$K$3</c:f>
              <c:strCache>
                <c:ptCount val="1"/>
                <c:pt idx="0">
                  <c:v>DBMS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32E-43BA-ABD9-BECE8927A0CE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(Graphs!$J$4,Graphs!$J$7,Graphs!$J$10)</c:f>
              <c:numCache>
                <c:formatCode>General</c:formatCode>
                <c:ptCount val="3"/>
                <c:pt idx="0">
                  <c:v>177</c:v>
                </c:pt>
                <c:pt idx="1">
                  <c:v>29</c:v>
                </c:pt>
                <c:pt idx="2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E-43BA-ABD9-BECE8927A0CE}"/>
            </c:ext>
          </c:extLst>
        </c:ser>
        <c:ser>
          <c:idx val="3"/>
          <c:order val="3"/>
          <c:tx>
            <c:v>Ave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dash"/>
              <c:size val="10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32E-43BA-ABD9-BECE8927A0CE}"/>
              </c:ext>
            </c:extLst>
          </c:dPt>
          <c:dPt>
            <c:idx val="1"/>
            <c:marker>
              <c:symbol val="dash"/>
              <c:size val="10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32E-43BA-ABD9-BECE8927A0CE}"/>
              </c:ext>
            </c:extLst>
          </c:dPt>
          <c:dPt>
            <c:idx val="2"/>
            <c:marker>
              <c:symbol val="dash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32E-43BA-ABD9-BECE8927A0CE}"/>
              </c:ext>
            </c:extLst>
          </c:dPt>
          <c:dLbls>
            <c:dLbl>
              <c:idx val="0"/>
              <c:layout>
                <c:manualLayout>
                  <c:x val="1.2558938982184678E-2"/>
                  <c:y val="-1.01732898938441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StrongDBMS Average</a:t>
                    </a:r>
                    <a:r>
                      <a:rPr lang="en-US" baseline="0"/>
                      <a:t>, </a:t>
                    </a:r>
                    <a:fld id="{10BEA1C8-1826-4F4D-B5A2-7B4A53E5CA21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12747079181468"/>
                      <c:h val="8.549245966598102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32E-43BA-ABD9-BECE8927A0CE}"/>
                </c:ext>
              </c:extLst>
            </c:dLbl>
            <c:dLbl>
              <c:idx val="1"/>
              <c:layout>
                <c:manualLayout>
                  <c:x val="-0.16355541415908878"/>
                  <c:y val="-7.01115298499460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 Average</a:t>
                    </a:r>
                    <a:r>
                      <a:rPr lang="en-US" baseline="0"/>
                      <a:t>, </a:t>
                    </a:r>
                    <a:fld id="{3B61FA85-90C3-436D-8C4F-C20C9DD09AE1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92737523971122"/>
                      <c:h val="9.32013368528438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32E-43BA-ABD9-BECE8927A0CE}"/>
                </c:ext>
              </c:extLst>
            </c:dLbl>
            <c:dLbl>
              <c:idx val="2"/>
              <c:layout>
                <c:manualLayout>
                  <c:x val="-3.2700779659179918E-2"/>
                  <c:y val="-6.78808114513853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PostgreSQL</a:t>
                    </a:r>
                    <a:r>
                      <a:rPr lang="en-US" baseline="0"/>
                      <a:t> Average, </a:t>
                    </a:r>
                    <a:fld id="{7B25DB77-CA1E-45B1-B1D3-A9097B663E94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8729008431468"/>
                      <c:h val="9.577096258179806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32E-43BA-ABD9-BECE8927A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(Graphs!$K$6,Graphs!$K$8,Graphs!$K$11)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(Graphs!$F$4,Graphs!$F$7,Graphs!$F$10)</c:f>
              <c:numCache>
                <c:formatCode>General</c:formatCode>
                <c:ptCount val="3"/>
                <c:pt idx="0">
                  <c:v>172.3</c:v>
                </c:pt>
                <c:pt idx="1">
                  <c:v>27.3</c:v>
                </c:pt>
                <c:pt idx="2">
                  <c:v>37.700000000000003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E-43BA-ABD9-BECE8927A0C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(Graphs!$J$5,Graphs!$J$8,Graphs!$J$11)</c:f>
              <c:numCache>
                <c:formatCode>General</c:formatCode>
                <c:ptCount val="3"/>
                <c:pt idx="0">
                  <c:v>165</c:v>
                </c:pt>
                <c:pt idx="1">
                  <c:v>27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E-43BA-ABD9-BECE8927A0CE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2E-43BA-ABD9-BECE8927A0CE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(Graphs!$J$6,Graphs!$J$9,Graphs!$J$12)</c:f>
              <c:numCache>
                <c:formatCode>General</c:formatCode>
                <c:ptCount val="3"/>
                <c:pt idx="0">
                  <c:v>175</c:v>
                </c:pt>
                <c:pt idx="1">
                  <c:v>26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E-43BA-ABD9-BECE8927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35344"/>
        <c:axId val="656227472"/>
      </c:scatterChart>
      <c:valAx>
        <c:axId val="656235344"/>
        <c:scaling>
          <c:orientation val="minMax"/>
          <c:min val="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656227472"/>
        <c:crosses val="autoZero"/>
        <c:crossBetween val="midCat"/>
        <c:majorUnit val="1.25"/>
      </c:valAx>
      <c:valAx>
        <c:axId val="656227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34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Commercial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17"/>
          <c:order val="17"/>
          <c:tx>
            <c:v>Commercial_Ave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0.31147233492330362"/>
                  <c:y val="0.265376628806354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</a:t>
                    </a:r>
                    <a:r>
                      <a:rPr lang="en-US" baseline="0"/>
                      <a:t> DBMS Average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B64-403B-AE67-5C3607FBB6B9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SERVER'!$T$45:$Z$45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112</c:v>
                </c:pt>
                <c:pt idx="4">
                  <c:v>84</c:v>
                </c:pt>
                <c:pt idx="5">
                  <c:v>58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B64-403B-AE67-5C3607FBB6B9}"/>
            </c:ext>
          </c:extLst>
        </c:ser>
        <c:ser>
          <c:idx val="20"/>
          <c:order val="20"/>
          <c:tx>
            <c:v>C_average marker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B64-403B-AE67-5C3607FB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4B64-403B-AE67-5C3607FBB6B9}"/>
            </c:ext>
          </c:extLst>
        </c:ser>
        <c:ser>
          <c:idx val="23"/>
          <c:order val="23"/>
          <c:tx>
            <c:v>Commercial Ideal</c:v>
          </c:tx>
          <c:spPr>
            <a:ln w="25400" cap="rnd">
              <a:solidFill>
                <a:srgbClr val="ED7D3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9.4341976898519114E-2"/>
                  <c:y val="0.51917404129793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    Commercial Perfect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64-403B-AE67-5C3607FB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SERVER'!$T$13:$Z$13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85</c:v>
                </c:pt>
                <c:pt idx="3">
                  <c:v>170</c:v>
                </c:pt>
                <c:pt idx="4">
                  <c:v>255</c:v>
                </c:pt>
                <c:pt idx="5">
                  <c:v>340</c:v>
                </c:pt>
                <c:pt idx="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B64-403B-AE67-5C3607FB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Strong!$T$34:$AG$34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64-403B-AE67-5C3607FBB6B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4B64-403B-AE67-5C3607FBB6B9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Strong!$T$15:$AG$15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4-403B-AE67-5C3607FBB6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</a:t>
                          </a:r>
                          <a:fld id="{67EFEDB7-CC9B-448D-96E2-7FD985E0A890}" type="YVALUE">
                            <a:rPr lang="en-US"/>
                            <a:pPr>
                              <a:defRPr/>
                            </a:pPr>
                            <a:t>[Y VALUE]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Strong!$T$24:$AG$24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Strong!$T$25:$AG$25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64-403B-AE67-5C3607FBB6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Strong!$T$46:$AG$46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Strong!$T$52:$AG$52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64-403B-AE67-5C3607FBB6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Strong!$T$56:$AG$56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Strong!$T$61:$AG$61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64-403B-AE67-5C3607FBB6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Strong_Ave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4B64-403B-AE67-5C3607FBB6B9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4B64-403B-AE67-5C3607FBB6B9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4B64-403B-AE67-5C3607FBB6B9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4B64-403B-AE67-5C3607FBB6B9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4B64-403B-AE67-5C3607FBB6B9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4B64-403B-AE67-5C3607FBB6B9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4B64-403B-AE67-5C3607FBB6B9}"/>
                      </c:ext>
                    </c:extLst>
                  </c:dLbl>
                  <c:dLbl>
                    <c:idx val="7"/>
                    <c:layout>
                      <c:manualLayout>
                        <c:x val="-0.19233308939215707"/>
                        <c:y val="0.2127833956663712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</a:t>
                          </a:r>
                          <a:r>
                            <a:rPr lang="en-US" baseline="0"/>
                            <a:t>DBMS Average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4B64-403B-AE67-5C3607FBB6B9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4B64-403B-AE67-5C3607FBB6B9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4B64-403B-AE67-5C3607FBB6B9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4B64-403B-AE67-5C3607FBB6B9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4B64-403B-AE67-5C3607FBB6B9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4B64-403B-AE67-5C3607FBB6B9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Strong!$T$34:$AG$34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132</c:v>
                      </c:pt>
                      <c:pt idx="3">
                        <c:v>203</c:v>
                      </c:pt>
                      <c:pt idx="4">
                        <c:v>233</c:v>
                      </c:pt>
                      <c:pt idx="5">
                        <c:v>268</c:v>
                      </c:pt>
                      <c:pt idx="6">
                        <c:v>276</c:v>
                      </c:pt>
                      <c:pt idx="7">
                        <c:v>287</c:v>
                      </c:pt>
                      <c:pt idx="8">
                        <c:v>290</c:v>
                      </c:pt>
                      <c:pt idx="9">
                        <c:v>293</c:v>
                      </c:pt>
                      <c:pt idx="10">
                        <c:v>291</c:v>
                      </c:pt>
                      <c:pt idx="11">
                        <c:v>287</c:v>
                      </c:pt>
                      <c:pt idx="12">
                        <c:v>291</c:v>
                      </c:pt>
                      <c:pt idx="13">
                        <c:v>276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B64-403B-AE67-5C3607FBB6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B64-403B-AE67-5C3607FBB6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B64-403B-AE67-5C3607FBB6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B64-403B-AE67-5C3607FBB6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B64-403B-AE67-5C3607FBB6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</a:t>
                          </a:r>
                          <a:fld id="{84CAD26B-385F-4F43-A018-28C6CCE8EB4B}" type="YVALUE">
                            <a:rPr lang="en-US"/>
                            <a:pPr/>
                            <a:t>[Y VALUE]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D-4B64-403B-AE67-5C3607FBB6B9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B64-403B-AE67-5C3607FBB6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Postgres_Ave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-0.47908035143779243"/>
                        <c:y val="0.1596836457389730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 Average</a:t>
                          </a:r>
                        </a:p>
                      </c:rich>
                    </c:tx>
                    <c:showLegendKey val="1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PostgreSQL!$T$40:$Y$40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PostgreSQL!$T$45:$Y$45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16</c:v>
                      </c:pt>
                      <c:pt idx="5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B64-403B-AE67-5C3607FBB6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B64-403B-AE67-5C3607FBB6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B64-403B-AE67-5C3607FBB6B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B64-403B-AE67-5C3607FBB6B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4-4B64-403B-AE67-5C3607FBB6B9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B64-403B-AE67-5C3607FBB6B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B64-403B-AE67-5C3607FBB6B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fld id="{F6F438E6-5C80-4D70-A11B-6DC59CCFD2AB}" type="YVALUE">
                            <a:rPr lang="en-US"/>
                            <a:pPr/>
                            <a:t>[Y 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A-4B64-403B-AE67-5C3607FBB6B9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B64-403B-AE67-5C3607FBB6B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B64-403B-AE67-5C3607FBB6B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</a:t>
                          </a:r>
                          <a:fld id="{F187BB39-6D07-46F5-AC43-B1F9DCF4253D}" type="YVALUE">
                            <a:rPr lang="en-US" baseline="0"/>
                            <a:pPr>
                              <a:defRPr/>
                            </a:pPr>
                            <a:t>[Y VALUE]</a:t>
                          </a:fld>
                          <a:endParaRPr lang="en-US" baseline="0"/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F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4B64-403B-AE67-5C3607FBB6B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Strong Ideal</c:v>
                </c:tx>
                <c:spPr>
                  <a:ln w="25400" cap="rnd">
                    <a:solidFill>
                      <a:srgbClr val="70AD47">
                        <a:lumMod val="50000"/>
                      </a:srgbClr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10"/>
                    <c:layout>
                      <c:manualLayout>
                        <c:x val="-0.23732903563533725"/>
                        <c:y val="0.5963338211042205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StrongDBMS</a:t>
                          </a:r>
                          <a:r>
                            <a:rPr lang="en-US" baseline="0"/>
                            <a:t> Perfect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4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Strong!$T$12:$AG$12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160</c:v>
                      </c:pt>
                      <c:pt idx="3">
                        <c:v>320</c:v>
                      </c:pt>
                      <c:pt idx="4">
                        <c:v>480</c:v>
                      </c:pt>
                      <c:pt idx="5">
                        <c:v>640</c:v>
                      </c:pt>
                      <c:pt idx="6">
                        <c:v>800</c:v>
                      </c:pt>
                      <c:pt idx="7">
                        <c:v>960</c:v>
                      </c:pt>
                      <c:pt idx="8">
                        <c:v>1120</c:v>
                      </c:pt>
                      <c:pt idx="9">
                        <c:v>1280</c:v>
                      </c:pt>
                      <c:pt idx="10">
                        <c:v>1440</c:v>
                      </c:pt>
                      <c:pt idx="11">
                        <c:v>1600</c:v>
                      </c:pt>
                      <c:pt idx="12">
                        <c:v>1760</c:v>
                      </c:pt>
                      <c:pt idx="13">
                        <c:v>1920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4B64-403B-AE67-5C3607FBB6B9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PostgreSQL Ideal</c:v>
                </c:tx>
                <c:spPr>
                  <a:ln w="25400" cap="rnd">
                    <a:solidFill>
                      <a:srgbClr val="4472C4"/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3"/>
                    <c:layout>
                      <c:manualLayout>
                        <c:x val="0.106134724010834"/>
                        <c:y val="0.37463126843657829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PostgreSQL Ideal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PostgreSQL!$T$13:$Y$13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160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B64-403B-AE67-5C3607FBB6B9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5"/>
      </c:valAx>
      <c:valAx>
        <c:axId val="47409176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PostgreSQL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11"/>
          <c:order val="11"/>
          <c:tx>
            <c:v>Postgres_Ave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0.47908038195868102"/>
                  <c:y val="0.199585963969090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PostgreSQL Average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6C-4489-A836-293E780C8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PostgreSQL!$T$45:$Y$45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C-4489-A836-293E780C8E0F}"/>
            </c:ext>
          </c:extLst>
        </c:ser>
        <c:ser>
          <c:idx val="24"/>
          <c:order val="24"/>
          <c:tx>
            <c:v>PostgreSQL Ideal</c:v>
          </c:tx>
          <c:spPr>
            <a:ln w="25400" cap="rnd">
              <a:solidFill>
                <a:srgbClr val="4472C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8.3976473913506211E-2"/>
                  <c:y val="0.414533851634761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 PostgreSQL Perfect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6C-4489-A836-293E780C8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PostgreSQL!$T$13:$Y$13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80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C-4489-A836-293E780C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Strong!$T$34:$AG$34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26C-4489-A836-293E780C8E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026C-4489-A836-293E780C8E0F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Strong!$T$15:$AG$15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6C-4489-A836-293E780C8E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308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Strong!$T$24:$AG$24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Strong!$T$25:$AG$25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6C-4489-A836-293E780C8E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Strong!$T$46:$AG$46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Strong!$T$52:$AG$52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6C-4489-A836-293E780C8E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Strong!$T$56:$AG$56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Strong!$T$61:$AG$61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6C-4489-A836-293E780C8E0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Strong_Ave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026C-4489-A836-293E780C8E0F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026C-4489-A836-293E780C8E0F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026C-4489-A836-293E780C8E0F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026C-4489-A836-293E780C8E0F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026C-4489-A836-293E780C8E0F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026C-4489-A836-293E780C8E0F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026C-4489-A836-293E780C8E0F}"/>
                      </c:ext>
                    </c:extLst>
                  </c:dLbl>
                  <c:dLbl>
                    <c:idx val="7"/>
                    <c:layout>
                      <c:manualLayout>
                        <c:x val="-0.19233308939215707"/>
                        <c:y val="0.2127833956663712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</a:t>
                          </a:r>
                          <a:r>
                            <a:rPr lang="en-US" baseline="0"/>
                            <a:t>DBMS Average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026C-4489-A836-293E780C8E0F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026C-4489-A836-293E780C8E0F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026C-4489-A836-293E780C8E0F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026C-4489-A836-293E780C8E0F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026C-4489-A836-293E780C8E0F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026C-4489-A836-293E780C8E0F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Strong!$T$34:$AG$34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132</c:v>
                      </c:pt>
                      <c:pt idx="3">
                        <c:v>203</c:v>
                      </c:pt>
                      <c:pt idx="4">
                        <c:v>233</c:v>
                      </c:pt>
                      <c:pt idx="5">
                        <c:v>268</c:v>
                      </c:pt>
                      <c:pt idx="6">
                        <c:v>276</c:v>
                      </c:pt>
                      <c:pt idx="7">
                        <c:v>287</c:v>
                      </c:pt>
                      <c:pt idx="8">
                        <c:v>290</c:v>
                      </c:pt>
                      <c:pt idx="9">
                        <c:v>293</c:v>
                      </c:pt>
                      <c:pt idx="10">
                        <c:v>291</c:v>
                      </c:pt>
                      <c:pt idx="11">
                        <c:v>287</c:v>
                      </c:pt>
                      <c:pt idx="12">
                        <c:v>291</c:v>
                      </c:pt>
                      <c:pt idx="13">
                        <c:v>276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26C-4489-A836-293E780C8E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26C-4489-A836-293E780C8E0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26C-4489-A836-293E780C8E0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26C-4489-A836-293E780C8E0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26C-4489-A836-293E780C8E0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25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026C-4489-A836-293E780C8E0F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26C-4489-A836-293E780C8E0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26C-4489-A836-293E780C8E0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26C-4489-A836-293E780C8E0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26C-4489-A836-293E780C8E0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6-026C-4489-A836-293E780C8E0F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26C-4489-A836-293E780C8E0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26C-4489-A836-293E780C8E0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Commercial_Ave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9.8325620929938476E-2"/>
                        <c:y val="0.27127634237466758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Commercial</a:t>
                          </a:r>
                          <a:r>
                            <a:rPr lang="en-US" baseline="0"/>
                            <a:t> DBMS Average</a:t>
                          </a:r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A-026C-4489-A836-293E780C8E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SERVER'!$T$40:$Z$40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SERVER'!$T$45:$Z$45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112</c:v>
                      </c:pt>
                      <c:pt idx="4">
                        <c:v>84</c:v>
                      </c:pt>
                      <c:pt idx="5">
                        <c:v>58</c:v>
                      </c:pt>
                      <c:pt idx="6">
                        <c:v>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26C-4489-A836-293E780C8E0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r>
                            <a:rPr lang="en-US"/>
                            <a:t>154</a:t>
                          </a:r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C-026C-4489-A836-293E780C8E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26C-4489-A836-293E780C8E0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26C-4489-A836-293E780C8E0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112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026C-4489-A836-293E780C8E0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1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026C-4489-A836-293E780C8E0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Strong Ideal</c:v>
                </c:tx>
                <c:spPr>
                  <a:ln w="25400" cap="rnd">
                    <a:solidFill>
                      <a:srgbClr val="70AD47">
                        <a:lumMod val="50000"/>
                      </a:srgbClr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10"/>
                    <c:layout>
                      <c:manualLayout>
                        <c:x val="-0.23732903563533725"/>
                        <c:y val="0.5963338211042205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StrongDBMS</a:t>
                          </a:r>
                          <a:r>
                            <a:rPr lang="en-US" baseline="0"/>
                            <a:t> Perfect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3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Strong!$T$12:$AG$12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160</c:v>
                      </c:pt>
                      <c:pt idx="3">
                        <c:v>320</c:v>
                      </c:pt>
                      <c:pt idx="4">
                        <c:v>480</c:v>
                      </c:pt>
                      <c:pt idx="5">
                        <c:v>640</c:v>
                      </c:pt>
                      <c:pt idx="6">
                        <c:v>800</c:v>
                      </c:pt>
                      <c:pt idx="7">
                        <c:v>960</c:v>
                      </c:pt>
                      <c:pt idx="8">
                        <c:v>1120</c:v>
                      </c:pt>
                      <c:pt idx="9">
                        <c:v>1280</c:v>
                      </c:pt>
                      <c:pt idx="10">
                        <c:v>1440</c:v>
                      </c:pt>
                      <c:pt idx="11">
                        <c:v>1600</c:v>
                      </c:pt>
                      <c:pt idx="12">
                        <c:v>1760</c:v>
                      </c:pt>
                      <c:pt idx="13">
                        <c:v>1920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026C-4489-A836-293E780C8E0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Commercial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SERVER'!$T$13:$Z$13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255</c:v>
                      </c:pt>
                      <c:pt idx="5">
                        <c:v>340</c:v>
                      </c:pt>
                      <c:pt idx="6">
                        <c:v>425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026C-4489-A836-293E780C8E0F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2"/>
      </c:valAx>
      <c:valAx>
        <c:axId val="474091760"/>
        <c:scaling>
          <c:orientation val="minMax"/>
          <c:max val="1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2000 New Order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2000 New Order Tests</a:t>
          </a:r>
        </a:p>
      </cx:txPr>
    </cx:title>
    <cx:plotArea>
      <cx:plotAreaRegion>
        <cx:series layoutId="boxWhisker" uniqueId="{00000001-5300-4213-85A6-43C632E77F45}">
          <cx:tx>
            <cx:txData>
              <cx:f>_xlchart.v1.0</cx:f>
              <cx:v>Time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8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_xlchart.v1.4</cx:f>
      </cx:numDim>
    </cx:data>
    <cx:data id="1">
      <cx:strDim type="cat">
        <cx:f>_xlchart.v1.8</cx:f>
      </cx:strDim>
      <cx:numDim type="val">
        <cx:f>_xlchart.v1.5</cx:f>
      </cx:numDim>
    </cx:data>
    <cx:data id="2">
      <cx:strDim type="cat">
        <cx:f>_xlchart.v1.6</cx:f>
      </cx:strDim>
      <cx:numDim type="val">
        <cx:f>_xlchart.v1.3</cx:f>
      </cx:numDim>
    </cx:data>
  </cx:chartData>
  <cx:chart>
    <cx:title pos="t" align="ctr" overlay="0">
      <cx:tx>
        <cx:txData>
          <cx:v>2000 New Orders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2000 New Orders Tests</a:t>
          </a:r>
        </a:p>
      </cx:txPr>
    </cx:title>
    <cx:plotArea>
      <cx:plotAreaRegion>
        <cx:series layoutId="boxWhisker" uniqueId="{00000000-BDFB-4472-99C2-4B3F9EABB83F}">
          <cx:tx>
            <cx:txData>
              <cx:f/>
              <cx:v>T1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</cx:spPr>
          <cx:dataId val="0"/>
          <cx:layoutPr>
            <cx:visibility nonoutliers="0" outliers="0"/>
            <cx:statistics quartileMethod="exclusive"/>
          </cx:layoutPr>
        </cx:series>
        <cx:series layoutId="boxWhisker" uniqueId="{00000001-BDFB-4472-99C2-4B3F9EABB83F}">
          <cx:tx>
            <cx:txData>
              <cx:f/>
              <cx:v>T2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</cx:spPr>
          <cx:dataId val="1"/>
          <cx:layoutPr>
            <cx:visibility meanMarker="1" nonoutliers="0" outliers="0"/>
            <cx:statistics quartileMethod="exclusive"/>
          </cx:layoutPr>
        </cx:series>
        <cx:series layoutId="boxWhisker" uniqueId="{00000002-BDFB-4472-99C2-4B3F9EABB83F}">
          <cx:tx>
            <cx:txData>
              <cx:f/>
              <cx:v>T3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</cx:spPr>
          <cx:dataId val="2"/>
          <cx:layoutPr>
            <cx:visibility meanLine="0" nonoutliers="0" outliers="0"/>
            <cx:statistics quartileMethod="exclusive"/>
          </cx:layoutPr>
        </cx:series>
      </cx:plotAreaRegion>
      <cx:axis id="0" hidden="1">
        <cx:catScaling gapWidth="0"/>
        <cx:title>
          <cx:tx>
            <cx:txData>
              <cx:v>StrongDBMS           Commercial DBMS                PostgreSQL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StrongDBMS           Commercial DBMS                PostgreSQL</a:t>
              </a:r>
            </a:p>
          </cx:txPr>
        </cx:title>
        <cx:tickLabels/>
      </cx:axis>
      <cx:axis id="1">
        <cx:valScaling max="18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microsoft.com/office/2014/relationships/chartEx" Target="../charts/chartEx2.xml"/><Relationship Id="rId12" Type="http://schemas.openxmlformats.org/officeDocument/2006/relationships/chart" Target="../charts/chart1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28</xdr:row>
      <xdr:rowOff>109536</xdr:rowOff>
    </xdr:from>
    <xdr:to>
      <xdr:col>11</xdr:col>
      <xdr:colOff>66675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499587</xdr:colOff>
      <xdr:row>28</xdr:row>
      <xdr:rowOff>21980</xdr:rowOff>
    </xdr:from>
    <xdr:to>
      <xdr:col>21</xdr:col>
      <xdr:colOff>539089</xdr:colOff>
      <xdr:row>38</xdr:row>
      <xdr:rowOff>167656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408815</xdr:colOff>
      <xdr:row>0</xdr:row>
      <xdr:rowOff>11206</xdr:rowOff>
    </xdr:from>
    <xdr:to>
      <xdr:col>17</xdr:col>
      <xdr:colOff>336177</xdr:colOff>
      <xdr:row>10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517071</xdr:colOff>
      <xdr:row>0</xdr:row>
      <xdr:rowOff>176893</xdr:rowOff>
    </xdr:from>
    <xdr:to>
      <xdr:col>28</xdr:col>
      <xdr:colOff>572220</xdr:colOff>
      <xdr:row>25</xdr:row>
      <xdr:rowOff>143557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106313</xdr:colOff>
      <xdr:row>15</xdr:row>
      <xdr:rowOff>160328</xdr:rowOff>
    </xdr:from>
    <xdr:to>
      <xdr:col>10</xdr:col>
      <xdr:colOff>1118106</xdr:colOff>
      <xdr:row>40</xdr:row>
      <xdr:rowOff>79401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1100405</xdr:colOff>
      <xdr:row>11</xdr:row>
      <xdr:rowOff>93991</xdr:rowOff>
    </xdr:from>
    <xdr:to>
      <xdr:col>18</xdr:col>
      <xdr:colOff>440268</xdr:colOff>
      <xdr:row>25</xdr:row>
      <xdr:rowOff>170191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364435</xdr:colOff>
      <xdr:row>50</xdr:row>
      <xdr:rowOff>182630</xdr:rowOff>
    </xdr:from>
    <xdr:to>
      <xdr:col>6</xdr:col>
      <xdr:colOff>198783</xdr:colOff>
      <xdr:row>76</xdr:row>
      <xdr:rowOff>63154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635" y="9707630"/>
              <a:ext cx="3787223" cy="48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463825</xdr:colOff>
      <xdr:row>51</xdr:row>
      <xdr:rowOff>33130</xdr:rowOff>
    </xdr:from>
    <xdr:to>
      <xdr:col>11</xdr:col>
      <xdr:colOff>521805</xdr:colOff>
      <xdr:row>76</xdr:row>
      <xdr:rowOff>104154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5900" y="9748630"/>
              <a:ext cx="3658430" cy="48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296635</xdr:colOff>
      <xdr:row>50</xdr:row>
      <xdr:rowOff>108857</xdr:rowOff>
    </xdr:from>
    <xdr:to>
      <xdr:col>17</xdr:col>
      <xdr:colOff>481693</xdr:colOff>
      <xdr:row>78</xdr:row>
      <xdr:rowOff>146958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40823</xdr:colOff>
      <xdr:row>36</xdr:row>
      <xdr:rowOff>104776</xdr:rowOff>
    </xdr:from>
    <xdr:to>
      <xdr:col>27</xdr:col>
      <xdr:colOff>261938</xdr:colOff>
      <xdr:row>53</xdr:row>
      <xdr:rowOff>142876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27</xdr:col>
      <xdr:colOff>245110</xdr:colOff>
      <xdr:row>75</xdr:row>
      <xdr:rowOff>6985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76</xdr:row>
      <xdr:rowOff>0</xdr:rowOff>
    </xdr:from>
    <xdr:to>
      <xdr:col>27</xdr:col>
      <xdr:colOff>245110</xdr:colOff>
      <xdr:row>91</xdr:row>
      <xdr:rowOff>6985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42</xdr:row>
      <xdr:rowOff>28575</xdr:rowOff>
    </xdr:from>
    <xdr:to>
      <xdr:col>11</xdr:col>
      <xdr:colOff>228600</xdr:colOff>
      <xdr:row>75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20D51-556E-454F-9FCE-0AAF383AC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llum Fyffe" id="{302280B3-A0A1-4809-B492-861C2D1512BD}" userId="S::B00343094@studentmail.uws.ac.uk::0a1a87e8-09a9-4c2b-a55b-9405d3be38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7-23T00:56:36.45" personId="{302280B3-A0A1-4809-B492-861C2D1512BD}" id="{124FFBC3-2623-4D08-B6BA-F88D92AAA051}">
    <text>Problem recognising NOTNULL/NOT NULL</text>
  </threadedComment>
  <threadedComment ref="B13" dT="2019-07-23T00:55:59.65" personId="{302280B3-A0A1-4809-B492-861C2D1512BD}" id="{E649F2B9-182F-46D5-BD84-302F136EA5DF}">
    <text>Not enough space to type 298 characters for query</text>
  </threadedComment>
  <threadedComment ref="B15" dT="2019-07-23T00:56:28.75" personId="{302280B3-A0A1-4809-B492-861C2D1512BD}" id="{A2487E67-77D6-4BDE-95C0-A4B5131CC07D}">
    <text>Problem recognising NOTNULL/NOT NULL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09AD-58FE-48C4-8040-A8B5679B9371}">
  <dimension ref="A1:AH65"/>
  <sheetViews>
    <sheetView topLeftCell="P10" zoomScale="85" zoomScaleNormal="85" workbookViewId="0">
      <selection activeCell="U12" sqref="U12"/>
    </sheetView>
  </sheetViews>
  <sheetFormatPr defaultRowHeight="15" x14ac:dyDescent="0.25"/>
  <cols>
    <col min="1" max="1" width="19" bestFit="1" customWidth="1"/>
    <col min="2" max="2" width="18.42578125" bestFit="1" customWidth="1"/>
    <col min="3" max="4" width="10.5703125" bestFit="1" customWidth="1"/>
    <col min="5" max="16" width="7" bestFit="1" customWidth="1"/>
    <col min="17" max="17" width="4" bestFit="1" customWidth="1"/>
    <col min="19" max="19" width="24.7109375" bestFit="1" customWidth="1"/>
    <col min="20" max="20" width="2" bestFit="1" customWidth="1"/>
    <col min="21" max="21" width="8.7109375" bestFit="1" customWidth="1"/>
    <col min="22" max="31" width="7.7109375" bestFit="1" customWidth="1"/>
    <col min="32" max="33" width="5" bestFit="1" customWidth="1"/>
  </cols>
  <sheetData>
    <row r="1" spans="1:34" ht="15" customHeight="1" x14ac:dyDescent="0.25">
      <c r="A1" s="1">
        <f>DATE(2019,7,4)</f>
        <v>43650</v>
      </c>
      <c r="B1" s="104" t="s">
        <v>55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24" t="s">
        <v>0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2"/>
    </row>
    <row r="2" spans="1:34" ht="15" customHeight="1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2"/>
    </row>
    <row r="3" spans="1:34" x14ac:dyDescent="0.25">
      <c r="A3" s="1" t="s">
        <v>2</v>
      </c>
      <c r="B3" s="4" t="s">
        <v>3</v>
      </c>
      <c r="C3" s="5">
        <v>0</v>
      </c>
      <c r="D3" s="5">
        <v>1</v>
      </c>
      <c r="E3" s="5">
        <v>10</v>
      </c>
      <c r="F3" s="5">
        <v>20</v>
      </c>
      <c r="G3" s="5">
        <v>30</v>
      </c>
      <c r="H3" s="5">
        <v>40</v>
      </c>
      <c r="I3" s="6">
        <v>50</v>
      </c>
      <c r="J3" s="5">
        <v>60</v>
      </c>
      <c r="K3" s="7">
        <v>70</v>
      </c>
      <c r="L3" s="7">
        <v>80</v>
      </c>
      <c r="M3" s="7">
        <v>90</v>
      </c>
      <c r="N3" s="7">
        <v>100</v>
      </c>
      <c r="O3" s="7">
        <v>110</v>
      </c>
      <c r="P3" s="7">
        <v>120</v>
      </c>
      <c r="Q3" s="7"/>
      <c r="R3" s="2"/>
      <c r="S3" s="125" t="s">
        <v>3</v>
      </c>
      <c r="T3" s="126">
        <v>0</v>
      </c>
      <c r="U3" s="126">
        <v>1</v>
      </c>
      <c r="V3" s="126">
        <v>10</v>
      </c>
      <c r="W3" s="126">
        <v>20</v>
      </c>
      <c r="X3" s="126">
        <v>30</v>
      </c>
      <c r="Y3" s="126">
        <v>40</v>
      </c>
      <c r="Z3" s="127">
        <v>50</v>
      </c>
      <c r="AA3" s="126">
        <v>60</v>
      </c>
      <c r="AB3" s="128">
        <v>70</v>
      </c>
      <c r="AC3" s="128">
        <v>80</v>
      </c>
      <c r="AD3" s="128">
        <v>90</v>
      </c>
      <c r="AE3" s="128">
        <v>100</v>
      </c>
      <c r="AF3" s="128">
        <v>110</v>
      </c>
      <c r="AG3" s="128">
        <v>120</v>
      </c>
      <c r="AH3" s="2"/>
    </row>
    <row r="4" spans="1:34" x14ac:dyDescent="0.25">
      <c r="A4" s="1" t="s">
        <v>2</v>
      </c>
      <c r="B4" s="8" t="s">
        <v>4</v>
      </c>
      <c r="C4" s="9">
        <v>0</v>
      </c>
      <c r="D4" s="9">
        <v>16</v>
      </c>
      <c r="E4" s="9">
        <v>133</v>
      </c>
      <c r="F4" s="9">
        <v>209</v>
      </c>
      <c r="G4" s="9">
        <v>223</v>
      </c>
      <c r="H4" s="9">
        <v>265</v>
      </c>
      <c r="I4" s="10">
        <v>274</v>
      </c>
      <c r="J4" s="11">
        <v>287</v>
      </c>
      <c r="K4" s="11">
        <v>291</v>
      </c>
      <c r="L4" s="11">
        <v>292</v>
      </c>
      <c r="M4" s="11">
        <v>288</v>
      </c>
      <c r="N4" s="11">
        <v>285</v>
      </c>
      <c r="O4" s="11">
        <v>290</v>
      </c>
      <c r="P4" s="11">
        <v>277</v>
      </c>
      <c r="Q4" s="11"/>
      <c r="R4" s="2"/>
      <c r="S4" s="129" t="s">
        <v>4</v>
      </c>
      <c r="T4" s="130">
        <v>0</v>
      </c>
      <c r="U4" s="130">
        <v>16</v>
      </c>
      <c r="V4" s="130">
        <v>133</v>
      </c>
      <c r="W4" s="130">
        <v>209</v>
      </c>
      <c r="X4" s="130">
        <v>223</v>
      </c>
      <c r="Y4" s="130">
        <v>265</v>
      </c>
      <c r="Z4" s="131">
        <v>274</v>
      </c>
      <c r="AA4" s="132">
        <v>287</v>
      </c>
      <c r="AB4" s="132">
        <v>291</v>
      </c>
      <c r="AC4" s="132">
        <v>292</v>
      </c>
      <c r="AD4" s="132">
        <v>288</v>
      </c>
      <c r="AE4" s="132">
        <v>285</v>
      </c>
      <c r="AF4" s="132">
        <v>290</v>
      </c>
      <c r="AG4" s="132">
        <v>277</v>
      </c>
      <c r="AH4" s="2"/>
    </row>
    <row r="5" spans="1:34" x14ac:dyDescent="0.25">
      <c r="A5" s="1" t="s">
        <v>2</v>
      </c>
      <c r="B5" s="8" t="s">
        <v>5</v>
      </c>
      <c r="C5" s="9">
        <v>0</v>
      </c>
      <c r="D5" s="9">
        <v>0</v>
      </c>
      <c r="E5" s="9">
        <v>6</v>
      </c>
      <c r="F5" s="9">
        <v>23</v>
      </c>
      <c r="G5" s="9">
        <v>41</v>
      </c>
      <c r="H5" s="9">
        <v>33</v>
      </c>
      <c r="I5" s="10">
        <v>60</v>
      </c>
      <c r="J5" s="11">
        <v>58</v>
      </c>
      <c r="K5" s="11">
        <v>82</v>
      </c>
      <c r="L5" s="11">
        <v>83</v>
      </c>
      <c r="M5" s="11">
        <v>90</v>
      </c>
      <c r="N5" s="11">
        <v>121</v>
      </c>
      <c r="O5" s="11">
        <v>130</v>
      </c>
      <c r="P5" s="11">
        <v>180</v>
      </c>
      <c r="Q5" s="11"/>
      <c r="R5" s="2"/>
      <c r="S5" s="129" t="s">
        <v>5</v>
      </c>
      <c r="T5" s="130">
        <v>0</v>
      </c>
      <c r="U5" s="130">
        <v>0</v>
      </c>
      <c r="V5" s="130">
        <v>6</v>
      </c>
      <c r="W5" s="130">
        <v>23</v>
      </c>
      <c r="X5" s="130">
        <v>41</v>
      </c>
      <c r="Y5" s="130">
        <v>33</v>
      </c>
      <c r="Z5" s="131">
        <v>60</v>
      </c>
      <c r="AA5" s="132">
        <v>58</v>
      </c>
      <c r="AB5" s="132">
        <v>82</v>
      </c>
      <c r="AC5" s="132">
        <v>83</v>
      </c>
      <c r="AD5" s="132">
        <v>90</v>
      </c>
      <c r="AE5" s="132">
        <v>121</v>
      </c>
      <c r="AF5" s="132">
        <v>130</v>
      </c>
      <c r="AG5" s="132">
        <v>180</v>
      </c>
      <c r="AH5" s="2"/>
    </row>
    <row r="6" spans="1:34" x14ac:dyDescent="0.25">
      <c r="A6" s="1" t="s">
        <v>2</v>
      </c>
      <c r="B6" s="8" t="s">
        <v>6</v>
      </c>
      <c r="C6" s="9">
        <v>0</v>
      </c>
      <c r="D6" s="9">
        <v>0</v>
      </c>
      <c r="E6" s="9">
        <v>97</v>
      </c>
      <c r="F6" s="9">
        <v>351</v>
      </c>
      <c r="G6" s="9">
        <v>722</v>
      </c>
      <c r="H6" s="9">
        <v>1099</v>
      </c>
      <c r="I6" s="10">
        <v>1474</v>
      </c>
      <c r="J6" s="11">
        <v>1850</v>
      </c>
      <c r="K6" s="11">
        <v>2093</v>
      </c>
      <c r="L6" s="11">
        <v>2429</v>
      </c>
      <c r="M6" s="11">
        <v>2686</v>
      </c>
      <c r="N6" s="11">
        <v>3036</v>
      </c>
      <c r="O6" s="11">
        <v>3055</v>
      </c>
      <c r="P6" s="11">
        <v>3390</v>
      </c>
      <c r="Q6" s="11"/>
      <c r="R6" s="2"/>
      <c r="S6" s="129" t="s">
        <v>6</v>
      </c>
      <c r="T6" s="130">
        <v>0</v>
      </c>
      <c r="U6" s="130">
        <v>0</v>
      </c>
      <c r="V6" s="130">
        <v>97</v>
      </c>
      <c r="W6" s="130">
        <v>351</v>
      </c>
      <c r="X6" s="130">
        <v>722</v>
      </c>
      <c r="Y6" s="130">
        <v>1099</v>
      </c>
      <c r="Z6" s="131">
        <v>1474</v>
      </c>
      <c r="AA6" s="132">
        <v>1850</v>
      </c>
      <c r="AB6" s="132">
        <v>2093</v>
      </c>
      <c r="AC6" s="132">
        <v>2429</v>
      </c>
      <c r="AD6" s="132">
        <v>2686</v>
      </c>
      <c r="AE6" s="132">
        <v>3036</v>
      </c>
      <c r="AF6" s="132">
        <v>3055</v>
      </c>
      <c r="AG6" s="132">
        <v>3390</v>
      </c>
      <c r="AH6" s="2"/>
    </row>
    <row r="7" spans="1:34" x14ac:dyDescent="0.25">
      <c r="A7" s="1" t="s">
        <v>2</v>
      </c>
      <c r="B7" s="8" t="s">
        <v>7</v>
      </c>
      <c r="C7" s="9">
        <v>0</v>
      </c>
      <c r="D7" s="9">
        <v>0</v>
      </c>
      <c r="E7" s="9">
        <f>E6+E5</f>
        <v>103</v>
      </c>
      <c r="F7" s="9">
        <f t="shared" ref="F7:P7" si="0">F6+F5</f>
        <v>374</v>
      </c>
      <c r="G7" s="9">
        <f t="shared" si="0"/>
        <v>763</v>
      </c>
      <c r="H7" s="9">
        <f t="shared" si="0"/>
        <v>1132</v>
      </c>
      <c r="I7" s="9">
        <f t="shared" si="0"/>
        <v>1534</v>
      </c>
      <c r="J7" s="9">
        <f t="shared" si="0"/>
        <v>1908</v>
      </c>
      <c r="K7" s="9">
        <f t="shared" si="0"/>
        <v>2175</v>
      </c>
      <c r="L7" s="9">
        <f t="shared" si="0"/>
        <v>2512</v>
      </c>
      <c r="M7" s="9">
        <f t="shared" si="0"/>
        <v>2776</v>
      </c>
      <c r="N7" s="9">
        <f t="shared" si="0"/>
        <v>3157</v>
      </c>
      <c r="O7" s="9">
        <f t="shared" si="0"/>
        <v>3185</v>
      </c>
      <c r="P7" s="9">
        <f t="shared" si="0"/>
        <v>3570</v>
      </c>
      <c r="Q7" s="9"/>
      <c r="R7" s="2"/>
      <c r="S7" s="129" t="s">
        <v>7</v>
      </c>
      <c r="T7" s="133">
        <v>0</v>
      </c>
      <c r="U7" s="130">
        <v>0</v>
      </c>
      <c r="V7" s="130">
        <f>V6+V5</f>
        <v>103</v>
      </c>
      <c r="W7" s="130">
        <f t="shared" ref="W7:AG7" si="1">W6+W5</f>
        <v>374</v>
      </c>
      <c r="X7" s="130">
        <f t="shared" si="1"/>
        <v>763</v>
      </c>
      <c r="Y7" s="130">
        <f t="shared" si="1"/>
        <v>1132</v>
      </c>
      <c r="Z7" s="130">
        <f t="shared" si="1"/>
        <v>1534</v>
      </c>
      <c r="AA7" s="130">
        <f t="shared" si="1"/>
        <v>1908</v>
      </c>
      <c r="AB7" s="130">
        <f t="shared" si="1"/>
        <v>2175</v>
      </c>
      <c r="AC7" s="130">
        <f t="shared" si="1"/>
        <v>2512</v>
      </c>
      <c r="AD7" s="130">
        <f t="shared" si="1"/>
        <v>2776</v>
      </c>
      <c r="AE7" s="130">
        <f t="shared" si="1"/>
        <v>3157</v>
      </c>
      <c r="AF7" s="130">
        <f t="shared" si="1"/>
        <v>3185</v>
      </c>
      <c r="AG7" s="130">
        <f t="shared" si="1"/>
        <v>3570</v>
      </c>
      <c r="AH7" s="2"/>
    </row>
    <row r="8" spans="1:34" x14ac:dyDescent="0.25">
      <c r="A8" s="1" t="s">
        <v>2</v>
      </c>
      <c r="B8" s="8" t="s">
        <v>8</v>
      </c>
      <c r="C8" s="9">
        <v>30000</v>
      </c>
      <c r="D8" s="15">
        <v>30016</v>
      </c>
      <c r="E8" s="15">
        <v>30133</v>
      </c>
      <c r="F8" s="15">
        <v>30209</v>
      </c>
      <c r="G8" s="15">
        <v>30223</v>
      </c>
      <c r="H8" s="15">
        <v>30265</v>
      </c>
      <c r="I8" s="15">
        <v>30274</v>
      </c>
      <c r="J8" s="15">
        <v>30287</v>
      </c>
      <c r="K8" s="15">
        <v>30291</v>
      </c>
      <c r="L8" s="15">
        <v>30292</v>
      </c>
      <c r="M8" s="15">
        <v>30288</v>
      </c>
      <c r="N8" s="15">
        <v>30285</v>
      </c>
      <c r="O8" s="15">
        <v>30290</v>
      </c>
      <c r="P8" s="15">
        <v>30277</v>
      </c>
      <c r="Q8" s="15"/>
      <c r="R8" s="2"/>
      <c r="S8" s="129" t="s">
        <v>8</v>
      </c>
      <c r="T8" s="130">
        <v>0</v>
      </c>
      <c r="U8" s="135">
        <f>D8-C8</f>
        <v>16</v>
      </c>
      <c r="V8" s="135">
        <f>E8-C8</f>
        <v>133</v>
      </c>
      <c r="W8" s="135">
        <f>F8-C8</f>
        <v>209</v>
      </c>
      <c r="X8" s="135">
        <f>G8-C8</f>
        <v>223</v>
      </c>
      <c r="Y8" s="135">
        <f>H8-C8</f>
        <v>265</v>
      </c>
      <c r="Z8" s="135">
        <f>I8-C8</f>
        <v>274</v>
      </c>
      <c r="AA8" s="135">
        <f>J8-C8</f>
        <v>287</v>
      </c>
      <c r="AB8" s="135">
        <f>K8-C8</f>
        <v>291</v>
      </c>
      <c r="AC8" s="135">
        <f>L8-C8</f>
        <v>292</v>
      </c>
      <c r="AD8" s="135">
        <f>M8-C8</f>
        <v>288</v>
      </c>
      <c r="AE8" s="135">
        <f>N8-C8</f>
        <v>285</v>
      </c>
      <c r="AF8" s="135">
        <f>O8-C8</f>
        <v>290</v>
      </c>
      <c r="AG8" s="135">
        <f>P8-C8</f>
        <v>277</v>
      </c>
      <c r="AH8" s="2"/>
    </row>
    <row r="9" spans="1:34" x14ac:dyDescent="0.25">
      <c r="A9" s="1" t="s">
        <v>2</v>
      </c>
      <c r="B9" s="8" t="s">
        <v>9</v>
      </c>
      <c r="C9" s="9">
        <v>9000</v>
      </c>
      <c r="D9" s="15">
        <v>9016</v>
      </c>
      <c r="E9" s="15">
        <v>9133</v>
      </c>
      <c r="F9" s="15">
        <v>9209</v>
      </c>
      <c r="G9" s="15">
        <v>9223</v>
      </c>
      <c r="H9" s="15">
        <v>9265</v>
      </c>
      <c r="I9" s="15">
        <v>9274</v>
      </c>
      <c r="J9" s="15">
        <v>9287</v>
      </c>
      <c r="K9" s="15">
        <v>9291</v>
      </c>
      <c r="L9" s="15">
        <v>9292</v>
      </c>
      <c r="M9" s="15">
        <v>9288</v>
      </c>
      <c r="N9" s="15">
        <v>9285</v>
      </c>
      <c r="O9" s="15">
        <v>9290</v>
      </c>
      <c r="P9" s="15">
        <v>9277</v>
      </c>
      <c r="Q9" s="15"/>
      <c r="R9" s="2"/>
      <c r="S9" s="129" t="s">
        <v>9</v>
      </c>
      <c r="T9" s="130">
        <v>0</v>
      </c>
      <c r="U9" s="135">
        <f>D9-C9</f>
        <v>16</v>
      </c>
      <c r="V9" s="135">
        <f>E9-C9</f>
        <v>133</v>
      </c>
      <c r="W9" s="135">
        <f>F9-C9</f>
        <v>209</v>
      </c>
      <c r="X9" s="135">
        <f>G9-C9</f>
        <v>223</v>
      </c>
      <c r="Y9" s="135">
        <f>H9-C9</f>
        <v>265</v>
      </c>
      <c r="Z9" s="135">
        <f>I9-C9</f>
        <v>274</v>
      </c>
      <c r="AA9" s="135">
        <f>J9-C9</f>
        <v>287</v>
      </c>
      <c r="AB9" s="135">
        <f t="shared" ref="AB9:AB11" si="2">K9-C9</f>
        <v>291</v>
      </c>
      <c r="AC9" s="135">
        <f t="shared" ref="AC9:AC11" si="3">L9-C9</f>
        <v>292</v>
      </c>
      <c r="AD9" s="135">
        <f t="shared" ref="AD9:AD11" si="4">M9-C9</f>
        <v>288</v>
      </c>
      <c r="AE9" s="135">
        <f t="shared" ref="AE9:AE11" si="5">N9-C9</f>
        <v>285</v>
      </c>
      <c r="AF9" s="135">
        <f t="shared" ref="AF9:AF11" si="6">O9-C9</f>
        <v>290</v>
      </c>
      <c r="AG9" s="135">
        <f t="shared" ref="AG9:AG11" si="7">P9-C9</f>
        <v>277</v>
      </c>
      <c r="AH9" s="2"/>
    </row>
    <row r="10" spans="1:34" x14ac:dyDescent="0.25">
      <c r="A10" s="1" t="s">
        <v>2</v>
      </c>
      <c r="B10" s="8" t="s">
        <v>10</v>
      </c>
      <c r="C10" s="9">
        <v>285007</v>
      </c>
      <c r="D10" s="15">
        <v>285158</v>
      </c>
      <c r="E10" s="15">
        <v>286228</v>
      </c>
      <c r="F10" s="15">
        <v>286834</v>
      </c>
      <c r="G10" s="15">
        <v>286767</v>
      </c>
      <c r="H10" s="15">
        <v>287021</v>
      </c>
      <c r="I10" s="15">
        <v>287040</v>
      </c>
      <c r="J10" s="15">
        <v>287009</v>
      </c>
      <c r="K10" s="15">
        <v>286991</v>
      </c>
      <c r="L10" s="15">
        <v>286974</v>
      </c>
      <c r="M10" s="15">
        <v>286943</v>
      </c>
      <c r="N10" s="15">
        <v>286912</v>
      </c>
      <c r="O10" s="15">
        <v>286888</v>
      </c>
      <c r="P10" s="15">
        <v>286841</v>
      </c>
      <c r="Q10" s="15"/>
      <c r="R10" s="2"/>
      <c r="S10" s="129" t="s">
        <v>10</v>
      </c>
      <c r="T10" s="130">
        <v>0</v>
      </c>
      <c r="U10" s="135">
        <f>D10-C10</f>
        <v>151</v>
      </c>
      <c r="V10" s="135">
        <f>E10-C10</f>
        <v>1221</v>
      </c>
      <c r="W10" s="135">
        <f>F10-C10</f>
        <v>1827</v>
      </c>
      <c r="X10" s="135">
        <f>G10-C10</f>
        <v>1760</v>
      </c>
      <c r="Y10" s="135">
        <f>H10-C10</f>
        <v>2014</v>
      </c>
      <c r="Z10" s="135">
        <f>I10-C10</f>
        <v>2033</v>
      </c>
      <c r="AA10" s="135">
        <f>J10-C10</f>
        <v>2002</v>
      </c>
      <c r="AB10" s="135">
        <f t="shared" si="2"/>
        <v>1984</v>
      </c>
      <c r="AC10" s="135">
        <f t="shared" si="3"/>
        <v>1967</v>
      </c>
      <c r="AD10" s="135">
        <f t="shared" si="4"/>
        <v>1936</v>
      </c>
      <c r="AE10" s="135">
        <f t="shared" si="5"/>
        <v>1905</v>
      </c>
      <c r="AF10" s="135">
        <f t="shared" si="6"/>
        <v>1881</v>
      </c>
      <c r="AG10" s="135">
        <f t="shared" si="7"/>
        <v>1834</v>
      </c>
      <c r="AH10" s="2"/>
    </row>
    <row r="11" spans="1:34" x14ac:dyDescent="0.25">
      <c r="A11" s="1" t="s">
        <v>2</v>
      </c>
      <c r="B11" s="16" t="s">
        <v>11</v>
      </c>
      <c r="C11" s="17">
        <v>0</v>
      </c>
      <c r="D11" s="15">
        <v>1</v>
      </c>
      <c r="E11" s="15">
        <v>11</v>
      </c>
      <c r="F11" s="15">
        <v>22</v>
      </c>
      <c r="G11" s="15">
        <v>31</v>
      </c>
      <c r="H11" s="15">
        <v>35</v>
      </c>
      <c r="I11" s="15">
        <v>27</v>
      </c>
      <c r="J11" s="15">
        <v>35</v>
      </c>
      <c r="K11" s="15">
        <v>28</v>
      </c>
      <c r="L11" s="15">
        <v>32</v>
      </c>
      <c r="M11" s="15">
        <v>40</v>
      </c>
      <c r="N11" s="15">
        <v>33</v>
      </c>
      <c r="O11" s="15">
        <v>44</v>
      </c>
      <c r="P11" s="15">
        <v>34</v>
      </c>
      <c r="Q11" s="15"/>
      <c r="R11" s="2"/>
      <c r="S11" s="136" t="s">
        <v>11</v>
      </c>
      <c r="T11" s="137">
        <v>0</v>
      </c>
      <c r="U11" s="135">
        <f>D11-C11</f>
        <v>1</v>
      </c>
      <c r="V11" s="135">
        <f>E11-C11</f>
        <v>11</v>
      </c>
      <c r="W11" s="135">
        <f>F11-C11</f>
        <v>22</v>
      </c>
      <c r="X11" s="135">
        <f>G11-C11</f>
        <v>31</v>
      </c>
      <c r="Y11" s="135">
        <f>H11-C11</f>
        <v>35</v>
      </c>
      <c r="Z11" s="135">
        <f>I11-C11</f>
        <v>27</v>
      </c>
      <c r="AA11" s="135">
        <f>J11-C11</f>
        <v>35</v>
      </c>
      <c r="AB11" s="135">
        <f t="shared" si="2"/>
        <v>28</v>
      </c>
      <c r="AC11" s="135">
        <f t="shared" si="3"/>
        <v>32</v>
      </c>
      <c r="AD11" s="135">
        <f t="shared" si="4"/>
        <v>40</v>
      </c>
      <c r="AE11" s="135">
        <f t="shared" si="5"/>
        <v>33</v>
      </c>
      <c r="AF11" s="135">
        <f t="shared" si="6"/>
        <v>44</v>
      </c>
      <c r="AG11" s="135">
        <f t="shared" si="7"/>
        <v>34</v>
      </c>
      <c r="AH11" s="2"/>
    </row>
    <row r="12" spans="1:34" x14ac:dyDescent="0.25">
      <c r="A12" s="1" t="s">
        <v>12</v>
      </c>
      <c r="K12" s="2"/>
      <c r="R12" s="2"/>
      <c r="S12" s="18" t="s">
        <v>13</v>
      </c>
      <c r="T12" s="18">
        <v>0</v>
      </c>
      <c r="U12" s="19">
        <v>16</v>
      </c>
      <c r="V12" s="19">
        <f>U12*E3</f>
        <v>160</v>
      </c>
      <c r="W12" s="19">
        <f>U12*F3</f>
        <v>320</v>
      </c>
      <c r="X12" s="19">
        <f>U12*G3</f>
        <v>480</v>
      </c>
      <c r="Y12" s="19">
        <f>U12*H3</f>
        <v>640</v>
      </c>
      <c r="Z12" s="19">
        <f>U12*I3</f>
        <v>800</v>
      </c>
      <c r="AA12" s="19">
        <f>U12*J3</f>
        <v>960</v>
      </c>
      <c r="AB12" s="19">
        <f>U12*K3</f>
        <v>1120</v>
      </c>
      <c r="AC12" s="19">
        <f>U12*L3</f>
        <v>1280</v>
      </c>
      <c r="AD12" s="19">
        <f>U12*M3</f>
        <v>1440</v>
      </c>
      <c r="AE12" s="19">
        <f>U12*N3</f>
        <v>1600</v>
      </c>
      <c r="AF12" s="19">
        <f>U12*O3</f>
        <v>1760</v>
      </c>
      <c r="AG12" s="19">
        <f>U12*P3</f>
        <v>1920</v>
      </c>
      <c r="AH12" s="2"/>
    </row>
    <row r="13" spans="1:3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t="s">
        <v>14</v>
      </c>
      <c r="B14" s="4" t="s">
        <v>3</v>
      </c>
      <c r="C14" s="5">
        <v>0</v>
      </c>
      <c r="D14" s="5">
        <v>1</v>
      </c>
      <c r="E14" s="5">
        <v>10</v>
      </c>
      <c r="F14" s="5">
        <v>20</v>
      </c>
      <c r="G14" s="5">
        <v>30</v>
      </c>
      <c r="H14" s="5">
        <v>40</v>
      </c>
      <c r="I14" s="6">
        <v>50</v>
      </c>
      <c r="J14" s="5">
        <v>60</v>
      </c>
      <c r="K14" s="7">
        <v>70</v>
      </c>
      <c r="L14" s="7">
        <v>80</v>
      </c>
      <c r="M14" s="7">
        <v>90</v>
      </c>
      <c r="N14" s="5">
        <v>100</v>
      </c>
      <c r="O14" s="6">
        <v>110</v>
      </c>
      <c r="P14" s="7">
        <v>120</v>
      </c>
      <c r="Q14" s="7"/>
      <c r="R14" s="2"/>
      <c r="S14" s="125" t="s">
        <v>3</v>
      </c>
      <c r="T14" s="126">
        <v>0</v>
      </c>
      <c r="U14" s="126">
        <v>1</v>
      </c>
      <c r="V14" s="126">
        <v>10</v>
      </c>
      <c r="W14" s="126">
        <v>20</v>
      </c>
      <c r="X14" s="126">
        <v>30</v>
      </c>
      <c r="Y14" s="126">
        <v>40</v>
      </c>
      <c r="Z14" s="127">
        <v>50</v>
      </c>
      <c r="AA14" s="126">
        <v>60</v>
      </c>
      <c r="AB14" s="128">
        <v>70</v>
      </c>
      <c r="AC14" s="128">
        <v>80</v>
      </c>
      <c r="AD14" s="128">
        <v>90</v>
      </c>
      <c r="AE14" s="128">
        <v>100</v>
      </c>
      <c r="AF14" s="128">
        <v>110</v>
      </c>
      <c r="AG14" s="128">
        <v>120</v>
      </c>
      <c r="AH14" s="2"/>
    </row>
    <row r="15" spans="1:34" x14ac:dyDescent="0.25">
      <c r="A15" t="s">
        <v>14</v>
      </c>
      <c r="B15" s="8" t="s">
        <v>15</v>
      </c>
      <c r="C15" s="9">
        <v>0</v>
      </c>
      <c r="D15" s="9">
        <v>16</v>
      </c>
      <c r="E15" s="20">
        <v>131</v>
      </c>
      <c r="F15" s="15">
        <v>197</v>
      </c>
      <c r="G15" s="20">
        <v>240</v>
      </c>
      <c r="H15" s="20">
        <v>270</v>
      </c>
      <c r="I15" s="20">
        <v>274</v>
      </c>
      <c r="J15" s="20">
        <v>285</v>
      </c>
      <c r="K15" s="20">
        <v>296</v>
      </c>
      <c r="L15" s="20">
        <v>299</v>
      </c>
      <c r="M15" s="20">
        <v>295</v>
      </c>
      <c r="N15" s="20">
        <v>282</v>
      </c>
      <c r="O15" s="20">
        <v>283</v>
      </c>
      <c r="P15" s="20">
        <v>285</v>
      </c>
      <c r="Q15" s="20"/>
      <c r="R15" s="2"/>
      <c r="S15" s="129" t="s">
        <v>15</v>
      </c>
      <c r="T15" s="130">
        <v>0</v>
      </c>
      <c r="U15" s="130">
        <v>16</v>
      </c>
      <c r="V15" s="138">
        <v>131</v>
      </c>
      <c r="W15" s="139">
        <v>197</v>
      </c>
      <c r="X15" s="138">
        <v>240</v>
      </c>
      <c r="Y15" s="138">
        <v>270</v>
      </c>
      <c r="Z15" s="138">
        <v>274</v>
      </c>
      <c r="AA15" s="138">
        <v>285</v>
      </c>
      <c r="AB15" s="138">
        <v>296</v>
      </c>
      <c r="AC15" s="138">
        <v>299</v>
      </c>
      <c r="AD15" s="138">
        <v>295</v>
      </c>
      <c r="AE15" s="138">
        <v>282</v>
      </c>
      <c r="AF15" s="138">
        <v>283</v>
      </c>
      <c r="AG15" s="138">
        <v>285</v>
      </c>
      <c r="AH15" s="2"/>
    </row>
    <row r="16" spans="1:34" x14ac:dyDescent="0.25">
      <c r="A16" t="s">
        <v>14</v>
      </c>
      <c r="B16" s="8" t="s">
        <v>16</v>
      </c>
      <c r="C16" s="9">
        <v>0</v>
      </c>
      <c r="D16" s="9">
        <v>0</v>
      </c>
      <c r="E16" s="20">
        <v>11</v>
      </c>
      <c r="F16" s="15">
        <v>20</v>
      </c>
      <c r="G16" s="20">
        <v>45</v>
      </c>
      <c r="H16" s="20">
        <v>45</v>
      </c>
      <c r="I16" s="20">
        <v>68</v>
      </c>
      <c r="J16" s="20">
        <v>78</v>
      </c>
      <c r="K16" s="20">
        <v>74</v>
      </c>
      <c r="L16" s="20">
        <v>91</v>
      </c>
      <c r="M16" s="20">
        <v>65</v>
      </c>
      <c r="N16" s="20">
        <v>110</v>
      </c>
      <c r="O16" s="20">
        <v>130</v>
      </c>
      <c r="P16" s="20">
        <v>166</v>
      </c>
      <c r="Q16" s="20"/>
      <c r="R16" s="2"/>
      <c r="S16" s="129" t="s">
        <v>16</v>
      </c>
      <c r="T16" s="130">
        <v>0</v>
      </c>
      <c r="U16" s="130">
        <v>0</v>
      </c>
      <c r="V16" s="138">
        <v>11</v>
      </c>
      <c r="W16" s="139">
        <v>20</v>
      </c>
      <c r="X16" s="138">
        <v>45</v>
      </c>
      <c r="Y16" s="138">
        <v>45</v>
      </c>
      <c r="Z16" s="138">
        <v>68</v>
      </c>
      <c r="AA16" s="138">
        <v>78</v>
      </c>
      <c r="AB16" s="138">
        <v>74</v>
      </c>
      <c r="AC16" s="138">
        <v>91</v>
      </c>
      <c r="AD16" s="138">
        <v>65</v>
      </c>
      <c r="AE16" s="138">
        <v>110</v>
      </c>
      <c r="AF16" s="138">
        <v>130</v>
      </c>
      <c r="AG16" s="138">
        <v>166</v>
      </c>
      <c r="AH16" s="2"/>
    </row>
    <row r="17" spans="1:34" x14ac:dyDescent="0.25">
      <c r="A17" t="s">
        <v>14</v>
      </c>
      <c r="B17" s="8" t="s">
        <v>17</v>
      </c>
      <c r="C17" s="9">
        <v>0</v>
      </c>
      <c r="D17" s="9">
        <v>0</v>
      </c>
      <c r="E17" s="20">
        <v>91</v>
      </c>
      <c r="F17" s="15">
        <v>384</v>
      </c>
      <c r="G17" s="20">
        <v>715</v>
      </c>
      <c r="H17" s="20">
        <v>1033</v>
      </c>
      <c r="I17" s="20">
        <v>1451</v>
      </c>
      <c r="J17" s="20">
        <v>1836</v>
      </c>
      <c r="K17" s="20">
        <v>2123</v>
      </c>
      <c r="L17" s="20">
        <v>2550</v>
      </c>
      <c r="M17" s="20">
        <v>2655</v>
      </c>
      <c r="N17" s="20">
        <v>2823</v>
      </c>
      <c r="O17" s="20">
        <v>3121</v>
      </c>
      <c r="P17" s="20">
        <v>2933</v>
      </c>
      <c r="Q17" s="20"/>
      <c r="R17" s="2"/>
      <c r="S17" s="129" t="s">
        <v>17</v>
      </c>
      <c r="T17" s="130">
        <v>0</v>
      </c>
      <c r="U17" s="130">
        <v>0</v>
      </c>
      <c r="V17" s="138">
        <v>91</v>
      </c>
      <c r="W17" s="139">
        <v>384</v>
      </c>
      <c r="X17" s="138">
        <v>715</v>
      </c>
      <c r="Y17" s="138">
        <v>1033</v>
      </c>
      <c r="Z17" s="138">
        <v>1451</v>
      </c>
      <c r="AA17" s="138">
        <v>1836</v>
      </c>
      <c r="AB17" s="138">
        <v>2123</v>
      </c>
      <c r="AC17" s="138">
        <v>2550</v>
      </c>
      <c r="AD17" s="138">
        <v>2655</v>
      </c>
      <c r="AE17" s="138">
        <v>2823</v>
      </c>
      <c r="AF17" s="138">
        <v>3121</v>
      </c>
      <c r="AG17" s="138">
        <v>2933</v>
      </c>
      <c r="AH17" s="2"/>
    </row>
    <row r="18" spans="1:34" x14ac:dyDescent="0.25">
      <c r="A18" t="s">
        <v>14</v>
      </c>
      <c r="B18" s="8" t="s">
        <v>18</v>
      </c>
      <c r="C18" s="9">
        <v>0</v>
      </c>
      <c r="D18" s="9">
        <v>0</v>
      </c>
      <c r="E18">
        <f>E17+E16</f>
        <v>102</v>
      </c>
      <c r="F18">
        <f t="shared" ref="F18:P18" si="8">F17+F16</f>
        <v>404</v>
      </c>
      <c r="G18">
        <f t="shared" si="8"/>
        <v>760</v>
      </c>
      <c r="H18">
        <f t="shared" si="8"/>
        <v>1078</v>
      </c>
      <c r="I18">
        <f t="shared" si="8"/>
        <v>1519</v>
      </c>
      <c r="J18">
        <f t="shared" si="8"/>
        <v>1914</v>
      </c>
      <c r="K18">
        <f t="shared" si="8"/>
        <v>2197</v>
      </c>
      <c r="L18">
        <f t="shared" si="8"/>
        <v>2641</v>
      </c>
      <c r="M18">
        <f t="shared" si="8"/>
        <v>2720</v>
      </c>
      <c r="N18">
        <f t="shared" si="8"/>
        <v>2933</v>
      </c>
      <c r="O18">
        <f t="shared" si="8"/>
        <v>3251</v>
      </c>
      <c r="P18">
        <f t="shared" si="8"/>
        <v>3099</v>
      </c>
      <c r="R18" s="2"/>
      <c r="S18" s="129" t="s">
        <v>18</v>
      </c>
      <c r="T18" s="133">
        <v>0</v>
      </c>
      <c r="U18" s="130">
        <v>0</v>
      </c>
      <c r="V18" s="135">
        <f>V17+V16</f>
        <v>102</v>
      </c>
      <c r="W18" s="135">
        <f t="shared" ref="W18:AG18" si="9">W17+W16</f>
        <v>404</v>
      </c>
      <c r="X18" s="135">
        <f t="shared" si="9"/>
        <v>760</v>
      </c>
      <c r="Y18" s="135">
        <f t="shared" si="9"/>
        <v>1078</v>
      </c>
      <c r="Z18" s="135">
        <f t="shared" si="9"/>
        <v>1519</v>
      </c>
      <c r="AA18" s="135">
        <f t="shared" si="9"/>
        <v>1914</v>
      </c>
      <c r="AB18" s="135">
        <f t="shared" si="9"/>
        <v>2197</v>
      </c>
      <c r="AC18" s="135">
        <f t="shared" si="9"/>
        <v>2641</v>
      </c>
      <c r="AD18" s="135">
        <f t="shared" si="9"/>
        <v>2720</v>
      </c>
      <c r="AE18" s="135">
        <f t="shared" si="9"/>
        <v>2933</v>
      </c>
      <c r="AF18" s="135">
        <f t="shared" si="9"/>
        <v>3251</v>
      </c>
      <c r="AG18" s="135">
        <f t="shared" si="9"/>
        <v>3099</v>
      </c>
      <c r="AH18" s="2"/>
    </row>
    <row r="19" spans="1:34" x14ac:dyDescent="0.25">
      <c r="A19" t="s">
        <v>14</v>
      </c>
      <c r="B19" s="8" t="s">
        <v>19</v>
      </c>
      <c r="C19" s="9">
        <v>30000</v>
      </c>
      <c r="D19" s="15">
        <v>30016</v>
      </c>
      <c r="E19" s="15">
        <v>30131</v>
      </c>
      <c r="F19" s="15">
        <v>30199</v>
      </c>
      <c r="G19" s="15">
        <v>30240</v>
      </c>
      <c r="H19" s="15">
        <v>30270</v>
      </c>
      <c r="I19" s="15">
        <v>30274</v>
      </c>
      <c r="J19" s="15">
        <v>30285</v>
      </c>
      <c r="K19" s="15">
        <v>30296</v>
      </c>
      <c r="L19" s="15">
        <v>30299</v>
      </c>
      <c r="M19" s="15">
        <v>30295</v>
      </c>
      <c r="N19" s="15">
        <v>30282</v>
      </c>
      <c r="O19" s="15">
        <v>30283</v>
      </c>
      <c r="P19" s="15">
        <v>30285</v>
      </c>
      <c r="Q19" s="15"/>
      <c r="R19" s="2"/>
      <c r="S19" s="129" t="s">
        <v>19</v>
      </c>
      <c r="T19" s="130">
        <v>0</v>
      </c>
      <c r="U19" s="135">
        <f>D19-C19</f>
        <v>16</v>
      </c>
      <c r="V19" s="135">
        <f>E19-C19</f>
        <v>131</v>
      </c>
      <c r="W19" s="135">
        <f>F19-C19</f>
        <v>199</v>
      </c>
      <c r="X19" s="135">
        <f>G19-C19</f>
        <v>240</v>
      </c>
      <c r="Y19" s="135">
        <f>H19-C19</f>
        <v>270</v>
      </c>
      <c r="Z19" s="135">
        <f>I19-C19</f>
        <v>274</v>
      </c>
      <c r="AA19" s="135">
        <f>J19-C19</f>
        <v>285</v>
      </c>
      <c r="AB19" s="135">
        <f>K19-C19</f>
        <v>296</v>
      </c>
      <c r="AC19" s="135">
        <f>L19-C19</f>
        <v>299</v>
      </c>
      <c r="AD19" s="135">
        <f>M19-C19</f>
        <v>295</v>
      </c>
      <c r="AE19" s="135">
        <f>N19-C19</f>
        <v>282</v>
      </c>
      <c r="AF19" s="135">
        <f>O19-C19</f>
        <v>283</v>
      </c>
      <c r="AG19" s="135">
        <f>P19-C19</f>
        <v>285</v>
      </c>
      <c r="AH19" s="2"/>
    </row>
    <row r="20" spans="1:34" x14ac:dyDescent="0.25">
      <c r="A20" t="s">
        <v>14</v>
      </c>
      <c r="B20" s="8" t="s">
        <v>20</v>
      </c>
      <c r="C20" s="9">
        <v>9000</v>
      </c>
      <c r="D20" s="15">
        <v>9016</v>
      </c>
      <c r="E20" s="15">
        <v>9131</v>
      </c>
      <c r="F20" s="15">
        <v>9199</v>
      </c>
      <c r="G20" s="15">
        <v>9240</v>
      </c>
      <c r="H20" s="15">
        <v>9270</v>
      </c>
      <c r="I20" s="15">
        <v>9274</v>
      </c>
      <c r="J20" s="15">
        <v>9285</v>
      </c>
      <c r="K20" s="15">
        <v>9296</v>
      </c>
      <c r="L20" s="15">
        <v>9299</v>
      </c>
      <c r="M20" s="15">
        <v>9295</v>
      </c>
      <c r="N20" s="15">
        <v>9282</v>
      </c>
      <c r="O20" s="15">
        <v>9283</v>
      </c>
      <c r="P20" s="15">
        <v>9285</v>
      </c>
      <c r="Q20" s="15"/>
      <c r="R20" s="2"/>
      <c r="S20" s="129" t="s">
        <v>20</v>
      </c>
      <c r="T20" s="130">
        <v>0</v>
      </c>
      <c r="U20" s="135">
        <f>D20-C20</f>
        <v>16</v>
      </c>
      <c r="V20" s="135">
        <f>E20-C20</f>
        <v>131</v>
      </c>
      <c r="W20" s="135">
        <f>F20-C20</f>
        <v>199</v>
      </c>
      <c r="X20" s="135">
        <f>G20-C20</f>
        <v>240</v>
      </c>
      <c r="Y20" s="135">
        <f>H20-C20</f>
        <v>270</v>
      </c>
      <c r="Z20" s="135">
        <f>I20-C20</f>
        <v>274</v>
      </c>
      <c r="AA20" s="135">
        <f>J20-C20</f>
        <v>285</v>
      </c>
      <c r="AB20" s="135">
        <f t="shared" ref="AB20:AB22" si="10">K20-C20</f>
        <v>296</v>
      </c>
      <c r="AC20" s="135">
        <f t="shared" ref="AC20:AC22" si="11">L20-C20</f>
        <v>299</v>
      </c>
      <c r="AD20" s="135">
        <f t="shared" ref="AD20:AD22" si="12">M20-C20</f>
        <v>295</v>
      </c>
      <c r="AE20" s="135">
        <f t="shared" ref="AE20:AE22" si="13">N20-C20</f>
        <v>282</v>
      </c>
      <c r="AF20" s="135">
        <f t="shared" ref="AF20:AF22" si="14">O20-C20</f>
        <v>283</v>
      </c>
      <c r="AG20" s="135">
        <f t="shared" ref="AG20:AG22" si="15">P20-C20</f>
        <v>285</v>
      </c>
      <c r="AH20" s="2"/>
    </row>
    <row r="21" spans="1:34" x14ac:dyDescent="0.25">
      <c r="A21" t="s">
        <v>14</v>
      </c>
      <c r="B21" s="8" t="s">
        <v>21</v>
      </c>
      <c r="C21" s="9">
        <v>285007</v>
      </c>
      <c r="D21" s="15">
        <v>285158</v>
      </c>
      <c r="E21" s="15">
        <v>286188</v>
      </c>
      <c r="F21" s="15">
        <v>286564</v>
      </c>
      <c r="G21" s="15">
        <v>286897</v>
      </c>
      <c r="H21" s="15">
        <v>287102</v>
      </c>
      <c r="I21" s="15">
        <v>287049</v>
      </c>
      <c r="J21" s="15">
        <v>286957</v>
      </c>
      <c r="K21" s="15">
        <v>287039</v>
      </c>
      <c r="L21" s="15">
        <v>287025</v>
      </c>
      <c r="M21" s="15">
        <v>287016</v>
      </c>
      <c r="N21" s="15">
        <v>286846</v>
      </c>
      <c r="O21" s="15">
        <v>286815</v>
      </c>
      <c r="P21" s="15">
        <v>286885</v>
      </c>
      <c r="Q21" s="15"/>
      <c r="R21" s="2"/>
      <c r="S21" s="129" t="s">
        <v>21</v>
      </c>
      <c r="T21" s="130">
        <v>0</v>
      </c>
      <c r="U21" s="135">
        <f>D21-C21</f>
        <v>151</v>
      </c>
      <c r="V21" s="135">
        <f>E21-C21</f>
        <v>1181</v>
      </c>
      <c r="W21" s="135">
        <f>F21-C21</f>
        <v>1557</v>
      </c>
      <c r="X21" s="135">
        <f>G21-C21</f>
        <v>1890</v>
      </c>
      <c r="Y21" s="135">
        <f>H21-C21</f>
        <v>2095</v>
      </c>
      <c r="Z21" s="135">
        <f>I21-C21</f>
        <v>2042</v>
      </c>
      <c r="AA21" s="135">
        <f>J21-C21</f>
        <v>1950</v>
      </c>
      <c r="AB21" s="135">
        <f t="shared" si="10"/>
        <v>2032</v>
      </c>
      <c r="AC21" s="135">
        <f t="shared" si="11"/>
        <v>2018</v>
      </c>
      <c r="AD21" s="135">
        <f t="shared" si="12"/>
        <v>2009</v>
      </c>
      <c r="AE21" s="135">
        <f t="shared" si="13"/>
        <v>1839</v>
      </c>
      <c r="AF21" s="135">
        <f t="shared" si="14"/>
        <v>1808</v>
      </c>
      <c r="AG21" s="135">
        <f t="shared" si="15"/>
        <v>1878</v>
      </c>
      <c r="AH21" s="2"/>
    </row>
    <row r="22" spans="1:34" x14ac:dyDescent="0.25">
      <c r="A22" t="s">
        <v>14</v>
      </c>
      <c r="B22" s="16" t="s">
        <v>22</v>
      </c>
      <c r="C22" s="17">
        <v>0</v>
      </c>
      <c r="D22" s="15">
        <v>1</v>
      </c>
      <c r="E22" s="15">
        <v>13</v>
      </c>
      <c r="F22" s="15">
        <v>19</v>
      </c>
      <c r="G22" s="15">
        <v>26</v>
      </c>
      <c r="H22" s="15">
        <v>30</v>
      </c>
      <c r="I22" s="15">
        <v>35</v>
      </c>
      <c r="J22" s="15">
        <v>42</v>
      </c>
      <c r="K22" s="15">
        <v>40</v>
      </c>
      <c r="L22" s="15">
        <v>39</v>
      </c>
      <c r="M22" s="15">
        <v>43</v>
      </c>
      <c r="N22" s="15">
        <v>46</v>
      </c>
      <c r="O22" s="15">
        <v>48</v>
      </c>
      <c r="P22" s="15">
        <v>38</v>
      </c>
      <c r="Q22" s="15"/>
      <c r="R22" s="2"/>
      <c r="S22" s="136" t="s">
        <v>22</v>
      </c>
      <c r="T22" s="137">
        <v>0</v>
      </c>
      <c r="U22" s="135">
        <f>D22-C22</f>
        <v>1</v>
      </c>
      <c r="V22" s="135">
        <f>E22-C22</f>
        <v>13</v>
      </c>
      <c r="W22" s="135">
        <f>F22-C22</f>
        <v>19</v>
      </c>
      <c r="X22" s="135">
        <f>G22-C22</f>
        <v>26</v>
      </c>
      <c r="Y22" s="135">
        <f>H22-C22</f>
        <v>30</v>
      </c>
      <c r="Z22" s="135">
        <f>I22-C22</f>
        <v>35</v>
      </c>
      <c r="AA22" s="135">
        <f>J22-C22</f>
        <v>42</v>
      </c>
      <c r="AB22" s="135">
        <f t="shared" si="10"/>
        <v>40</v>
      </c>
      <c r="AC22" s="135">
        <f t="shared" si="11"/>
        <v>39</v>
      </c>
      <c r="AD22" s="135">
        <f t="shared" si="12"/>
        <v>43</v>
      </c>
      <c r="AE22" s="135">
        <f t="shared" si="13"/>
        <v>46</v>
      </c>
      <c r="AF22" s="135">
        <f t="shared" si="14"/>
        <v>48</v>
      </c>
      <c r="AG22" s="135">
        <f t="shared" si="15"/>
        <v>38</v>
      </c>
      <c r="AH22" s="2"/>
    </row>
    <row r="23" spans="1:3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22" t="s">
        <v>23</v>
      </c>
      <c r="B24" s="4" t="s">
        <v>3</v>
      </c>
      <c r="C24" s="5">
        <v>0</v>
      </c>
      <c r="D24" s="5">
        <v>1</v>
      </c>
      <c r="E24" s="5">
        <v>10</v>
      </c>
      <c r="F24" s="5">
        <v>20</v>
      </c>
      <c r="G24" s="5">
        <v>30</v>
      </c>
      <c r="H24" s="5">
        <v>40</v>
      </c>
      <c r="I24" s="6">
        <v>50</v>
      </c>
      <c r="J24" s="5">
        <v>60</v>
      </c>
      <c r="K24" s="7">
        <v>70</v>
      </c>
      <c r="L24" s="7">
        <v>80</v>
      </c>
      <c r="M24" s="7">
        <v>90</v>
      </c>
      <c r="N24" s="7">
        <v>100</v>
      </c>
      <c r="O24" s="7">
        <v>110</v>
      </c>
      <c r="P24" s="7">
        <v>120</v>
      </c>
      <c r="Q24" s="7"/>
      <c r="R24" s="2"/>
      <c r="S24" s="125" t="s">
        <v>3</v>
      </c>
      <c r="T24" s="126">
        <v>0</v>
      </c>
      <c r="U24" s="126">
        <v>1</v>
      </c>
      <c r="V24" s="126">
        <v>10</v>
      </c>
      <c r="W24" s="126">
        <v>20</v>
      </c>
      <c r="X24" s="126">
        <v>30</v>
      </c>
      <c r="Y24" s="126">
        <v>40</v>
      </c>
      <c r="Z24" s="127">
        <v>50</v>
      </c>
      <c r="AA24" s="126">
        <v>60</v>
      </c>
      <c r="AB24" s="128">
        <v>70</v>
      </c>
      <c r="AC24" s="128">
        <v>80</v>
      </c>
      <c r="AD24" s="128">
        <v>90</v>
      </c>
      <c r="AE24" s="128">
        <v>100</v>
      </c>
      <c r="AF24" s="128">
        <v>110</v>
      </c>
      <c r="AG24" s="128">
        <v>120</v>
      </c>
      <c r="AH24" s="2"/>
    </row>
    <row r="25" spans="1:34" x14ac:dyDescent="0.25">
      <c r="A25" s="22" t="s">
        <v>23</v>
      </c>
      <c r="B25" s="8" t="s">
        <v>24</v>
      </c>
      <c r="C25" s="9">
        <v>0</v>
      </c>
      <c r="D25" s="9">
        <v>16</v>
      </c>
      <c r="E25" s="23">
        <v>139</v>
      </c>
      <c r="F25" s="23">
        <v>214</v>
      </c>
      <c r="G25" s="23">
        <v>226</v>
      </c>
      <c r="H25" s="23">
        <v>263</v>
      </c>
      <c r="I25" s="20">
        <v>277</v>
      </c>
      <c r="J25" s="20">
        <v>296</v>
      </c>
      <c r="K25" s="20">
        <v>291</v>
      </c>
      <c r="L25" s="20">
        <v>295</v>
      </c>
      <c r="M25" s="20">
        <v>290</v>
      </c>
      <c r="N25" s="20">
        <v>299</v>
      </c>
      <c r="O25" s="20">
        <v>308</v>
      </c>
      <c r="P25" s="20">
        <v>259</v>
      </c>
      <c r="Q25" s="20"/>
      <c r="R25" s="2"/>
      <c r="S25" s="129" t="s">
        <v>24</v>
      </c>
      <c r="T25" s="130">
        <v>0</v>
      </c>
      <c r="U25" s="130">
        <v>16</v>
      </c>
      <c r="V25" s="140">
        <v>139</v>
      </c>
      <c r="W25" s="140">
        <v>214</v>
      </c>
      <c r="X25" s="140">
        <v>226</v>
      </c>
      <c r="Y25" s="140">
        <v>263</v>
      </c>
      <c r="Z25" s="138">
        <v>277</v>
      </c>
      <c r="AA25" s="138">
        <v>296</v>
      </c>
      <c r="AB25" s="138">
        <v>291</v>
      </c>
      <c r="AC25" s="138">
        <v>295</v>
      </c>
      <c r="AD25" s="138">
        <v>290</v>
      </c>
      <c r="AE25" s="138">
        <v>299</v>
      </c>
      <c r="AF25" s="138">
        <v>308</v>
      </c>
      <c r="AG25" s="138">
        <v>259</v>
      </c>
      <c r="AH25" s="2"/>
    </row>
    <row r="26" spans="1:34" x14ac:dyDescent="0.25">
      <c r="A26" s="22" t="s">
        <v>23</v>
      </c>
      <c r="B26" s="8" t="s">
        <v>25</v>
      </c>
      <c r="C26" s="9">
        <v>0</v>
      </c>
      <c r="D26" s="9">
        <v>0</v>
      </c>
      <c r="E26" s="23">
        <v>7</v>
      </c>
      <c r="F26" s="23">
        <v>14</v>
      </c>
      <c r="G26" s="23">
        <v>33</v>
      </c>
      <c r="H26" s="23">
        <v>40</v>
      </c>
      <c r="I26" s="20">
        <v>54</v>
      </c>
      <c r="J26" s="20">
        <v>81</v>
      </c>
      <c r="K26" s="20">
        <v>90</v>
      </c>
      <c r="L26" s="20">
        <v>94</v>
      </c>
      <c r="M26" s="20">
        <v>89</v>
      </c>
      <c r="N26" s="20">
        <v>144</v>
      </c>
      <c r="O26" s="20">
        <v>170</v>
      </c>
      <c r="P26" s="20">
        <v>143</v>
      </c>
      <c r="Q26" s="20"/>
      <c r="R26" s="2"/>
      <c r="S26" s="129" t="s">
        <v>25</v>
      </c>
      <c r="T26" s="130">
        <v>0</v>
      </c>
      <c r="U26" s="130">
        <v>0</v>
      </c>
      <c r="V26" s="140">
        <v>7</v>
      </c>
      <c r="W26" s="140">
        <v>14</v>
      </c>
      <c r="X26" s="140">
        <v>33</v>
      </c>
      <c r="Y26" s="140">
        <v>40</v>
      </c>
      <c r="Z26" s="138">
        <v>54</v>
      </c>
      <c r="AA26" s="138">
        <v>81</v>
      </c>
      <c r="AB26" s="138">
        <v>90</v>
      </c>
      <c r="AC26" s="138">
        <v>94</v>
      </c>
      <c r="AD26" s="138">
        <v>89</v>
      </c>
      <c r="AE26" s="138">
        <v>144</v>
      </c>
      <c r="AF26" s="138">
        <v>170</v>
      </c>
      <c r="AG26" s="138">
        <v>143</v>
      </c>
      <c r="AH26" s="2"/>
    </row>
    <row r="27" spans="1:34" x14ac:dyDescent="0.25">
      <c r="A27" s="22" t="s">
        <v>23</v>
      </c>
      <c r="B27" s="8" t="s">
        <v>26</v>
      </c>
      <c r="C27" s="9">
        <v>0</v>
      </c>
      <c r="D27" s="9">
        <v>0</v>
      </c>
      <c r="E27" s="23">
        <v>90</v>
      </c>
      <c r="F27" s="23">
        <v>322</v>
      </c>
      <c r="G27" s="23">
        <v>744</v>
      </c>
      <c r="H27" s="23">
        <v>1062</v>
      </c>
      <c r="I27" s="20">
        <v>1458</v>
      </c>
      <c r="J27" s="20">
        <v>1805</v>
      </c>
      <c r="K27" s="20">
        <v>2118</v>
      </c>
      <c r="L27" s="20">
        <v>2494</v>
      </c>
      <c r="M27" s="20">
        <v>2719</v>
      </c>
      <c r="N27" s="20">
        <v>3225</v>
      </c>
      <c r="O27" s="20">
        <v>3346</v>
      </c>
      <c r="P27" s="20">
        <v>3393</v>
      </c>
      <c r="Q27" s="20"/>
      <c r="R27" s="2"/>
      <c r="S27" s="129" t="s">
        <v>26</v>
      </c>
      <c r="T27" s="130">
        <v>0</v>
      </c>
      <c r="U27" s="130">
        <v>0</v>
      </c>
      <c r="V27" s="140">
        <v>90</v>
      </c>
      <c r="W27" s="140">
        <v>322</v>
      </c>
      <c r="X27" s="140">
        <v>744</v>
      </c>
      <c r="Y27" s="140">
        <v>1062</v>
      </c>
      <c r="Z27" s="138">
        <v>1458</v>
      </c>
      <c r="AA27" s="138">
        <v>1805</v>
      </c>
      <c r="AB27" s="138">
        <v>2118</v>
      </c>
      <c r="AC27" s="138">
        <v>2494</v>
      </c>
      <c r="AD27" s="138">
        <v>2719</v>
      </c>
      <c r="AE27" s="138">
        <v>3225</v>
      </c>
      <c r="AF27" s="138">
        <v>3346</v>
      </c>
      <c r="AG27" s="138">
        <v>3393</v>
      </c>
      <c r="AH27" s="2"/>
    </row>
    <row r="28" spans="1:34" x14ac:dyDescent="0.25">
      <c r="A28" s="22" t="s">
        <v>23</v>
      </c>
      <c r="B28" s="8" t="s">
        <v>27</v>
      </c>
      <c r="C28" s="9">
        <v>0</v>
      </c>
      <c r="D28" s="9">
        <v>0</v>
      </c>
      <c r="E28">
        <f>E27+E26</f>
        <v>97</v>
      </c>
      <c r="F28">
        <f t="shared" ref="F28:P28" si="16">F27+F26</f>
        <v>336</v>
      </c>
      <c r="G28">
        <f t="shared" si="16"/>
        <v>777</v>
      </c>
      <c r="H28">
        <f t="shared" si="16"/>
        <v>1102</v>
      </c>
      <c r="I28">
        <f t="shared" si="16"/>
        <v>1512</v>
      </c>
      <c r="J28">
        <f t="shared" si="16"/>
        <v>1886</v>
      </c>
      <c r="K28">
        <f t="shared" si="16"/>
        <v>2208</v>
      </c>
      <c r="L28">
        <f t="shared" si="16"/>
        <v>2588</v>
      </c>
      <c r="M28">
        <f t="shared" si="16"/>
        <v>2808</v>
      </c>
      <c r="N28">
        <f t="shared" si="16"/>
        <v>3369</v>
      </c>
      <c r="O28">
        <f t="shared" si="16"/>
        <v>3516</v>
      </c>
      <c r="P28">
        <f t="shared" si="16"/>
        <v>3536</v>
      </c>
      <c r="Q28" s="22"/>
      <c r="R28" s="2"/>
      <c r="S28" s="129" t="s">
        <v>27</v>
      </c>
      <c r="T28" s="133">
        <v>0</v>
      </c>
      <c r="U28" s="130">
        <v>0</v>
      </c>
      <c r="V28" s="135">
        <f>V27+V26</f>
        <v>97</v>
      </c>
      <c r="W28" s="135">
        <f t="shared" ref="W28" si="17">W27+W26</f>
        <v>336</v>
      </c>
      <c r="X28" s="135">
        <f t="shared" ref="X28" si="18">X27+X26</f>
        <v>777</v>
      </c>
      <c r="Y28" s="135">
        <f t="shared" ref="Y28" si="19">Y27+Y26</f>
        <v>1102</v>
      </c>
      <c r="Z28" s="135">
        <f t="shared" ref="Z28" si="20">Z27+Z26</f>
        <v>1512</v>
      </c>
      <c r="AA28" s="135">
        <f t="shared" ref="AA28" si="21">AA27+AA26</f>
        <v>1886</v>
      </c>
      <c r="AB28" s="135">
        <f t="shared" ref="AB28" si="22">AB27+AB26</f>
        <v>2208</v>
      </c>
      <c r="AC28" s="135">
        <f t="shared" ref="AC28" si="23">AC27+AC26</f>
        <v>2588</v>
      </c>
      <c r="AD28" s="135">
        <f t="shared" ref="AD28" si="24">AD27+AD26</f>
        <v>2808</v>
      </c>
      <c r="AE28" s="135">
        <f t="shared" ref="AE28" si="25">AE27+AE26</f>
        <v>3369</v>
      </c>
      <c r="AF28" s="135">
        <f t="shared" ref="AF28" si="26">AF27+AF26</f>
        <v>3516</v>
      </c>
      <c r="AG28" s="135">
        <f t="shared" ref="AG28" si="27">AG27+AG26</f>
        <v>3536</v>
      </c>
      <c r="AH28" s="2"/>
    </row>
    <row r="29" spans="1:34" x14ac:dyDescent="0.25">
      <c r="A29" s="22" t="s">
        <v>23</v>
      </c>
      <c r="B29" s="8" t="s">
        <v>28</v>
      </c>
      <c r="C29" s="9">
        <v>30000</v>
      </c>
      <c r="D29" s="15">
        <v>30016</v>
      </c>
      <c r="E29" s="15">
        <v>30139</v>
      </c>
      <c r="F29" s="15">
        <v>30214</v>
      </c>
      <c r="G29" s="15">
        <v>30226</v>
      </c>
      <c r="H29" s="15">
        <v>30263</v>
      </c>
      <c r="I29" s="15">
        <v>30277</v>
      </c>
      <c r="J29" s="15">
        <v>30296</v>
      </c>
      <c r="K29" s="15">
        <v>30291</v>
      </c>
      <c r="L29" s="15">
        <v>30295</v>
      </c>
      <c r="M29" s="15">
        <v>30290</v>
      </c>
      <c r="N29" s="15">
        <v>30299</v>
      </c>
      <c r="O29" s="15">
        <v>30308</v>
      </c>
      <c r="P29" s="15">
        <v>30259</v>
      </c>
      <c r="Q29" s="15"/>
      <c r="R29" s="2"/>
      <c r="S29" s="129" t="s">
        <v>28</v>
      </c>
      <c r="T29" s="130">
        <v>0</v>
      </c>
      <c r="U29" s="135">
        <f>D29-C29</f>
        <v>16</v>
      </c>
      <c r="V29" s="135">
        <f>E29-C29</f>
        <v>139</v>
      </c>
      <c r="W29" s="135">
        <f>F29-C29</f>
        <v>214</v>
      </c>
      <c r="X29" s="135">
        <f>G29-C29</f>
        <v>226</v>
      </c>
      <c r="Y29" s="135">
        <f>H29-C29</f>
        <v>263</v>
      </c>
      <c r="Z29" s="135">
        <f>I29-C29</f>
        <v>277</v>
      </c>
      <c r="AA29" s="135">
        <f>J29-C29</f>
        <v>296</v>
      </c>
      <c r="AB29" s="135">
        <f>K29-C29</f>
        <v>291</v>
      </c>
      <c r="AC29" s="135">
        <f>L29-C29</f>
        <v>295</v>
      </c>
      <c r="AD29" s="135">
        <f>M29-C29</f>
        <v>290</v>
      </c>
      <c r="AE29" s="135">
        <f>N29-C29</f>
        <v>299</v>
      </c>
      <c r="AF29" s="135">
        <f>O29-C29</f>
        <v>308</v>
      </c>
      <c r="AG29" s="135">
        <f>P29-C29</f>
        <v>259</v>
      </c>
      <c r="AH29" s="2"/>
    </row>
    <row r="30" spans="1:34" x14ac:dyDescent="0.25">
      <c r="A30" s="22" t="s">
        <v>23</v>
      </c>
      <c r="B30" s="8" t="s">
        <v>29</v>
      </c>
      <c r="C30" s="9">
        <v>9000</v>
      </c>
      <c r="D30" s="15">
        <v>9016</v>
      </c>
      <c r="E30" s="15">
        <v>9139</v>
      </c>
      <c r="F30" s="15">
        <v>9214</v>
      </c>
      <c r="G30" s="15">
        <v>9226</v>
      </c>
      <c r="H30" s="15">
        <v>9263</v>
      </c>
      <c r="I30" s="15">
        <v>9277</v>
      </c>
      <c r="J30" s="15">
        <v>9296</v>
      </c>
      <c r="K30" s="15">
        <v>9291</v>
      </c>
      <c r="L30" s="15">
        <v>9295</v>
      </c>
      <c r="M30" s="15">
        <v>9290</v>
      </c>
      <c r="N30" s="15">
        <v>9299</v>
      </c>
      <c r="O30" s="15">
        <v>9308</v>
      </c>
      <c r="P30" s="15">
        <v>9259</v>
      </c>
      <c r="Q30" s="15"/>
      <c r="R30" s="2"/>
      <c r="S30" s="129" t="s">
        <v>29</v>
      </c>
      <c r="T30" s="130">
        <v>0</v>
      </c>
      <c r="U30" s="135">
        <f>D30-C30</f>
        <v>16</v>
      </c>
      <c r="V30" s="135">
        <f>E30-C30</f>
        <v>139</v>
      </c>
      <c r="W30" s="135">
        <f>F30-C30</f>
        <v>214</v>
      </c>
      <c r="X30" s="135">
        <f>G30-C30</f>
        <v>226</v>
      </c>
      <c r="Y30" s="135">
        <f>H30-C30</f>
        <v>263</v>
      </c>
      <c r="Z30" s="135">
        <f>I30-C30</f>
        <v>277</v>
      </c>
      <c r="AA30" s="135">
        <f>J30-C30</f>
        <v>296</v>
      </c>
      <c r="AB30" s="135">
        <f t="shared" ref="AB30:AB32" si="28">K30-C30</f>
        <v>291</v>
      </c>
      <c r="AC30" s="135">
        <f t="shared" ref="AC30:AC32" si="29">L30-C30</f>
        <v>295</v>
      </c>
      <c r="AD30" s="135">
        <f t="shared" ref="AD30:AD32" si="30">M30-C30</f>
        <v>290</v>
      </c>
      <c r="AE30" s="135">
        <f t="shared" ref="AE30:AE32" si="31">N30-C30</f>
        <v>299</v>
      </c>
      <c r="AF30" s="135">
        <f t="shared" ref="AF30:AF32" si="32">O30-C30</f>
        <v>308</v>
      </c>
      <c r="AG30" s="135">
        <f t="shared" ref="AG30:AG32" si="33">P30-C30</f>
        <v>259</v>
      </c>
      <c r="AH30" s="2"/>
    </row>
    <row r="31" spans="1:34" x14ac:dyDescent="0.25">
      <c r="A31" s="22" t="s">
        <v>23</v>
      </c>
      <c r="B31" s="8" t="s">
        <v>30</v>
      </c>
      <c r="C31" s="9">
        <v>285007</v>
      </c>
      <c r="D31" s="15">
        <v>285158</v>
      </c>
      <c r="E31" s="15">
        <v>286236</v>
      </c>
      <c r="F31" s="15">
        <v>286829</v>
      </c>
      <c r="G31" s="15">
        <v>286831</v>
      </c>
      <c r="H31" s="15">
        <v>286930</v>
      </c>
      <c r="I31" s="15">
        <v>287014</v>
      </c>
      <c r="J31" s="15">
        <v>287076</v>
      </c>
      <c r="K31" s="15">
        <v>287086</v>
      </c>
      <c r="L31" s="15">
        <v>286989</v>
      </c>
      <c r="M31" s="15">
        <v>286899</v>
      </c>
      <c r="N31" s="15">
        <v>286951</v>
      </c>
      <c r="O31" s="15">
        <v>287036</v>
      </c>
      <c r="P31" s="15">
        <v>286668</v>
      </c>
      <c r="Q31" s="15"/>
      <c r="R31" s="2"/>
      <c r="S31" s="129" t="s">
        <v>30</v>
      </c>
      <c r="T31" s="130">
        <v>0</v>
      </c>
      <c r="U31" s="135">
        <f>D31-C31</f>
        <v>151</v>
      </c>
      <c r="V31" s="135">
        <f>E31-C31</f>
        <v>1229</v>
      </c>
      <c r="W31" s="135">
        <f>F31-C31</f>
        <v>1822</v>
      </c>
      <c r="X31" s="135">
        <f>G31-C31</f>
        <v>1824</v>
      </c>
      <c r="Y31" s="135">
        <f>H31-C31</f>
        <v>1923</v>
      </c>
      <c r="Z31" s="135">
        <f>I31-C31</f>
        <v>2007</v>
      </c>
      <c r="AA31" s="135">
        <f>J31-C31</f>
        <v>2069</v>
      </c>
      <c r="AB31" s="135">
        <f t="shared" si="28"/>
        <v>2079</v>
      </c>
      <c r="AC31" s="135">
        <f t="shared" si="29"/>
        <v>1982</v>
      </c>
      <c r="AD31" s="135">
        <f t="shared" si="30"/>
        <v>1892</v>
      </c>
      <c r="AE31" s="135">
        <f t="shared" si="31"/>
        <v>1944</v>
      </c>
      <c r="AF31" s="135">
        <f t="shared" si="32"/>
        <v>2029</v>
      </c>
      <c r="AG31" s="135">
        <f t="shared" si="33"/>
        <v>1661</v>
      </c>
      <c r="AH31" s="2"/>
    </row>
    <row r="32" spans="1:34" x14ac:dyDescent="0.25">
      <c r="A32" s="22" t="s">
        <v>23</v>
      </c>
      <c r="B32" s="16" t="s">
        <v>31</v>
      </c>
      <c r="C32" s="17">
        <v>0</v>
      </c>
      <c r="D32" s="15">
        <v>1</v>
      </c>
      <c r="E32" s="15">
        <v>20</v>
      </c>
      <c r="F32" s="15">
        <v>25</v>
      </c>
      <c r="G32" s="15">
        <v>30</v>
      </c>
      <c r="H32" s="15">
        <v>32</v>
      </c>
      <c r="I32" s="15">
        <v>27</v>
      </c>
      <c r="J32" s="15">
        <v>32</v>
      </c>
      <c r="K32" s="15">
        <v>33</v>
      </c>
      <c r="L32" s="15">
        <v>41</v>
      </c>
      <c r="M32" s="15">
        <v>43</v>
      </c>
      <c r="N32" s="15">
        <v>38</v>
      </c>
      <c r="O32" s="15">
        <v>34</v>
      </c>
      <c r="P32" s="15">
        <v>47</v>
      </c>
      <c r="Q32" s="15"/>
      <c r="R32" s="2"/>
      <c r="S32" s="136" t="s">
        <v>31</v>
      </c>
      <c r="T32" s="137">
        <v>0</v>
      </c>
      <c r="U32" s="135">
        <f>D32-C32</f>
        <v>1</v>
      </c>
      <c r="V32" s="135">
        <f>E32-C32</f>
        <v>20</v>
      </c>
      <c r="W32" s="135">
        <f>F32-C32</f>
        <v>25</v>
      </c>
      <c r="X32" s="135">
        <f>G32-C32</f>
        <v>30</v>
      </c>
      <c r="Y32" s="135">
        <f>H32-C32</f>
        <v>32</v>
      </c>
      <c r="Z32" s="135">
        <f>I32-C32</f>
        <v>27</v>
      </c>
      <c r="AA32" s="135">
        <f>J32-C32</f>
        <v>32</v>
      </c>
      <c r="AB32" s="135">
        <f t="shared" si="28"/>
        <v>33</v>
      </c>
      <c r="AC32" s="135">
        <f t="shared" si="29"/>
        <v>41</v>
      </c>
      <c r="AD32" s="135">
        <f t="shared" si="30"/>
        <v>43</v>
      </c>
      <c r="AE32" s="135">
        <f t="shared" si="31"/>
        <v>38</v>
      </c>
      <c r="AF32" s="135">
        <f t="shared" si="32"/>
        <v>34</v>
      </c>
      <c r="AG32" s="135">
        <f t="shared" si="33"/>
        <v>47</v>
      </c>
      <c r="AH32" s="2"/>
    </row>
    <row r="33" spans="1:34" x14ac:dyDescent="0.25">
      <c r="A33" s="2"/>
      <c r="B33" s="24"/>
      <c r="C33" s="25"/>
      <c r="D33" s="26"/>
      <c r="E33" s="27"/>
      <c r="F33" s="28"/>
      <c r="G33" s="26"/>
      <c r="H33" s="26"/>
      <c r="I33" s="26"/>
      <c r="J33" s="28"/>
      <c r="K33" s="28"/>
      <c r="L33" s="28"/>
      <c r="M33" s="28"/>
      <c r="N33" s="28"/>
      <c r="O33" s="28"/>
      <c r="P33" s="28"/>
      <c r="Q33" s="28"/>
      <c r="R33" s="2"/>
      <c r="S33" s="132"/>
      <c r="T33" s="132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2"/>
    </row>
    <row r="34" spans="1:34" s="38" customFormat="1" x14ac:dyDescent="0.25">
      <c r="A34" s="38" t="s">
        <v>34</v>
      </c>
      <c r="B34" s="39" t="s">
        <v>3</v>
      </c>
      <c r="C34" s="40">
        <v>0</v>
      </c>
      <c r="D34" s="40">
        <v>1</v>
      </c>
      <c r="E34" s="40">
        <v>10</v>
      </c>
      <c r="F34" s="40">
        <v>20</v>
      </c>
      <c r="G34" s="40">
        <v>30</v>
      </c>
      <c r="H34" s="40">
        <v>40</v>
      </c>
      <c r="I34" s="41">
        <v>50</v>
      </c>
      <c r="J34" s="40">
        <v>60</v>
      </c>
      <c r="K34" s="42">
        <v>70</v>
      </c>
      <c r="L34" s="42">
        <v>80</v>
      </c>
      <c r="M34" s="42">
        <v>90</v>
      </c>
      <c r="N34" s="42">
        <v>100</v>
      </c>
      <c r="O34" s="42">
        <v>110</v>
      </c>
      <c r="P34" s="42">
        <v>120</v>
      </c>
      <c r="Q34" s="42"/>
      <c r="S34" s="125" t="s">
        <v>3</v>
      </c>
      <c r="T34" s="126">
        <v>0</v>
      </c>
      <c r="U34" s="126">
        <v>1</v>
      </c>
      <c r="V34" s="126">
        <v>10</v>
      </c>
      <c r="W34" s="126">
        <v>20</v>
      </c>
      <c r="X34" s="126">
        <v>30</v>
      </c>
      <c r="Y34" s="126">
        <v>40</v>
      </c>
      <c r="Z34" s="127">
        <v>50</v>
      </c>
      <c r="AA34" s="126">
        <v>60</v>
      </c>
      <c r="AB34" s="128">
        <v>70</v>
      </c>
      <c r="AC34" s="128">
        <v>80</v>
      </c>
      <c r="AD34" s="128">
        <v>90</v>
      </c>
      <c r="AE34" s="128">
        <v>100</v>
      </c>
      <c r="AF34" s="128">
        <v>110</v>
      </c>
      <c r="AG34" s="128">
        <v>120</v>
      </c>
      <c r="AH34" s="2"/>
    </row>
    <row r="35" spans="1:34" s="38" customFormat="1" x14ac:dyDescent="0.25">
      <c r="A35" s="38" t="s">
        <v>34</v>
      </c>
      <c r="B35" s="43" t="s">
        <v>35</v>
      </c>
      <c r="C35" s="44" t="s">
        <v>33</v>
      </c>
      <c r="D35" s="38">
        <f>ROUND((D4+D15+D25+D47+D57)/5,0)</f>
        <v>16</v>
      </c>
      <c r="E35" s="38">
        <f>ROUND((E4+E15+E25+E47+E57)/5,0)</f>
        <v>132</v>
      </c>
      <c r="F35" s="38">
        <f>ROUND((F4+F15+F25+F47+F57)/5,0)</f>
        <v>202</v>
      </c>
      <c r="G35" s="38">
        <f>ROUND((G4+G15+G25+G47+G57)/5,0)</f>
        <v>233</v>
      </c>
      <c r="H35" s="38">
        <f>ROUND((H4+H15+H25+H47+H57)/5,0)</f>
        <v>268</v>
      </c>
      <c r="I35" s="38">
        <f>ROUND((I4+I15+I25+I47+I57)/5,0)</f>
        <v>276</v>
      </c>
      <c r="J35" s="38">
        <f>ROUND((J4+J15+J25+J47+J57)/5,0)</f>
        <v>287</v>
      </c>
      <c r="K35" s="38">
        <f>ROUND((K4+K15+K25+K47+K57)/5,0)</f>
        <v>291</v>
      </c>
      <c r="L35" s="38">
        <f>ROUND((L4+L15+L25+L47+L57)/5,0)</f>
        <v>292</v>
      </c>
      <c r="M35" s="38">
        <f>ROUND((M4+M15+M25+M47+M57)/5,0)</f>
        <v>291</v>
      </c>
      <c r="N35" s="38">
        <f>ROUND((N4+N15+N25+N47+N57)/5,0)</f>
        <v>287</v>
      </c>
      <c r="O35" s="38">
        <f>ROUND((O4+O15+O25+O47+O57)/5,0)</f>
        <v>291</v>
      </c>
      <c r="P35" s="38">
        <f>ROUND((P4+P15+P25+P47+P57)/5,0)</f>
        <v>276</v>
      </c>
      <c r="S35" s="129" t="s">
        <v>35</v>
      </c>
      <c r="T35" s="130">
        <v>0</v>
      </c>
      <c r="U35" s="135">
        <f>ROUND((U4+U15+U25+U47+U57)/5,0)</f>
        <v>16</v>
      </c>
      <c r="V35" s="135">
        <f>ROUND((V4+V15+V25+V47+V57)/5,0)</f>
        <v>132</v>
      </c>
      <c r="W35" s="135">
        <f>ROUND((W4+W15+W25+W47+W57)/5,0)</f>
        <v>202</v>
      </c>
      <c r="X35" s="135">
        <f>ROUND((X4+X15+X25+X47+X57)/5,0)</f>
        <v>233</v>
      </c>
      <c r="Y35" s="135">
        <f>ROUND((Y4+Y15+Y25+Y47+Y57)/5,0)</f>
        <v>268</v>
      </c>
      <c r="Z35" s="135">
        <f>ROUND((Z4+Z15+Z25+Z47+Z57)/5,0)</f>
        <v>276</v>
      </c>
      <c r="AA35" s="135">
        <f>ROUND((AA4+AA15+AA25+AA47+AA57)/5,0)</f>
        <v>287</v>
      </c>
      <c r="AB35" s="135">
        <f>ROUND((AB4+AB15+AB25+AB47+AB57)/5,0)</f>
        <v>291</v>
      </c>
      <c r="AC35" s="135">
        <f>ROUND((AC4+AC15+AC25+AC47+AC57)/5,0)</f>
        <v>292</v>
      </c>
      <c r="AD35" s="135">
        <f>ROUND((AD4+AD15+AD25+AD47+AD57)/5,0)</f>
        <v>291</v>
      </c>
      <c r="AE35" s="135">
        <f>ROUND((AE4+AE15+AE25+AE47+AE57)/5,0)</f>
        <v>287</v>
      </c>
      <c r="AF35" s="135">
        <f>ROUND((AF4+AF15+AF25+AF47+AF57)/5,0)</f>
        <v>291</v>
      </c>
      <c r="AG35" s="135">
        <f>ROUND((AG4+AG15+AG25+AG47+AG57)/5,0)</f>
        <v>276</v>
      </c>
      <c r="AH35" s="2"/>
    </row>
    <row r="36" spans="1:34" s="38" customFormat="1" x14ac:dyDescent="0.25">
      <c r="A36" s="38" t="s">
        <v>34</v>
      </c>
      <c r="B36" s="43" t="s">
        <v>36</v>
      </c>
      <c r="C36" s="44" t="s">
        <v>33</v>
      </c>
      <c r="D36" s="38">
        <f>ROUND((D5+D16+D26+D48+D58)/5,0)</f>
        <v>0</v>
      </c>
      <c r="E36" s="38">
        <f>ROUND((E5+E16+E26+E48+E58)/5,0)</f>
        <v>8</v>
      </c>
      <c r="F36" s="38">
        <f>ROUND((F5+F16+F26+F48+F58)/5,0)</f>
        <v>21</v>
      </c>
      <c r="G36" s="38">
        <f>ROUND((G5+G16+G26+G48+G58)/5,0)</f>
        <v>39</v>
      </c>
      <c r="H36" s="38">
        <f>ROUND((H5+H16+H26+H48+H58)/5,0)</f>
        <v>43</v>
      </c>
      <c r="I36" s="38">
        <f>ROUND((I5+I16+I26+I48+I58)/5,0)</f>
        <v>63</v>
      </c>
      <c r="J36" s="38">
        <f>ROUND((J5+J16+J26+J48+J58)/5,0)</f>
        <v>72</v>
      </c>
      <c r="K36" s="38">
        <f>ROUND((K5+K16+K26+K48+K58)/5,0)</f>
        <v>81</v>
      </c>
      <c r="L36" s="38">
        <f>ROUND((L5+L16+L26+L48+L58)/5,0)</f>
        <v>94</v>
      </c>
      <c r="M36" s="38">
        <f>ROUND((M5+M16+M26+M48+M58)/5,0)</f>
        <v>87</v>
      </c>
      <c r="N36" s="38">
        <f>ROUND((N5+N16+N26+N48+N58)/5,0)</f>
        <v>113</v>
      </c>
      <c r="O36" s="38">
        <f>ROUND((O5+O16+O26+O48+O58)/5,0)</f>
        <v>134</v>
      </c>
      <c r="P36" s="38">
        <f>ROUND((P5+P16+P26+P48+P58)/5,0)</f>
        <v>157</v>
      </c>
      <c r="S36" s="129" t="s">
        <v>36</v>
      </c>
      <c r="T36" s="130">
        <v>0</v>
      </c>
      <c r="U36" s="135">
        <f>ROUND((U5+U16+U26+U48+U58)/5,0)</f>
        <v>0</v>
      </c>
      <c r="V36" s="135">
        <f>ROUND((V5+V16+V26+V48+V58)/5,0)</f>
        <v>8</v>
      </c>
      <c r="W36" s="135">
        <f>ROUND((W5+W16+W26+W48+W58)/5,0)</f>
        <v>21</v>
      </c>
      <c r="X36" s="135">
        <f>ROUND((X5+X16+X26+X48+X58)/5,0)</f>
        <v>39</v>
      </c>
      <c r="Y36" s="135">
        <f>ROUND((Y5+Y16+Y26+Y48+Y58)/5,0)</f>
        <v>43</v>
      </c>
      <c r="Z36" s="135">
        <f>ROUND((Z5+Z16+Z26+Z48+Z58)/5,0)</f>
        <v>63</v>
      </c>
      <c r="AA36" s="135">
        <f>ROUND((AA5+AA16+AA26+AA48+AA58)/5,0)</f>
        <v>72</v>
      </c>
      <c r="AB36" s="135">
        <f>ROUND((AB5+AB16+AB26+AB48+AB58)/5,0)</f>
        <v>81</v>
      </c>
      <c r="AC36" s="135">
        <f>ROUND((AC5+AC16+AC26+AC48+AC58)/5,0)</f>
        <v>94</v>
      </c>
      <c r="AD36" s="135">
        <f>ROUND((AD5+AD16+AD26+AD48+AD58)/5,0)</f>
        <v>87</v>
      </c>
      <c r="AE36" s="135">
        <f>ROUND((AE5+AE16+AE26+AE48+AE58)/5,0)</f>
        <v>113</v>
      </c>
      <c r="AF36" s="135">
        <f>ROUND((AF5+AF16+AF26+AF48+AF58)/5,0)</f>
        <v>134</v>
      </c>
      <c r="AG36" s="135">
        <f>ROUND((AG5+AG16+AG26+AG48+AG58)/5,0)</f>
        <v>157</v>
      </c>
      <c r="AH36" s="2"/>
    </row>
    <row r="37" spans="1:34" s="38" customFormat="1" x14ac:dyDescent="0.25">
      <c r="A37" s="38" t="s">
        <v>34</v>
      </c>
      <c r="B37" s="43" t="s">
        <v>37</v>
      </c>
      <c r="C37" s="44" t="s">
        <v>33</v>
      </c>
      <c r="D37" s="38">
        <f>ROUND((D6+D17+D27+D49+D59)/5,0)</f>
        <v>0</v>
      </c>
      <c r="E37" s="38">
        <f>ROUND((E6+E17+E27+E49+E59)/5,0)</f>
        <v>96</v>
      </c>
      <c r="F37" s="38">
        <f>ROUND((F6+F17+F27+F49+F59)/5,0)</f>
        <v>358</v>
      </c>
      <c r="G37" s="38">
        <f>ROUND((G6+G17+G27+G49+G59)/5,0)</f>
        <v>718</v>
      </c>
      <c r="H37" s="38">
        <f>ROUND((H6+H17+H27+H49+H59)/5,0)</f>
        <v>1059</v>
      </c>
      <c r="I37" s="38">
        <f>ROUND((I6+I17+I27+I49+I59)/5,0)</f>
        <v>1451</v>
      </c>
      <c r="J37" s="38">
        <f>ROUND((J6+J17+J27+J49+J59)/5,0)</f>
        <v>1808</v>
      </c>
      <c r="K37" s="38">
        <f>ROUND((K6+K17+K27+K49+K59)/5,0)</f>
        <v>2117</v>
      </c>
      <c r="L37" s="38">
        <f>ROUND((L6+L17+L27+L49+L59)/5,0)</f>
        <v>2469</v>
      </c>
      <c r="M37" s="38">
        <f>ROUND((M6+M17+M27+M49+M59)/5,0)</f>
        <v>2726</v>
      </c>
      <c r="N37" s="38">
        <f>ROUND((N6+N17+N27+N49+N59)/5,0)</f>
        <v>2939</v>
      </c>
      <c r="O37" s="38">
        <f>ROUND((O6+O17+O27+O49+O59)/5,0)</f>
        <v>3220</v>
      </c>
      <c r="P37" s="38">
        <f>ROUND((P6+P17+P27+P49+P59)/5,0)</f>
        <v>3211</v>
      </c>
      <c r="S37" s="129" t="s">
        <v>37</v>
      </c>
      <c r="T37" s="130">
        <v>0</v>
      </c>
      <c r="U37" s="135">
        <f>ROUND((U6+U17+U27+U49+U59)/5,0)</f>
        <v>0</v>
      </c>
      <c r="V37" s="135">
        <f>ROUND((V6+V17+V27+V49+V59)/5,0)</f>
        <v>96</v>
      </c>
      <c r="W37" s="135">
        <f>ROUND((W6+W17+W27+W49+W59)/5,0)</f>
        <v>358</v>
      </c>
      <c r="X37" s="135">
        <f>ROUND((X6+X17+X27+X49+X59)/5,0)</f>
        <v>718</v>
      </c>
      <c r="Y37" s="135">
        <f>ROUND((Y6+Y17+Y27+Y49+Y59)/5,0)</f>
        <v>1059</v>
      </c>
      <c r="Z37" s="135">
        <f>ROUND((Z6+Z17+Z27+Z49+Z59)/5,0)</f>
        <v>1451</v>
      </c>
      <c r="AA37" s="135">
        <f>ROUND((AA6+AA17+AA27+AA49+AA59)/5,0)</f>
        <v>1808</v>
      </c>
      <c r="AB37" s="135">
        <f>ROUND((AB6+AB17+AB27+AB49+AB59)/5,0)</f>
        <v>2117</v>
      </c>
      <c r="AC37" s="135">
        <f>ROUND((AC6+AC17+AC27+AC49+AC59)/5,0)</f>
        <v>2469</v>
      </c>
      <c r="AD37" s="135">
        <f>ROUND((AD6+AD17+AD27+AD49+AD59)/5,0)</f>
        <v>2726</v>
      </c>
      <c r="AE37" s="135">
        <f>ROUND((AE6+AE17+AE27+AE49+AE59)/5,0)</f>
        <v>2939</v>
      </c>
      <c r="AF37" s="135">
        <f>ROUND((AF6+AF17+AF27+AF49+AF59)/5,0)</f>
        <v>3220</v>
      </c>
      <c r="AG37" s="135">
        <f>ROUND((AG6+AG17+AG27+AG49+AG59)/5,0)</f>
        <v>3211</v>
      </c>
      <c r="AH37" s="2"/>
    </row>
    <row r="38" spans="1:34" s="38" customFormat="1" x14ac:dyDescent="0.25">
      <c r="A38" s="38" t="s">
        <v>34</v>
      </c>
      <c r="B38" s="43" t="s">
        <v>38</v>
      </c>
      <c r="C38" s="44" t="s">
        <v>33</v>
      </c>
      <c r="D38" s="38">
        <f>ROUND((D7+D18+D28+D50+D60)/5,0)</f>
        <v>0</v>
      </c>
      <c r="E38" s="38">
        <f>ROUND((E7+E18+E28+E50+E60)/5,0)</f>
        <v>60</v>
      </c>
      <c r="F38" s="38">
        <f>ROUND((F7+F18+F28+F50+F60)/5,0)</f>
        <v>223</v>
      </c>
      <c r="G38" s="38">
        <f>ROUND((G7+G18+G28+G50+G60)/5,0)</f>
        <v>460</v>
      </c>
      <c r="H38" s="38">
        <f>ROUND((H7+H18+H28+H50+H60)/5,0)</f>
        <v>662</v>
      </c>
      <c r="I38" s="38">
        <f>ROUND((I7+I18+I28+I50+I60)/5,0)</f>
        <v>913</v>
      </c>
      <c r="J38" s="38">
        <f>ROUND((J7+J18+J28+J50+J60)/5,0)</f>
        <v>1142</v>
      </c>
      <c r="K38" s="38">
        <f>ROUND((K7+K18+K28+K50+K60)/5,0)</f>
        <v>1316</v>
      </c>
      <c r="L38" s="38">
        <f>ROUND((L7+L18+L28+L50+L60)/5,0)</f>
        <v>1548</v>
      </c>
      <c r="M38" s="38">
        <f>ROUND((M7+M18+M28+M50+M60)/5,0)</f>
        <v>1661</v>
      </c>
      <c r="N38" s="38">
        <f>ROUND((N7+N18+N28+N50+N60)/5,0)</f>
        <v>1892</v>
      </c>
      <c r="O38" s="38">
        <f>ROUND((O7+O18+O28+O50+O60)/5,0)</f>
        <v>1990</v>
      </c>
      <c r="P38" s="38">
        <f>ROUND((P7+P18+P28+P50+P60)/5,0)</f>
        <v>2041</v>
      </c>
      <c r="S38" s="129" t="s">
        <v>38</v>
      </c>
      <c r="T38" s="130">
        <v>0</v>
      </c>
      <c r="U38" s="135">
        <f>ROUND((U7+U18+U28+U50+U60)/5,0)</f>
        <v>0</v>
      </c>
      <c r="V38" s="135">
        <f>ROUND((V7+V18+V28+V50+V60)/5,0)</f>
        <v>60</v>
      </c>
      <c r="W38" s="135">
        <f>ROUND((W7+W18+W28+W50+W60)/5,0)</f>
        <v>223</v>
      </c>
      <c r="X38" s="135">
        <f>ROUND((X7+X18+X28+X50+X60)/5,0)</f>
        <v>460</v>
      </c>
      <c r="Y38" s="135">
        <f>ROUND((Y7+Y18+Y28+Y50+Y60)/5,0)</f>
        <v>662</v>
      </c>
      <c r="Z38" s="135">
        <f>ROUND((Z7+Z18+Z28+Z50+Z60)/5,0)</f>
        <v>913</v>
      </c>
      <c r="AA38" s="135">
        <f>ROUND((AA7+AA18+AA28+AA50+AA60)/5,0)</f>
        <v>1142</v>
      </c>
      <c r="AB38" s="135">
        <f>ROUND((AB7+AB18+AB28+AB50+AB60)/5,0)</f>
        <v>1316</v>
      </c>
      <c r="AC38" s="135">
        <f>ROUND((AC7+AC18+AC28+AC50+AC60)/5,0)</f>
        <v>1548</v>
      </c>
      <c r="AD38" s="135">
        <f>ROUND((AD7+AD18+AD28+AD50+AD60)/5,0)</f>
        <v>1661</v>
      </c>
      <c r="AE38" s="135">
        <f>ROUND((AE7+AE18+AE28+AE50+AE60)/5,0)</f>
        <v>1892</v>
      </c>
      <c r="AF38" s="135">
        <f>ROUND((AF7+AF18+AF28+AF50+AF60)/5,0)</f>
        <v>1990</v>
      </c>
      <c r="AG38" s="135">
        <f>ROUND((AG7+AG18+AG28+AG50+AG60)/5,0)</f>
        <v>2041</v>
      </c>
      <c r="AH38" s="2"/>
    </row>
    <row r="39" spans="1:34" s="38" customFormat="1" x14ac:dyDescent="0.25">
      <c r="A39" s="38" t="s">
        <v>34</v>
      </c>
      <c r="B39" s="43" t="s">
        <v>39</v>
      </c>
      <c r="C39" s="44">
        <v>30000</v>
      </c>
      <c r="D39" s="38">
        <f>ROUND((D8+D19+D29+D51+D61)/5,0)</f>
        <v>30016</v>
      </c>
      <c r="E39" s="38">
        <f>ROUND((E8+E19+E29+E51+E61)/5,0)</f>
        <v>30132</v>
      </c>
      <c r="F39" s="38">
        <f>ROUND((F8+F19+F29+F51+F61)/5,0)</f>
        <v>30203</v>
      </c>
      <c r="G39" s="38">
        <f>ROUND((G8+G19+G29+G51+G61)/5,0)</f>
        <v>30233</v>
      </c>
      <c r="H39" s="38">
        <f>ROUND((H8+H19+H29+H51+H61)/5,0)</f>
        <v>30268</v>
      </c>
      <c r="I39" s="38">
        <f>ROUND((I8+I19+I29+I51+I61)/5,0)</f>
        <v>30276</v>
      </c>
      <c r="J39" s="38">
        <f>ROUND((J8+J19+J29+J51+J61)/5,0)</f>
        <v>30287</v>
      </c>
      <c r="K39" s="38">
        <f>ROUND((K8+K19+K29+K51+K61)/5,0)</f>
        <v>30290</v>
      </c>
      <c r="L39" s="38">
        <f>ROUND((L8+L19+L29+L51+L61)/5,0)</f>
        <v>30293</v>
      </c>
      <c r="M39" s="38">
        <f>ROUND((M8+M19+M29+M51+M61)/5,0)</f>
        <v>30291</v>
      </c>
      <c r="N39" s="38">
        <f>ROUND((N8+N19+N29+N51+N61)/5,0)</f>
        <v>30287</v>
      </c>
      <c r="O39" s="38">
        <f>ROUND((O8+O19+O29+O51+O61)/5,0)</f>
        <v>30291</v>
      </c>
      <c r="P39" s="38">
        <f>ROUND((P8+P19+P29+P51+P61)/5,0)</f>
        <v>30276</v>
      </c>
      <c r="S39" s="129" t="s">
        <v>39</v>
      </c>
      <c r="T39" s="130">
        <v>0</v>
      </c>
      <c r="U39" s="135">
        <f>ROUND((U8+U19+U29+U51+U61)/5,0)</f>
        <v>16</v>
      </c>
      <c r="V39" s="135">
        <f>ROUND((V8+V19+V29+V51+V61)/5,0)</f>
        <v>132</v>
      </c>
      <c r="W39" s="135">
        <f>ROUND((W8+W19+W29+W51+W61)/5,0)</f>
        <v>203</v>
      </c>
      <c r="X39" s="135">
        <f>ROUND((X8+X19+X29+X51+X61)/5,0)</f>
        <v>233</v>
      </c>
      <c r="Y39" s="135">
        <f>ROUND((Y8+Y19+Y29+Y51+Y61)/5,0)</f>
        <v>268</v>
      </c>
      <c r="Z39" s="135">
        <f>ROUND((Z8+Z19+Z29+Z51+Z61)/5,0)</f>
        <v>276</v>
      </c>
      <c r="AA39" s="135">
        <f>ROUND((AA8+AA19+AA29+AA51+AA61)/5,0)</f>
        <v>287</v>
      </c>
      <c r="AB39" s="135">
        <f>ROUND((AB8+AB19+AB29+AB51+AB61)/5,0)</f>
        <v>290</v>
      </c>
      <c r="AC39" s="135">
        <f>ROUND((AC8+AC19+AC29+AC51+AC61)/5,0)</f>
        <v>293</v>
      </c>
      <c r="AD39" s="135">
        <f>ROUND((AD8+AD19+AD29+AD51+AD61)/5,0)</f>
        <v>291</v>
      </c>
      <c r="AE39" s="135">
        <f>ROUND((AE8+AE19+AE29+AE51+AE61)/5,0)</f>
        <v>287</v>
      </c>
      <c r="AF39" s="135">
        <f>ROUND((AF8+AF19+AF29+AF51+AF61)/5,0)</f>
        <v>291</v>
      </c>
      <c r="AG39" s="135">
        <f>ROUND((AG8+AG19+AG29+AG51+AG61)/5,0)</f>
        <v>276</v>
      </c>
      <c r="AH39" s="2"/>
    </row>
    <row r="40" spans="1:34" s="38" customFormat="1" x14ac:dyDescent="0.25">
      <c r="A40" s="38" t="s">
        <v>34</v>
      </c>
      <c r="B40" s="43" t="s">
        <v>40</v>
      </c>
      <c r="C40" s="44">
        <v>9000</v>
      </c>
      <c r="D40" s="38">
        <f>ROUND((D9+D20+D30+D52+D62)/5,0)</f>
        <v>9016</v>
      </c>
      <c r="E40" s="38">
        <f>ROUND((E9+E20+E30+E52+E62)/5,0)</f>
        <v>9132</v>
      </c>
      <c r="F40" s="38">
        <f>ROUND((F9+F20+F30+F52+F62)/5,0)</f>
        <v>9203</v>
      </c>
      <c r="G40" s="38">
        <f>ROUND((G9+G20+G30+G52+G62)/5,0)</f>
        <v>9233</v>
      </c>
      <c r="H40" s="38">
        <f>ROUND((H9+H20+H30+H52+H62)/5,0)</f>
        <v>9268</v>
      </c>
      <c r="I40" s="38">
        <f>ROUND((I9+I20+I30+I52+I62)/5,0)</f>
        <v>9276</v>
      </c>
      <c r="J40" s="38">
        <f>ROUND((J9+J20+J30+J52+J62)/5,0)</f>
        <v>9287</v>
      </c>
      <c r="K40" s="38">
        <f>ROUND((K9+K20+K30+K52+K62)/5,0)</f>
        <v>9290</v>
      </c>
      <c r="L40" s="38">
        <f>ROUND((L9+L20+L30+L52+L62)/5,0)</f>
        <v>9293</v>
      </c>
      <c r="M40" s="38">
        <f>ROUND((M9+M20+M30+M52+M62)/5,0)</f>
        <v>9291</v>
      </c>
      <c r="N40" s="38">
        <f>ROUND((N9+N20+N30+N52+N62)/5,0)</f>
        <v>9287</v>
      </c>
      <c r="O40" s="38">
        <f>ROUND((O9+O20+O30+O52+O62)/5,0)</f>
        <v>9291</v>
      </c>
      <c r="P40" s="38">
        <f>ROUND((P9+P20+P30+P52+P62)/5,0)</f>
        <v>9276</v>
      </c>
      <c r="S40" s="129" t="s">
        <v>40</v>
      </c>
      <c r="T40" s="130">
        <v>0</v>
      </c>
      <c r="U40" s="135">
        <f>ROUND((U9+U20+U30+U52+U62)/5,0)</f>
        <v>16</v>
      </c>
      <c r="V40" s="135">
        <f>ROUND((V9+V20+V30+V52+V62)/5,0)</f>
        <v>132</v>
      </c>
      <c r="W40" s="135">
        <f>ROUND((W9+W20+W30+W52+W62)/5,0)</f>
        <v>203</v>
      </c>
      <c r="X40" s="135">
        <f>ROUND((X9+X20+X30+X52+X62)/5,0)</f>
        <v>233</v>
      </c>
      <c r="Y40" s="135">
        <f>ROUND((Y9+Y20+Y30+Y52+Y62)/5,0)</f>
        <v>268</v>
      </c>
      <c r="Z40" s="135">
        <f>ROUND((Z9+Z20+Z30+Z52+Z62)/5,0)</f>
        <v>276</v>
      </c>
      <c r="AA40" s="135">
        <f>ROUND((AA9+AA20+AA30+AA52+AA62)/5,0)</f>
        <v>287</v>
      </c>
      <c r="AB40" s="135">
        <f>ROUND((AB9+AB20+AB30+AB52+AB62)/5,0)</f>
        <v>290</v>
      </c>
      <c r="AC40" s="135">
        <f>ROUND((AC9+AC20+AC30+AC52+AC62)/5,0)</f>
        <v>293</v>
      </c>
      <c r="AD40" s="135">
        <f>ROUND((AD9+AD20+AD30+AD52+AD62)/5,0)</f>
        <v>291</v>
      </c>
      <c r="AE40" s="135">
        <f>ROUND((AE9+AE20+AE30+AE52+AE62)/5,0)</f>
        <v>287</v>
      </c>
      <c r="AF40" s="135">
        <f>ROUND((AF9+AF20+AF30+AF52+AF62)/5,0)</f>
        <v>291</v>
      </c>
      <c r="AG40" s="135">
        <f>ROUND((AG9+AG20+AG30+AG52+AG62)/5,0)</f>
        <v>276</v>
      </c>
      <c r="AH40" s="2"/>
    </row>
    <row r="41" spans="1:34" s="38" customFormat="1" x14ac:dyDescent="0.25">
      <c r="A41" s="38" t="s">
        <v>34</v>
      </c>
      <c r="B41" s="43" t="s">
        <v>41</v>
      </c>
      <c r="C41" s="44">
        <v>285007</v>
      </c>
      <c r="D41" s="38">
        <f>ROUND((D10+D21+D31+D53+D63)/5,0)</f>
        <v>285158</v>
      </c>
      <c r="E41" s="38">
        <f>ROUND((E10+E21+E31+E53+E63)/5,0)</f>
        <v>286195</v>
      </c>
      <c r="F41" s="38">
        <f>ROUND((F10+F21+F31+F53+F63)/5,0)</f>
        <v>286714</v>
      </c>
      <c r="G41" s="38">
        <f>ROUND((G10+G21+G31+G53+G63)/5,0)</f>
        <v>286847</v>
      </c>
      <c r="H41" s="38">
        <f>ROUND((H10+H21+H31+H53+H63)/5,0)</f>
        <v>287051</v>
      </c>
      <c r="I41" s="38">
        <f>ROUND((I10+I21+I31+I53+I63)/5,0)</f>
        <v>287034</v>
      </c>
      <c r="J41" s="38">
        <f>ROUND((J10+J21+J31+J53+J63)/5,0)</f>
        <v>287036</v>
      </c>
      <c r="K41" s="38">
        <f>ROUND((K10+K21+K31+K53+K63)/5,0)</f>
        <v>287003</v>
      </c>
      <c r="L41" s="38">
        <f>ROUND((L10+L21+L31+L53+L63)/5,0)</f>
        <v>286984</v>
      </c>
      <c r="M41" s="38">
        <f>ROUND((M10+M21+M31+M53+M63)/5,0)</f>
        <v>286947</v>
      </c>
      <c r="N41" s="38">
        <f>ROUND((N10+N21+N31+N53+N63)/5,0)</f>
        <v>286889</v>
      </c>
      <c r="O41" s="38">
        <f>ROUND((O10+O21+O31+O53+O63)/5,0)</f>
        <v>286896</v>
      </c>
      <c r="P41" s="38">
        <f>ROUND((P10+P21+P31+P53+P63)/5,0)</f>
        <v>286817</v>
      </c>
      <c r="S41" s="129" t="s">
        <v>41</v>
      </c>
      <c r="T41" s="130">
        <v>0</v>
      </c>
      <c r="U41" s="135">
        <f>ROUND((U10+U21+U31+U53+U63)/5,0)</f>
        <v>151</v>
      </c>
      <c r="V41" s="135">
        <f>ROUND((V10+V21+V31+V53+V63)/5,0)</f>
        <v>1188</v>
      </c>
      <c r="W41" s="135">
        <f>ROUND((W10+W21+W31+W53+W63)/5,0)</f>
        <v>1707</v>
      </c>
      <c r="X41" s="135">
        <f>ROUND((X10+X21+X31+X53+X63)/5,0)</f>
        <v>1840</v>
      </c>
      <c r="Y41" s="135">
        <f>ROUND((Y10+Y21+Y31+Y53+Y63)/5,0)</f>
        <v>2044</v>
      </c>
      <c r="Z41" s="135">
        <f>ROUND((Z10+Z21+Z31+Z53+Z63)/5,0)</f>
        <v>2027</v>
      </c>
      <c r="AA41" s="135">
        <f>ROUND((AA10+AA21+AA31+AA53+AA63)/5,0)</f>
        <v>2029</v>
      </c>
      <c r="AB41" s="135">
        <f>ROUND((AB10+AB21+AB31+AB53+AB63)/5,0)</f>
        <v>1996</v>
      </c>
      <c r="AC41" s="135">
        <f>ROUND((AC10+AC21+AC31+AC53+AC63)/5,0)</f>
        <v>1977</v>
      </c>
      <c r="AD41" s="135">
        <f>ROUND((AD10+AD21+AD31+AD53+AD63)/5,0)</f>
        <v>1940</v>
      </c>
      <c r="AE41" s="135">
        <f>ROUND((AE10+AE21+AE31+AE53+AE63)/5,0)</f>
        <v>1882</v>
      </c>
      <c r="AF41" s="135">
        <f>ROUND((AF10+AF21+AF31+AF53+AF63)/5,0)</f>
        <v>1889</v>
      </c>
      <c r="AG41" s="135">
        <f>ROUND((AG10+AG21+AG31+AG53+AG63)/5,0)</f>
        <v>1810</v>
      </c>
      <c r="AH41" s="2"/>
    </row>
    <row r="42" spans="1:34" s="38" customFormat="1" x14ac:dyDescent="0.25">
      <c r="A42" s="38" t="s">
        <v>34</v>
      </c>
      <c r="B42" s="45" t="s">
        <v>42</v>
      </c>
      <c r="C42" s="46">
        <v>0</v>
      </c>
      <c r="D42" s="38">
        <f>ROUND((D11+D22+D32+D54+D64)/5,0)</f>
        <v>1</v>
      </c>
      <c r="E42" s="38">
        <f>ROUND((E11+E22+E32+E54+E64)/5,0)</f>
        <v>13</v>
      </c>
      <c r="F42" s="38">
        <f>ROUND((F11+F22+F32+F54+F64)/5,0)</f>
        <v>23</v>
      </c>
      <c r="G42" s="38">
        <f>ROUND((G11+G22+G32+G54+G64)/5,0)</f>
        <v>27</v>
      </c>
      <c r="H42" s="38">
        <f>ROUND((H11+H22+H32+H54+H64)/5,0)</f>
        <v>32</v>
      </c>
      <c r="I42" s="38">
        <f>ROUND((I11+I22+I32+I54+I64)/5,0)</f>
        <v>32</v>
      </c>
      <c r="J42" s="38">
        <f>ROUND((J11+J22+J32+J54+J64)/5,0)</f>
        <v>35</v>
      </c>
      <c r="K42" s="38">
        <f>ROUND((K11+K22+K32+K54+K64)/5,0)</f>
        <v>35</v>
      </c>
      <c r="L42" s="38">
        <f>ROUND((L11+L22+L32+L54+L64)/5,0)</f>
        <v>35</v>
      </c>
      <c r="M42" s="38">
        <f>ROUND((M11+M22+M32+M54+M64)/5,0)</f>
        <v>39</v>
      </c>
      <c r="N42" s="38">
        <f>ROUND((N11+N22+N32+N54+N64)/5,0)</f>
        <v>39</v>
      </c>
      <c r="O42" s="38">
        <f>ROUND((O11+O22+O32+O54+O64)/5,0)</f>
        <v>40</v>
      </c>
      <c r="P42" s="38">
        <f>ROUND((P11+P22+P32+P54+P64)/5,0)</f>
        <v>37</v>
      </c>
      <c r="S42" s="136" t="s">
        <v>42</v>
      </c>
      <c r="T42" s="137">
        <v>0</v>
      </c>
      <c r="U42" s="135">
        <f>ROUND((U11+U22+U32+U54+U64)/5,0)</f>
        <v>1</v>
      </c>
      <c r="V42" s="135">
        <f>ROUND((V11+V22+V32+V54+V64)/5,0)</f>
        <v>13</v>
      </c>
      <c r="W42" s="135">
        <f>ROUND((W11+W22+W32+W54+W64)/5,0)</f>
        <v>23</v>
      </c>
      <c r="X42" s="135">
        <f>ROUND((X11+X22+X32+X54+X64)/5,0)</f>
        <v>27</v>
      </c>
      <c r="Y42" s="135">
        <f>ROUND((Y11+Y22+Y32+Y54+Y64)/5,0)</f>
        <v>32</v>
      </c>
      <c r="Z42" s="135">
        <f>ROUND((Z11+Z22+Z32+Z54+Z64)/5,0)</f>
        <v>32</v>
      </c>
      <c r="AA42" s="135">
        <f>ROUND((AA11+AA22+AA32+AA54+AA64)/5,0)</f>
        <v>35</v>
      </c>
      <c r="AB42" s="135">
        <f>ROUND((AB11+AB22+AB32+AB54+AB64)/5,0)</f>
        <v>35</v>
      </c>
      <c r="AC42" s="135">
        <f>ROUND((AC11+AC22+AC32+AC54+AC64)/5,0)</f>
        <v>35</v>
      </c>
      <c r="AD42" s="135">
        <f>ROUND((AD11+AD22+AD32+AD54+AD64)/5,0)</f>
        <v>39</v>
      </c>
      <c r="AE42" s="135">
        <f>ROUND((AE11+AE22+AE32+AE54+AE64)/5,0)</f>
        <v>39</v>
      </c>
      <c r="AF42" s="135">
        <f>ROUND((AF11+AF22+AF32+AF54+AF64)/5,0)</f>
        <v>40</v>
      </c>
      <c r="AG42" s="135">
        <f>ROUND((AG11+AG22+AG32+AG54+AG64)/5,0)</f>
        <v>37</v>
      </c>
      <c r="AH42" s="2"/>
    </row>
    <row r="43" spans="1:34" x14ac:dyDescent="0.25">
      <c r="B43" s="11"/>
      <c r="C43" s="11"/>
      <c r="R43" s="2"/>
      <c r="S43" s="18" t="s">
        <v>43</v>
      </c>
      <c r="T43" s="18">
        <v>0</v>
      </c>
      <c r="U43" s="31">
        <f>ROUND((U40/U12)*100,1)</f>
        <v>100</v>
      </c>
      <c r="V43" s="31">
        <f>ROUND((V40/V12)*100,1)</f>
        <v>82.5</v>
      </c>
      <c r="W43" s="31">
        <f>ROUND((W40/W12)*100,1)</f>
        <v>63.4</v>
      </c>
      <c r="X43" s="31">
        <f>ROUND((X40/X12)*100,1)</f>
        <v>48.5</v>
      </c>
      <c r="Y43" s="31">
        <f>ROUND((Y40/Y12)*100,1)</f>
        <v>41.9</v>
      </c>
      <c r="Z43" s="31">
        <f>ROUND((Z40/Z12)*100,1)</f>
        <v>34.5</v>
      </c>
      <c r="AA43" s="31">
        <f>ROUND((AA40/AA12)*100,1)</f>
        <v>29.9</v>
      </c>
      <c r="AB43" s="31">
        <f>ROUND((AB40/AB12)*100,1)</f>
        <v>25.9</v>
      </c>
      <c r="AC43" s="31">
        <f>ROUND((AC40/AC12)*100,1)</f>
        <v>22.9</v>
      </c>
      <c r="AD43" s="31">
        <f>ROUND((AD40/AD12)*100,1)</f>
        <v>20.2</v>
      </c>
      <c r="AE43" s="31">
        <f>ROUND((AE40/AE12)*100,1)</f>
        <v>17.899999999999999</v>
      </c>
      <c r="AF43" s="31">
        <f>ROUND((AF40/AF12)*100,1)</f>
        <v>16.5</v>
      </c>
      <c r="AG43" s="31">
        <f>ROUND((AG40/AG12)*100,1)</f>
        <v>14.4</v>
      </c>
      <c r="AH43" s="2"/>
    </row>
    <row r="44" spans="1:34" x14ac:dyDescent="0.25">
      <c r="B44" s="11"/>
      <c r="C44" s="11"/>
      <c r="R44" s="2"/>
      <c r="S44" s="18" t="s">
        <v>57</v>
      </c>
      <c r="T44" s="18">
        <v>0</v>
      </c>
      <c r="U44" s="31">
        <f>U38+U35</f>
        <v>16</v>
      </c>
      <c r="V44" s="31">
        <f>V38+V35</f>
        <v>192</v>
      </c>
      <c r="W44" s="31">
        <f>W38+W35</f>
        <v>425</v>
      </c>
      <c r="X44" s="31">
        <f>X38+X35</f>
        <v>693</v>
      </c>
      <c r="Y44" s="31">
        <f>Y38+Y35</f>
        <v>930</v>
      </c>
      <c r="Z44" s="31">
        <f>Z38+Z35</f>
        <v>1189</v>
      </c>
      <c r="AA44" s="31">
        <f>AA38+AA35</f>
        <v>1429</v>
      </c>
      <c r="AB44" s="31">
        <f>AB38+AB35</f>
        <v>1607</v>
      </c>
      <c r="AC44" s="31">
        <f>AC38+AC35</f>
        <v>1840</v>
      </c>
      <c r="AD44" s="31">
        <f>AD38+AD35</f>
        <v>1952</v>
      </c>
      <c r="AE44" s="31">
        <f>AE38+AE35</f>
        <v>2179</v>
      </c>
      <c r="AF44" s="31">
        <f>AF38+AF35</f>
        <v>2281</v>
      </c>
      <c r="AG44" s="31">
        <f>AG38+AG35</f>
        <v>2317</v>
      </c>
      <c r="AH44" s="2"/>
    </row>
    <row r="45" spans="1:3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 t="s">
        <v>58</v>
      </c>
      <c r="B46" s="4" t="s">
        <v>3</v>
      </c>
      <c r="C46" s="5">
        <v>0</v>
      </c>
      <c r="D46" s="5">
        <v>1</v>
      </c>
      <c r="E46" s="5">
        <v>10</v>
      </c>
      <c r="F46" s="5">
        <v>20</v>
      </c>
      <c r="G46" s="5">
        <v>30</v>
      </c>
      <c r="H46" s="5">
        <v>40</v>
      </c>
      <c r="I46" s="6">
        <v>50</v>
      </c>
      <c r="J46" s="5">
        <v>60</v>
      </c>
      <c r="K46" s="7">
        <v>70</v>
      </c>
      <c r="L46" s="7">
        <v>80</v>
      </c>
      <c r="M46" s="7">
        <v>90</v>
      </c>
      <c r="N46" s="7">
        <v>100</v>
      </c>
      <c r="O46" s="7">
        <v>110</v>
      </c>
      <c r="P46" s="7">
        <v>120</v>
      </c>
      <c r="Q46" s="7"/>
      <c r="R46" s="2"/>
      <c r="S46" s="125" t="s">
        <v>3</v>
      </c>
      <c r="T46" s="126">
        <v>0</v>
      </c>
      <c r="U46" s="126">
        <v>1</v>
      </c>
      <c r="V46" s="126">
        <v>10</v>
      </c>
      <c r="W46" s="126">
        <v>20</v>
      </c>
      <c r="X46" s="126">
        <v>30</v>
      </c>
      <c r="Y46" s="126">
        <v>40</v>
      </c>
      <c r="Z46" s="127">
        <v>50</v>
      </c>
      <c r="AA46" s="126">
        <v>60</v>
      </c>
      <c r="AB46" s="128">
        <v>70</v>
      </c>
      <c r="AC46" s="128">
        <v>80</v>
      </c>
      <c r="AD46" s="128">
        <v>90</v>
      </c>
      <c r="AE46" s="128">
        <v>100</v>
      </c>
      <c r="AF46" s="128">
        <v>110</v>
      </c>
      <c r="AG46" s="128">
        <v>120</v>
      </c>
      <c r="AH46" s="2"/>
    </row>
    <row r="47" spans="1:34" x14ac:dyDescent="0.25">
      <c r="A47" s="1" t="s">
        <v>58</v>
      </c>
      <c r="B47" s="8" t="s">
        <v>60</v>
      </c>
      <c r="C47" s="9">
        <v>0</v>
      </c>
      <c r="D47" s="9">
        <v>16</v>
      </c>
      <c r="E47" s="9">
        <v>130</v>
      </c>
      <c r="F47" s="9">
        <v>193</v>
      </c>
      <c r="G47" s="9">
        <v>236</v>
      </c>
      <c r="H47" s="9">
        <v>267</v>
      </c>
      <c r="I47" s="10">
        <v>281</v>
      </c>
      <c r="J47" s="11">
        <v>293</v>
      </c>
      <c r="K47" s="11">
        <v>286</v>
      </c>
      <c r="L47" s="11">
        <v>295</v>
      </c>
      <c r="M47" s="11">
        <v>284</v>
      </c>
      <c r="N47" s="11">
        <v>287</v>
      </c>
      <c r="O47" s="11">
        <v>284</v>
      </c>
      <c r="P47" s="11">
        <v>279</v>
      </c>
      <c r="Q47" s="11"/>
      <c r="R47" s="2"/>
      <c r="S47" s="129" t="s">
        <v>60</v>
      </c>
      <c r="T47" s="130">
        <v>0</v>
      </c>
      <c r="U47" s="130">
        <v>16</v>
      </c>
      <c r="V47" s="130">
        <v>130</v>
      </c>
      <c r="W47" s="130">
        <v>193</v>
      </c>
      <c r="X47" s="130">
        <v>236</v>
      </c>
      <c r="Y47" s="130">
        <v>267</v>
      </c>
      <c r="Z47" s="131">
        <v>281</v>
      </c>
      <c r="AA47" s="132">
        <v>293</v>
      </c>
      <c r="AB47" s="132">
        <v>286</v>
      </c>
      <c r="AC47" s="132">
        <v>295</v>
      </c>
      <c r="AD47" s="132">
        <v>284</v>
      </c>
      <c r="AE47" s="132">
        <v>287</v>
      </c>
      <c r="AF47" s="132">
        <v>284</v>
      </c>
      <c r="AG47" s="132">
        <v>279</v>
      </c>
      <c r="AH47" s="2"/>
    </row>
    <row r="48" spans="1:34" x14ac:dyDescent="0.25">
      <c r="A48" s="1" t="s">
        <v>58</v>
      </c>
      <c r="B48" s="8" t="s">
        <v>61</v>
      </c>
      <c r="C48" s="9">
        <v>0</v>
      </c>
      <c r="D48" s="9">
        <v>0</v>
      </c>
      <c r="E48" s="9">
        <v>11</v>
      </c>
      <c r="F48" s="9">
        <v>26</v>
      </c>
      <c r="G48" s="9">
        <v>40</v>
      </c>
      <c r="H48" s="9">
        <v>44</v>
      </c>
      <c r="I48" s="10">
        <v>67</v>
      </c>
      <c r="J48" s="11">
        <v>67</v>
      </c>
      <c r="K48" s="11">
        <v>79</v>
      </c>
      <c r="L48" s="11">
        <v>96</v>
      </c>
      <c r="M48" s="11">
        <v>105</v>
      </c>
      <c r="N48" s="11">
        <v>84</v>
      </c>
      <c r="O48" s="11">
        <v>130</v>
      </c>
      <c r="P48" s="11">
        <v>144</v>
      </c>
      <c r="Q48" s="11"/>
      <c r="R48" s="2"/>
      <c r="S48" s="129" t="s">
        <v>61</v>
      </c>
      <c r="T48" s="130">
        <v>0</v>
      </c>
      <c r="U48" s="130">
        <v>0</v>
      </c>
      <c r="V48" s="130">
        <v>11</v>
      </c>
      <c r="W48" s="130">
        <v>26</v>
      </c>
      <c r="X48" s="130">
        <v>40</v>
      </c>
      <c r="Y48" s="130">
        <v>44</v>
      </c>
      <c r="Z48" s="131">
        <v>67</v>
      </c>
      <c r="AA48" s="132">
        <v>67</v>
      </c>
      <c r="AB48" s="132">
        <v>79</v>
      </c>
      <c r="AC48" s="132">
        <v>96</v>
      </c>
      <c r="AD48" s="132">
        <v>105</v>
      </c>
      <c r="AE48" s="132">
        <v>84</v>
      </c>
      <c r="AF48" s="132">
        <v>130</v>
      </c>
      <c r="AG48" s="132">
        <v>144</v>
      </c>
      <c r="AH48" s="2"/>
    </row>
    <row r="49" spans="1:34" x14ac:dyDescent="0.25">
      <c r="A49" s="1" t="s">
        <v>58</v>
      </c>
      <c r="B49" s="8" t="s">
        <v>62</v>
      </c>
      <c r="C49" s="9">
        <v>0</v>
      </c>
      <c r="D49" s="9">
        <v>0</v>
      </c>
      <c r="E49" s="9">
        <v>95</v>
      </c>
      <c r="F49" s="9">
        <v>368</v>
      </c>
      <c r="G49" s="9">
        <v>691</v>
      </c>
      <c r="H49" s="9">
        <v>1052</v>
      </c>
      <c r="I49" s="10">
        <v>1440</v>
      </c>
      <c r="J49" s="11">
        <v>1752</v>
      </c>
      <c r="K49" s="11">
        <v>2158</v>
      </c>
      <c r="L49" s="11">
        <v>2505</v>
      </c>
      <c r="M49" s="11">
        <v>2854</v>
      </c>
      <c r="N49" s="11">
        <v>3110</v>
      </c>
      <c r="O49" s="11">
        <v>3351</v>
      </c>
      <c r="P49" s="11">
        <v>2937</v>
      </c>
      <c r="Q49" s="11"/>
      <c r="R49" s="2"/>
      <c r="S49" s="129" t="s">
        <v>62</v>
      </c>
      <c r="T49" s="130">
        <v>0</v>
      </c>
      <c r="U49" s="130">
        <v>0</v>
      </c>
      <c r="V49" s="130">
        <v>95</v>
      </c>
      <c r="W49" s="130">
        <v>368</v>
      </c>
      <c r="X49" s="130">
        <v>691</v>
      </c>
      <c r="Y49" s="130">
        <v>1052</v>
      </c>
      <c r="Z49" s="131">
        <v>1440</v>
      </c>
      <c r="AA49" s="132">
        <v>1752</v>
      </c>
      <c r="AB49" s="132">
        <v>2158</v>
      </c>
      <c r="AC49" s="132">
        <v>2505</v>
      </c>
      <c r="AD49" s="132">
        <v>2854</v>
      </c>
      <c r="AE49" s="132">
        <v>3110</v>
      </c>
      <c r="AF49" s="132">
        <v>3351</v>
      </c>
      <c r="AG49" s="132">
        <v>2937</v>
      </c>
      <c r="AH49" s="2"/>
    </row>
    <row r="50" spans="1:34" x14ac:dyDescent="0.25">
      <c r="A50" s="1" t="s">
        <v>58</v>
      </c>
      <c r="B50" s="8" t="s">
        <v>63</v>
      </c>
      <c r="C50" s="9">
        <v>0</v>
      </c>
      <c r="D50" s="9">
        <v>0</v>
      </c>
      <c r="E50" s="9"/>
      <c r="F50" s="9"/>
      <c r="G50" s="9"/>
      <c r="H50" s="9"/>
      <c r="I50" s="10"/>
      <c r="J50" s="12"/>
      <c r="K50" s="12"/>
      <c r="L50" s="12"/>
      <c r="M50" s="12"/>
      <c r="N50" s="12"/>
      <c r="O50" s="12"/>
      <c r="P50" s="12"/>
      <c r="Q50" s="12"/>
      <c r="R50" s="2"/>
      <c r="S50" s="129" t="s">
        <v>63</v>
      </c>
      <c r="T50" s="133">
        <v>0</v>
      </c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2"/>
    </row>
    <row r="51" spans="1:34" x14ac:dyDescent="0.25">
      <c r="A51" s="1" t="s">
        <v>58</v>
      </c>
      <c r="B51" s="8" t="s">
        <v>64</v>
      </c>
      <c r="C51" s="9">
        <v>30000</v>
      </c>
      <c r="D51" s="15">
        <v>30016</v>
      </c>
      <c r="E51" s="15">
        <v>30130</v>
      </c>
      <c r="F51" s="15">
        <v>30193</v>
      </c>
      <c r="G51" s="15">
        <v>30236</v>
      </c>
      <c r="H51" s="15">
        <v>30267</v>
      </c>
      <c r="I51" s="15">
        <v>30281</v>
      </c>
      <c r="J51" s="15">
        <v>30293</v>
      </c>
      <c r="K51" s="15">
        <v>30286</v>
      </c>
      <c r="L51" s="15">
        <v>30295</v>
      </c>
      <c r="M51" s="15">
        <v>30284</v>
      </c>
      <c r="N51" s="15">
        <v>30287</v>
      </c>
      <c r="O51" s="15">
        <v>30284</v>
      </c>
      <c r="P51" s="15">
        <v>30279</v>
      </c>
      <c r="Q51" s="15"/>
      <c r="R51" s="2"/>
      <c r="S51" s="129" t="s">
        <v>64</v>
      </c>
      <c r="T51" s="130">
        <v>0</v>
      </c>
      <c r="U51" s="135">
        <f>D51-C51</f>
        <v>16</v>
      </c>
      <c r="V51" s="135">
        <f>E51-C51</f>
        <v>130</v>
      </c>
      <c r="W51" s="135">
        <f>F51-C51</f>
        <v>193</v>
      </c>
      <c r="X51" s="135">
        <f>G51-C51</f>
        <v>236</v>
      </c>
      <c r="Y51" s="135">
        <f>H51-C51</f>
        <v>267</v>
      </c>
      <c r="Z51" s="135">
        <f>I51-C51</f>
        <v>281</v>
      </c>
      <c r="AA51" s="135">
        <f>J51-C51</f>
        <v>293</v>
      </c>
      <c r="AB51" s="135">
        <f>K51-C51</f>
        <v>286</v>
      </c>
      <c r="AC51" s="135">
        <f>L51-C51</f>
        <v>295</v>
      </c>
      <c r="AD51" s="135">
        <f>M51-C51</f>
        <v>284</v>
      </c>
      <c r="AE51" s="135">
        <f>N51-C51</f>
        <v>287</v>
      </c>
      <c r="AF51" s="135">
        <f>O51-C51</f>
        <v>284</v>
      </c>
      <c r="AG51" s="135">
        <f>P51-C51</f>
        <v>279</v>
      </c>
      <c r="AH51" s="2"/>
    </row>
    <row r="52" spans="1:34" x14ac:dyDescent="0.25">
      <c r="A52" s="1" t="s">
        <v>58</v>
      </c>
      <c r="B52" s="8" t="s">
        <v>65</v>
      </c>
      <c r="C52" s="9">
        <v>9000</v>
      </c>
      <c r="D52" s="15">
        <v>9016</v>
      </c>
      <c r="E52" s="15">
        <v>9130</v>
      </c>
      <c r="F52" s="15">
        <v>9193</v>
      </c>
      <c r="G52" s="15">
        <v>9236</v>
      </c>
      <c r="H52" s="15">
        <v>9267</v>
      </c>
      <c r="I52" s="15">
        <v>9281</v>
      </c>
      <c r="J52" s="15">
        <v>9293</v>
      </c>
      <c r="K52" s="15">
        <v>9286</v>
      </c>
      <c r="L52" s="15">
        <v>9295</v>
      </c>
      <c r="M52" s="15">
        <v>9284</v>
      </c>
      <c r="N52" s="15">
        <v>9287</v>
      </c>
      <c r="O52" s="15">
        <v>9284</v>
      </c>
      <c r="P52" s="15">
        <v>9279</v>
      </c>
      <c r="Q52" s="15"/>
      <c r="R52" s="2"/>
      <c r="S52" s="129" t="s">
        <v>65</v>
      </c>
      <c r="T52" s="130">
        <v>0</v>
      </c>
      <c r="U52" s="135">
        <f>D52-C52</f>
        <v>16</v>
      </c>
      <c r="V52" s="135">
        <f>E52-C52</f>
        <v>130</v>
      </c>
      <c r="W52" s="135">
        <f>F52-C52</f>
        <v>193</v>
      </c>
      <c r="X52" s="135">
        <f>G52-C52</f>
        <v>236</v>
      </c>
      <c r="Y52" s="135">
        <f>H52-C52</f>
        <v>267</v>
      </c>
      <c r="Z52" s="135">
        <f>I52-C52</f>
        <v>281</v>
      </c>
      <c r="AA52" s="135">
        <f>J52-C52</f>
        <v>293</v>
      </c>
      <c r="AB52" s="135">
        <f t="shared" ref="AB52:AB54" si="34">K52-C52</f>
        <v>286</v>
      </c>
      <c r="AC52" s="135">
        <f t="shared" ref="AC52:AC54" si="35">L52-C52</f>
        <v>295</v>
      </c>
      <c r="AD52" s="135">
        <f t="shared" ref="AD52:AD54" si="36">M52-C52</f>
        <v>284</v>
      </c>
      <c r="AE52" s="135">
        <f t="shared" ref="AE52:AE54" si="37">N52-C52</f>
        <v>287</v>
      </c>
      <c r="AF52" s="135">
        <f t="shared" ref="AF52:AF54" si="38">O52-C52</f>
        <v>284</v>
      </c>
      <c r="AG52" s="135">
        <f t="shared" ref="AG52:AG54" si="39">P52-C52</f>
        <v>279</v>
      </c>
      <c r="AH52" s="2"/>
    </row>
    <row r="53" spans="1:34" x14ac:dyDescent="0.25">
      <c r="A53" s="1" t="s">
        <v>58</v>
      </c>
      <c r="B53" s="8" t="s">
        <v>66</v>
      </c>
      <c r="C53" s="9">
        <v>285007</v>
      </c>
      <c r="D53" s="15">
        <v>285158</v>
      </c>
      <c r="E53" s="15">
        <v>286181</v>
      </c>
      <c r="F53" s="15">
        <v>286612</v>
      </c>
      <c r="G53" s="15">
        <v>286854</v>
      </c>
      <c r="H53" s="15">
        <v>287059</v>
      </c>
      <c r="I53" s="15">
        <v>287096</v>
      </c>
      <c r="J53" s="15">
        <v>287143</v>
      </c>
      <c r="K53" s="15">
        <v>286949</v>
      </c>
      <c r="L53" s="15">
        <v>287011</v>
      </c>
      <c r="M53" s="15">
        <v>286941</v>
      </c>
      <c r="N53" s="15">
        <v>286903</v>
      </c>
      <c r="O53" s="15">
        <v>286857</v>
      </c>
      <c r="P53" s="15">
        <v>286853</v>
      </c>
      <c r="Q53" s="15"/>
      <c r="R53" s="2"/>
      <c r="S53" s="129" t="s">
        <v>66</v>
      </c>
      <c r="T53" s="130">
        <v>0</v>
      </c>
      <c r="U53" s="135">
        <f>D53-C53</f>
        <v>151</v>
      </c>
      <c r="V53" s="135">
        <f>E53-C53</f>
        <v>1174</v>
      </c>
      <c r="W53" s="135">
        <f>F53-C53</f>
        <v>1605</v>
      </c>
      <c r="X53" s="135">
        <f>G53-C53</f>
        <v>1847</v>
      </c>
      <c r="Y53" s="135">
        <f>H53-C53</f>
        <v>2052</v>
      </c>
      <c r="Z53" s="135">
        <f>I53-C53</f>
        <v>2089</v>
      </c>
      <c r="AA53" s="135">
        <f>J53-C53</f>
        <v>2136</v>
      </c>
      <c r="AB53" s="135">
        <f t="shared" si="34"/>
        <v>1942</v>
      </c>
      <c r="AC53" s="135">
        <f t="shared" si="35"/>
        <v>2004</v>
      </c>
      <c r="AD53" s="135">
        <f t="shared" si="36"/>
        <v>1934</v>
      </c>
      <c r="AE53" s="135">
        <f t="shared" si="37"/>
        <v>1896</v>
      </c>
      <c r="AF53" s="135">
        <f t="shared" si="38"/>
        <v>1850</v>
      </c>
      <c r="AG53" s="135">
        <f t="shared" si="39"/>
        <v>1846</v>
      </c>
      <c r="AH53" s="2"/>
    </row>
    <row r="54" spans="1:34" x14ac:dyDescent="0.25">
      <c r="A54" s="1" t="s">
        <v>58</v>
      </c>
      <c r="B54" s="16" t="s">
        <v>67</v>
      </c>
      <c r="C54" s="17">
        <v>0</v>
      </c>
      <c r="D54" s="15">
        <v>1</v>
      </c>
      <c r="E54" s="15">
        <v>10</v>
      </c>
      <c r="F54" s="15">
        <v>22</v>
      </c>
      <c r="G54" s="15">
        <v>20</v>
      </c>
      <c r="H54" s="15">
        <v>29</v>
      </c>
      <c r="I54" s="15">
        <v>33</v>
      </c>
      <c r="J54" s="15">
        <v>29</v>
      </c>
      <c r="K54" s="15">
        <v>38</v>
      </c>
      <c r="L54" s="15">
        <v>33</v>
      </c>
      <c r="M54" s="15">
        <v>37</v>
      </c>
      <c r="N54" s="15">
        <v>38</v>
      </c>
      <c r="O54" s="15">
        <v>44</v>
      </c>
      <c r="P54" s="15">
        <v>33</v>
      </c>
      <c r="Q54" s="15"/>
      <c r="R54" s="2"/>
      <c r="S54" s="136" t="s">
        <v>67</v>
      </c>
      <c r="T54" s="137">
        <v>0</v>
      </c>
      <c r="U54" s="135">
        <f>D54-C54</f>
        <v>1</v>
      </c>
      <c r="V54" s="135">
        <f>E54-C54</f>
        <v>10</v>
      </c>
      <c r="W54" s="135">
        <f>F54-C54</f>
        <v>22</v>
      </c>
      <c r="X54" s="135">
        <f>G54-C54</f>
        <v>20</v>
      </c>
      <c r="Y54" s="135">
        <f>H54-C54</f>
        <v>29</v>
      </c>
      <c r="Z54" s="135">
        <f>I54-C54</f>
        <v>33</v>
      </c>
      <c r="AA54" s="135">
        <f>J54-C54</f>
        <v>29</v>
      </c>
      <c r="AB54" s="135">
        <f t="shared" si="34"/>
        <v>38</v>
      </c>
      <c r="AC54" s="135">
        <f t="shared" si="35"/>
        <v>33</v>
      </c>
      <c r="AD54" s="135">
        <f t="shared" si="36"/>
        <v>37</v>
      </c>
      <c r="AE54" s="135">
        <f t="shared" si="37"/>
        <v>38</v>
      </c>
      <c r="AF54" s="135">
        <f t="shared" si="38"/>
        <v>44</v>
      </c>
      <c r="AG54" s="135">
        <f t="shared" si="39"/>
        <v>33</v>
      </c>
      <c r="AH54" s="2"/>
    </row>
    <row r="55" spans="1:3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2"/>
    </row>
    <row r="56" spans="1:34" x14ac:dyDescent="0.25">
      <c r="A56" t="s">
        <v>59</v>
      </c>
      <c r="B56" s="4" t="s">
        <v>3</v>
      </c>
      <c r="C56" s="5">
        <v>0</v>
      </c>
      <c r="D56" s="5">
        <v>1</v>
      </c>
      <c r="E56" s="5">
        <v>10</v>
      </c>
      <c r="F56" s="5">
        <v>20</v>
      </c>
      <c r="G56" s="5">
        <v>30</v>
      </c>
      <c r="H56" s="5">
        <v>40</v>
      </c>
      <c r="I56" s="6">
        <v>50</v>
      </c>
      <c r="J56" s="5">
        <v>60</v>
      </c>
      <c r="K56" s="7">
        <v>70</v>
      </c>
      <c r="L56" s="7">
        <v>80</v>
      </c>
      <c r="M56" s="7">
        <v>90</v>
      </c>
      <c r="N56" s="5">
        <v>100</v>
      </c>
      <c r="O56" s="6">
        <v>110</v>
      </c>
      <c r="P56" s="7">
        <v>120</v>
      </c>
      <c r="Q56" s="7"/>
      <c r="R56" s="2"/>
      <c r="S56" s="125" t="s">
        <v>3</v>
      </c>
      <c r="T56" s="126">
        <v>0</v>
      </c>
      <c r="U56" s="126">
        <v>1</v>
      </c>
      <c r="V56" s="126">
        <v>10</v>
      </c>
      <c r="W56" s="126">
        <v>20</v>
      </c>
      <c r="X56" s="126">
        <v>30</v>
      </c>
      <c r="Y56" s="126">
        <v>40</v>
      </c>
      <c r="Z56" s="127">
        <v>50</v>
      </c>
      <c r="AA56" s="126">
        <v>60</v>
      </c>
      <c r="AB56" s="128">
        <v>70</v>
      </c>
      <c r="AC56" s="128">
        <v>80</v>
      </c>
      <c r="AD56" s="128">
        <v>90</v>
      </c>
      <c r="AE56" s="128">
        <v>100</v>
      </c>
      <c r="AF56" s="128">
        <v>110</v>
      </c>
      <c r="AG56" s="128">
        <v>120</v>
      </c>
      <c r="AH56" s="2"/>
    </row>
    <row r="57" spans="1:34" x14ac:dyDescent="0.25">
      <c r="A57" t="s">
        <v>59</v>
      </c>
      <c r="B57" s="8" t="s">
        <v>68</v>
      </c>
      <c r="C57" s="9">
        <v>0</v>
      </c>
      <c r="D57" s="9">
        <v>16</v>
      </c>
      <c r="E57" s="20">
        <v>126</v>
      </c>
      <c r="F57" s="15">
        <v>198</v>
      </c>
      <c r="G57" s="20">
        <v>240</v>
      </c>
      <c r="H57" s="20">
        <v>275</v>
      </c>
      <c r="I57" s="20">
        <v>272</v>
      </c>
      <c r="J57" s="20">
        <v>276</v>
      </c>
      <c r="K57" s="20">
        <v>292</v>
      </c>
      <c r="L57" s="20">
        <v>281</v>
      </c>
      <c r="M57" s="20">
        <v>297</v>
      </c>
      <c r="N57" s="20">
        <v>280</v>
      </c>
      <c r="O57" s="20">
        <v>288</v>
      </c>
      <c r="P57" s="20">
        <v>281</v>
      </c>
      <c r="Q57" s="20"/>
      <c r="R57" s="2"/>
      <c r="S57" s="129" t="s">
        <v>68</v>
      </c>
      <c r="T57" s="130">
        <v>0</v>
      </c>
      <c r="U57" s="130">
        <v>16</v>
      </c>
      <c r="V57" s="138">
        <v>126</v>
      </c>
      <c r="W57" s="139">
        <v>198</v>
      </c>
      <c r="X57" s="138">
        <v>240</v>
      </c>
      <c r="Y57" s="138">
        <v>275</v>
      </c>
      <c r="Z57" s="138">
        <v>272</v>
      </c>
      <c r="AA57" s="138">
        <v>276</v>
      </c>
      <c r="AB57" s="138">
        <v>292</v>
      </c>
      <c r="AC57" s="138">
        <v>281</v>
      </c>
      <c r="AD57" s="138">
        <v>297</v>
      </c>
      <c r="AE57" s="138">
        <v>280</v>
      </c>
      <c r="AF57" s="138">
        <v>288</v>
      </c>
      <c r="AG57" s="138">
        <v>281</v>
      </c>
      <c r="AH57" s="2"/>
    </row>
    <row r="58" spans="1:34" x14ac:dyDescent="0.25">
      <c r="A58" t="s">
        <v>59</v>
      </c>
      <c r="B58" s="8" t="s">
        <v>69</v>
      </c>
      <c r="C58" s="9">
        <v>0</v>
      </c>
      <c r="D58" s="9">
        <v>0</v>
      </c>
      <c r="E58" s="20">
        <v>7</v>
      </c>
      <c r="F58" s="15">
        <v>24</v>
      </c>
      <c r="G58" s="20">
        <v>38</v>
      </c>
      <c r="H58" s="20">
        <v>51</v>
      </c>
      <c r="I58" s="20">
        <v>67</v>
      </c>
      <c r="J58" s="20">
        <v>76</v>
      </c>
      <c r="K58" s="20">
        <v>82</v>
      </c>
      <c r="L58" s="20">
        <v>108</v>
      </c>
      <c r="M58" s="20">
        <v>85</v>
      </c>
      <c r="N58" s="20">
        <v>104</v>
      </c>
      <c r="O58" s="20">
        <v>112</v>
      </c>
      <c r="P58" s="20">
        <v>154</v>
      </c>
      <c r="Q58" s="20"/>
      <c r="R58" s="2"/>
      <c r="S58" s="129" t="s">
        <v>69</v>
      </c>
      <c r="T58" s="130">
        <v>0</v>
      </c>
      <c r="U58" s="130">
        <v>0</v>
      </c>
      <c r="V58" s="138">
        <v>7</v>
      </c>
      <c r="W58" s="139">
        <v>24</v>
      </c>
      <c r="X58" s="138">
        <v>38</v>
      </c>
      <c r="Y58" s="138">
        <v>51</v>
      </c>
      <c r="Z58" s="138">
        <v>67</v>
      </c>
      <c r="AA58" s="138">
        <v>76</v>
      </c>
      <c r="AB58" s="138">
        <v>82</v>
      </c>
      <c r="AC58" s="138">
        <v>108</v>
      </c>
      <c r="AD58" s="138">
        <v>85</v>
      </c>
      <c r="AE58" s="138">
        <v>104</v>
      </c>
      <c r="AF58" s="138">
        <v>112</v>
      </c>
      <c r="AG58" s="138">
        <v>154</v>
      </c>
      <c r="AH58" s="2"/>
    </row>
    <row r="59" spans="1:34" x14ac:dyDescent="0.25">
      <c r="A59" t="s">
        <v>59</v>
      </c>
      <c r="B59" s="8" t="s">
        <v>70</v>
      </c>
      <c r="C59" s="9">
        <v>0</v>
      </c>
      <c r="D59" s="9">
        <v>0</v>
      </c>
      <c r="E59" s="20">
        <v>105</v>
      </c>
      <c r="F59" s="15">
        <v>363</v>
      </c>
      <c r="G59" s="20">
        <v>716</v>
      </c>
      <c r="H59" s="20">
        <v>1051</v>
      </c>
      <c r="I59" s="20">
        <v>1430</v>
      </c>
      <c r="J59" s="20">
        <v>1795</v>
      </c>
      <c r="K59" s="20">
        <v>2092</v>
      </c>
      <c r="L59" s="20">
        <v>2368</v>
      </c>
      <c r="M59" s="20">
        <v>2714</v>
      </c>
      <c r="N59" s="20">
        <v>2503</v>
      </c>
      <c r="O59" s="20">
        <v>3228</v>
      </c>
      <c r="P59" s="20">
        <v>3403</v>
      </c>
      <c r="Q59" s="20"/>
      <c r="R59" s="2"/>
      <c r="S59" s="129" t="s">
        <v>70</v>
      </c>
      <c r="T59" s="130">
        <v>0</v>
      </c>
      <c r="U59" s="130">
        <v>0</v>
      </c>
      <c r="V59" s="138">
        <v>105</v>
      </c>
      <c r="W59" s="139">
        <v>363</v>
      </c>
      <c r="X59" s="138">
        <v>716</v>
      </c>
      <c r="Y59" s="138">
        <v>1051</v>
      </c>
      <c r="Z59" s="138">
        <v>1430</v>
      </c>
      <c r="AA59" s="138">
        <v>1795</v>
      </c>
      <c r="AB59" s="138">
        <v>2092</v>
      </c>
      <c r="AC59" s="138">
        <v>2368</v>
      </c>
      <c r="AD59" s="138">
        <v>2714</v>
      </c>
      <c r="AE59" s="138">
        <v>2503</v>
      </c>
      <c r="AF59" s="138">
        <v>3228</v>
      </c>
      <c r="AG59" s="138">
        <v>3403</v>
      </c>
      <c r="AH59" s="2"/>
    </row>
    <row r="60" spans="1:34" x14ac:dyDescent="0.25">
      <c r="A60" t="s">
        <v>59</v>
      </c>
      <c r="B60" s="8" t="s">
        <v>71</v>
      </c>
      <c r="C60" s="9">
        <v>0</v>
      </c>
      <c r="D60" s="9">
        <v>0</v>
      </c>
      <c r="R60" s="2"/>
      <c r="S60" s="129" t="s">
        <v>71</v>
      </c>
      <c r="T60" s="133">
        <v>0</v>
      </c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2"/>
    </row>
    <row r="61" spans="1:34" x14ac:dyDescent="0.25">
      <c r="A61" t="s">
        <v>59</v>
      </c>
      <c r="B61" s="8" t="s">
        <v>72</v>
      </c>
      <c r="C61" s="9">
        <v>30000</v>
      </c>
      <c r="D61" s="15">
        <v>30016</v>
      </c>
      <c r="E61" s="15">
        <v>30126</v>
      </c>
      <c r="F61" s="15">
        <v>30198</v>
      </c>
      <c r="G61" s="47">
        <v>30240</v>
      </c>
      <c r="H61" s="15">
        <v>30275</v>
      </c>
      <c r="I61" s="15">
        <v>30272</v>
      </c>
      <c r="J61" s="15">
        <v>30276</v>
      </c>
      <c r="K61" s="15">
        <v>30286</v>
      </c>
      <c r="L61" s="15">
        <v>30282</v>
      </c>
      <c r="M61" s="15">
        <v>30297</v>
      </c>
      <c r="N61" s="15">
        <v>30280</v>
      </c>
      <c r="O61" s="15">
        <v>30288</v>
      </c>
      <c r="P61" s="15">
        <v>30281</v>
      </c>
      <c r="Q61" s="15"/>
      <c r="R61" s="2"/>
      <c r="S61" s="129" t="s">
        <v>72</v>
      </c>
      <c r="T61" s="130">
        <v>0</v>
      </c>
      <c r="U61" s="135">
        <f>D61-C61</f>
        <v>16</v>
      </c>
      <c r="V61" s="135">
        <f>E61-C61</f>
        <v>126</v>
      </c>
      <c r="W61" s="135">
        <f>F61-C61</f>
        <v>198</v>
      </c>
      <c r="X61" s="135">
        <f>G61-C61</f>
        <v>240</v>
      </c>
      <c r="Y61" s="135">
        <f>H61-C61</f>
        <v>275</v>
      </c>
      <c r="Z61" s="135">
        <f>I61-C61</f>
        <v>272</v>
      </c>
      <c r="AA61" s="135">
        <f>J61-C61</f>
        <v>276</v>
      </c>
      <c r="AB61" s="135">
        <f>K61-C61</f>
        <v>286</v>
      </c>
      <c r="AC61" s="135">
        <f>L61-C61</f>
        <v>282</v>
      </c>
      <c r="AD61" s="135">
        <f>M61-C61</f>
        <v>297</v>
      </c>
      <c r="AE61" s="135">
        <f>N61-C61</f>
        <v>280</v>
      </c>
      <c r="AF61" s="135">
        <f>O61-C61</f>
        <v>288</v>
      </c>
      <c r="AG61" s="135">
        <f>P61-C61</f>
        <v>281</v>
      </c>
      <c r="AH61" s="2"/>
    </row>
    <row r="62" spans="1:34" x14ac:dyDescent="0.25">
      <c r="A62" t="s">
        <v>59</v>
      </c>
      <c r="B62" s="8" t="s">
        <v>73</v>
      </c>
      <c r="C62" s="9">
        <v>9000</v>
      </c>
      <c r="D62" s="15">
        <v>9016</v>
      </c>
      <c r="E62" s="15">
        <v>9126</v>
      </c>
      <c r="F62" s="15">
        <v>9198</v>
      </c>
      <c r="G62" s="47">
        <v>9240</v>
      </c>
      <c r="H62" s="15">
        <v>9275</v>
      </c>
      <c r="I62" s="15">
        <v>9272</v>
      </c>
      <c r="J62" s="15">
        <v>9276</v>
      </c>
      <c r="K62" s="15">
        <v>9286</v>
      </c>
      <c r="L62" s="15">
        <v>9282</v>
      </c>
      <c r="M62" s="15">
        <v>9297</v>
      </c>
      <c r="N62" s="15">
        <v>9280</v>
      </c>
      <c r="O62" s="15">
        <v>9288</v>
      </c>
      <c r="P62" s="15">
        <v>9281</v>
      </c>
      <c r="Q62" s="15"/>
      <c r="R62" s="2"/>
      <c r="S62" s="129" t="s">
        <v>73</v>
      </c>
      <c r="T62" s="130">
        <v>0</v>
      </c>
      <c r="U62" s="135">
        <f>D62-C62</f>
        <v>16</v>
      </c>
      <c r="V62" s="135">
        <f>E62-C62</f>
        <v>126</v>
      </c>
      <c r="W62" s="135">
        <f>F62-C62</f>
        <v>198</v>
      </c>
      <c r="X62" s="135">
        <f>G62-C62</f>
        <v>240</v>
      </c>
      <c r="Y62" s="135">
        <f>H62-C62</f>
        <v>275</v>
      </c>
      <c r="Z62" s="135">
        <f>I62-C62</f>
        <v>272</v>
      </c>
      <c r="AA62" s="135">
        <f>J62-C62</f>
        <v>276</v>
      </c>
      <c r="AB62" s="135">
        <f t="shared" ref="AB62:AB64" si="40">K62-C62</f>
        <v>286</v>
      </c>
      <c r="AC62" s="135">
        <f t="shared" ref="AC62:AC64" si="41">L62-C62</f>
        <v>282</v>
      </c>
      <c r="AD62" s="135">
        <f t="shared" ref="AD62:AD64" si="42">M62-C62</f>
        <v>297</v>
      </c>
      <c r="AE62" s="135">
        <f t="shared" ref="AE62:AE64" si="43">N62-C62</f>
        <v>280</v>
      </c>
      <c r="AF62" s="135">
        <f t="shared" ref="AF62:AF64" si="44">O62-C62</f>
        <v>288</v>
      </c>
      <c r="AG62" s="135">
        <f t="shared" ref="AG62:AG64" si="45">P62-C62</f>
        <v>281</v>
      </c>
      <c r="AH62" s="2"/>
    </row>
    <row r="63" spans="1:34" x14ac:dyDescent="0.25">
      <c r="A63" t="s">
        <v>59</v>
      </c>
      <c r="B63" s="8" t="s">
        <v>74</v>
      </c>
      <c r="C63" s="9">
        <v>285007</v>
      </c>
      <c r="D63" s="15">
        <v>285158</v>
      </c>
      <c r="E63" s="15">
        <v>286144</v>
      </c>
      <c r="F63" s="15">
        <v>286732</v>
      </c>
      <c r="G63" s="47">
        <v>286885</v>
      </c>
      <c r="H63" s="15">
        <v>287145</v>
      </c>
      <c r="I63" s="15">
        <v>286970</v>
      </c>
      <c r="J63" s="15">
        <v>286997</v>
      </c>
      <c r="K63" s="15">
        <v>286949</v>
      </c>
      <c r="L63" s="15">
        <v>286923</v>
      </c>
      <c r="M63" s="15">
        <v>286936</v>
      </c>
      <c r="N63" s="15">
        <v>286835</v>
      </c>
      <c r="O63" s="15">
        <v>286885</v>
      </c>
      <c r="P63" s="15">
        <v>286839</v>
      </c>
      <c r="Q63" s="15"/>
      <c r="R63" s="2"/>
      <c r="S63" s="129" t="s">
        <v>74</v>
      </c>
      <c r="T63" s="130">
        <v>0</v>
      </c>
      <c r="U63" s="135">
        <f>D63-C63</f>
        <v>151</v>
      </c>
      <c r="V63" s="135">
        <f>E63-C63</f>
        <v>1137</v>
      </c>
      <c r="W63" s="135">
        <f>F63-C63</f>
        <v>1725</v>
      </c>
      <c r="X63" s="135">
        <f>G63-C63</f>
        <v>1878</v>
      </c>
      <c r="Y63" s="135">
        <f>H63-C63</f>
        <v>2138</v>
      </c>
      <c r="Z63" s="135">
        <f>I63-C63</f>
        <v>1963</v>
      </c>
      <c r="AA63" s="135">
        <f>J63-C63</f>
        <v>1990</v>
      </c>
      <c r="AB63" s="135">
        <f t="shared" si="40"/>
        <v>1942</v>
      </c>
      <c r="AC63" s="135">
        <f t="shared" si="41"/>
        <v>1916</v>
      </c>
      <c r="AD63" s="135">
        <f t="shared" si="42"/>
        <v>1929</v>
      </c>
      <c r="AE63" s="135">
        <f t="shared" si="43"/>
        <v>1828</v>
      </c>
      <c r="AF63" s="135">
        <f t="shared" si="44"/>
        <v>1878</v>
      </c>
      <c r="AG63" s="135">
        <f t="shared" si="45"/>
        <v>1832</v>
      </c>
      <c r="AH63" s="2"/>
    </row>
    <row r="64" spans="1:34" x14ac:dyDescent="0.25">
      <c r="A64" t="s">
        <v>59</v>
      </c>
      <c r="B64" s="16" t="s">
        <v>75</v>
      </c>
      <c r="C64" s="17">
        <v>0</v>
      </c>
      <c r="D64" s="15">
        <v>1</v>
      </c>
      <c r="E64" s="15">
        <v>11</v>
      </c>
      <c r="F64" s="15">
        <v>25</v>
      </c>
      <c r="G64" s="47">
        <v>30</v>
      </c>
      <c r="H64" s="15">
        <v>32</v>
      </c>
      <c r="I64" s="15">
        <v>36</v>
      </c>
      <c r="J64" s="15">
        <v>36</v>
      </c>
      <c r="K64" s="15">
        <v>38</v>
      </c>
      <c r="L64" s="15">
        <v>28</v>
      </c>
      <c r="M64" s="15">
        <v>31</v>
      </c>
      <c r="N64" s="15">
        <v>38</v>
      </c>
      <c r="O64" s="15">
        <v>32</v>
      </c>
      <c r="P64" s="15">
        <v>31</v>
      </c>
      <c r="Q64" s="15"/>
      <c r="R64" s="2"/>
      <c r="S64" s="136" t="s">
        <v>75</v>
      </c>
      <c r="T64" s="137">
        <v>0</v>
      </c>
      <c r="U64" s="135">
        <f>D64-C64</f>
        <v>1</v>
      </c>
      <c r="V64" s="135">
        <f>E64-C64</f>
        <v>11</v>
      </c>
      <c r="W64" s="135">
        <f>F64-C64</f>
        <v>25</v>
      </c>
      <c r="X64" s="135">
        <f>G64-C64</f>
        <v>30</v>
      </c>
      <c r="Y64" s="135">
        <f>H64-C64</f>
        <v>32</v>
      </c>
      <c r="Z64" s="135">
        <f>I64-C64</f>
        <v>36</v>
      </c>
      <c r="AA64" s="135">
        <f>J64-C64</f>
        <v>36</v>
      </c>
      <c r="AB64" s="135">
        <f t="shared" si="40"/>
        <v>38</v>
      </c>
      <c r="AC64" s="135">
        <f t="shared" si="41"/>
        <v>28</v>
      </c>
      <c r="AD64" s="135">
        <f t="shared" si="42"/>
        <v>31</v>
      </c>
      <c r="AE64" s="135">
        <f t="shared" si="43"/>
        <v>38</v>
      </c>
      <c r="AF64" s="135">
        <f t="shared" si="44"/>
        <v>32</v>
      </c>
      <c r="AG64" s="135">
        <f t="shared" si="45"/>
        <v>31</v>
      </c>
      <c r="AH64" s="2"/>
    </row>
    <row r="65" spans="1:3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</sheetData>
  <mergeCells count="2">
    <mergeCell ref="B1:Q2"/>
    <mergeCell ref="S1:A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1969-4EAD-4430-A5D7-6494FFD0288C}">
  <dimension ref="A1:AI102"/>
  <sheetViews>
    <sheetView topLeftCell="I36" zoomScale="70" zoomScaleNormal="70" workbookViewId="0">
      <selection activeCell="T98" sqref="T98"/>
    </sheetView>
  </sheetViews>
  <sheetFormatPr defaultRowHeight="15" x14ac:dyDescent="0.25"/>
  <cols>
    <col min="1" max="1" width="20.28515625" bestFit="1" customWidth="1"/>
    <col min="2" max="2" width="19.7109375" bestFit="1" customWidth="1"/>
    <col min="3" max="4" width="11.7109375" bestFit="1" customWidth="1"/>
    <col min="5" max="6" width="8.7109375" bestFit="1" customWidth="1"/>
    <col min="7" max="7" width="16.7109375" bestFit="1" customWidth="1"/>
    <col min="8" max="9" width="8.7109375" bestFit="1" customWidth="1"/>
    <col min="10" max="14" width="3" bestFit="1" customWidth="1"/>
    <col min="15" max="17" width="4" bestFit="1" customWidth="1"/>
    <col min="19" max="19" width="20.140625" bestFit="1" customWidth="1"/>
    <col min="20" max="20" width="3.140625" bestFit="1" customWidth="1"/>
    <col min="21" max="21" width="11" bestFit="1" customWidth="1"/>
    <col min="22" max="22" width="9.7109375" bestFit="1" customWidth="1"/>
    <col min="23" max="23" width="9.7109375" customWidth="1"/>
    <col min="24" max="34" width="9.7109375" bestFit="1" customWidth="1"/>
  </cols>
  <sheetData>
    <row r="1" spans="1:35" x14ac:dyDescent="0.25">
      <c r="A1" s="1">
        <f>DATE(2019,7,8)</f>
        <v>43654</v>
      </c>
      <c r="B1" s="104" t="s">
        <v>54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5</v>
      </c>
      <c r="F3" s="5">
        <v>10</v>
      </c>
      <c r="G3" s="5">
        <v>15</v>
      </c>
      <c r="H3" s="5">
        <v>20</v>
      </c>
      <c r="I3" s="6">
        <v>25</v>
      </c>
      <c r="J3" s="5"/>
      <c r="K3" s="7"/>
      <c r="L3" s="7"/>
      <c r="M3" s="7"/>
      <c r="N3" s="7"/>
      <c r="O3" s="7"/>
      <c r="P3" s="7"/>
      <c r="Q3" s="7"/>
      <c r="R3" s="2"/>
      <c r="S3" s="4" t="s">
        <v>3</v>
      </c>
      <c r="T3" s="5">
        <v>0</v>
      </c>
      <c r="U3" s="5">
        <v>1</v>
      </c>
      <c r="V3" s="5">
        <v>5</v>
      </c>
      <c r="W3" s="5">
        <v>10</v>
      </c>
      <c r="X3" s="5">
        <v>15</v>
      </c>
      <c r="Y3" s="5">
        <v>20</v>
      </c>
      <c r="Z3" s="6">
        <v>25</v>
      </c>
      <c r="AA3" s="5"/>
      <c r="AB3" s="7"/>
      <c r="AC3" s="7"/>
      <c r="AD3" s="7"/>
      <c r="AE3" s="7"/>
      <c r="AF3" s="7"/>
      <c r="AG3" s="7"/>
      <c r="AH3" s="7"/>
      <c r="AI3" s="2"/>
    </row>
    <row r="4" spans="1:35" x14ac:dyDescent="0.25">
      <c r="A4" s="1" t="s">
        <v>2</v>
      </c>
      <c r="B4" s="8" t="s">
        <v>4</v>
      </c>
      <c r="C4" s="9">
        <v>0</v>
      </c>
      <c r="D4" s="9">
        <v>17</v>
      </c>
      <c r="E4" s="9">
        <v>65</v>
      </c>
      <c r="F4" s="9">
        <v>81</v>
      </c>
      <c r="G4" s="9">
        <v>79</v>
      </c>
      <c r="H4" s="9">
        <v>38</v>
      </c>
      <c r="I4" s="10">
        <v>28</v>
      </c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>
        <v>17</v>
      </c>
      <c r="V4" s="9">
        <v>65</v>
      </c>
      <c r="W4" s="9">
        <v>81</v>
      </c>
      <c r="X4" s="9">
        <v>79</v>
      </c>
      <c r="Y4" s="9">
        <v>38</v>
      </c>
      <c r="Z4" s="10">
        <v>28</v>
      </c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0">
        <v>0</v>
      </c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0">
        <v>0</v>
      </c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>
        <v>0</v>
      </c>
      <c r="E6" s="9">
        <v>5</v>
      </c>
      <c r="F6" s="9">
        <v>49</v>
      </c>
      <c r="G6" s="9">
        <v>134</v>
      </c>
      <c r="H6" s="9">
        <v>1250</v>
      </c>
      <c r="I6" s="10">
        <v>1416</v>
      </c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>
        <v>0</v>
      </c>
      <c r="V6" s="9">
        <v>5</v>
      </c>
      <c r="W6" s="9">
        <v>49</v>
      </c>
      <c r="X6" s="9">
        <v>134</v>
      </c>
      <c r="Y6" s="9">
        <v>1250</v>
      </c>
      <c r="Z6" s="10">
        <v>1416</v>
      </c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8" t="s">
        <v>7</v>
      </c>
      <c r="C7" s="9">
        <v>0</v>
      </c>
      <c r="D7" s="9">
        <f>D5+D6</f>
        <v>0</v>
      </c>
      <c r="E7" s="9">
        <f t="shared" ref="E7:I7" si="0">E5+E6</f>
        <v>5</v>
      </c>
      <c r="F7" s="9">
        <f t="shared" si="0"/>
        <v>49</v>
      </c>
      <c r="G7" s="9">
        <f t="shared" si="0"/>
        <v>134</v>
      </c>
      <c r="H7" s="9">
        <f t="shared" si="0"/>
        <v>1250</v>
      </c>
      <c r="I7" s="9">
        <f t="shared" si="0"/>
        <v>1416</v>
      </c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9">
        <f t="shared" ref="U7:Z7" si="1">U5+U6</f>
        <v>0</v>
      </c>
      <c r="V7" s="9">
        <f t="shared" si="1"/>
        <v>5</v>
      </c>
      <c r="W7" s="9">
        <f t="shared" si="1"/>
        <v>49</v>
      </c>
      <c r="X7" s="9">
        <f t="shared" si="1"/>
        <v>134</v>
      </c>
      <c r="Y7" s="9">
        <f t="shared" si="1"/>
        <v>1250</v>
      </c>
      <c r="Z7" s="9">
        <f t="shared" si="1"/>
        <v>1416</v>
      </c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>
        <v>30017</v>
      </c>
      <c r="E8" s="15">
        <v>30069</v>
      </c>
      <c r="F8" s="15">
        <v>30122</v>
      </c>
      <c r="G8" s="15">
        <v>30154</v>
      </c>
      <c r="H8" s="15">
        <v>30046</v>
      </c>
      <c r="I8" s="15">
        <v>30035</v>
      </c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17</v>
      </c>
      <c r="V8">
        <f>E8-C8</f>
        <v>69</v>
      </c>
      <c r="W8">
        <f>F8-C8</f>
        <v>122</v>
      </c>
      <c r="X8">
        <f>G8-C8</f>
        <v>154</v>
      </c>
      <c r="Y8">
        <f>H8-C8</f>
        <v>46</v>
      </c>
      <c r="Z8">
        <f>I8-C8</f>
        <v>35</v>
      </c>
      <c r="AI8" s="2"/>
    </row>
    <row r="9" spans="1:35" x14ac:dyDescent="0.25">
      <c r="A9" s="1"/>
      <c r="B9" s="8" t="s">
        <v>111</v>
      </c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 t="s">
        <v>111</v>
      </c>
      <c r="T9" s="9">
        <v>0</v>
      </c>
      <c r="U9" s="30">
        <f>U10/10</f>
        <v>1.7</v>
      </c>
      <c r="V9" s="30">
        <f t="shared" ref="V9:Z9" si="2">V10/10</f>
        <v>6.9</v>
      </c>
      <c r="W9" s="30">
        <f t="shared" si="2"/>
        <v>12.2</v>
      </c>
      <c r="X9" s="30">
        <f t="shared" si="2"/>
        <v>15.4</v>
      </c>
      <c r="Y9" s="30">
        <f t="shared" si="2"/>
        <v>4.5999999999999996</v>
      </c>
      <c r="Z9" s="30">
        <f t="shared" si="2"/>
        <v>3.5</v>
      </c>
      <c r="AI9" s="2"/>
    </row>
    <row r="10" spans="1:35" x14ac:dyDescent="0.25">
      <c r="A10" s="1" t="s">
        <v>2</v>
      </c>
      <c r="B10" s="8" t="s">
        <v>9</v>
      </c>
      <c r="C10" s="9">
        <v>9000</v>
      </c>
      <c r="D10" s="15">
        <v>9017</v>
      </c>
      <c r="E10" s="15">
        <v>9069</v>
      </c>
      <c r="F10" s="15">
        <v>9122</v>
      </c>
      <c r="G10" s="15">
        <v>9154</v>
      </c>
      <c r="H10" s="15">
        <v>9046</v>
      </c>
      <c r="I10" s="15">
        <v>9035</v>
      </c>
      <c r="J10" s="15"/>
      <c r="K10" s="15"/>
      <c r="L10" s="15"/>
      <c r="M10" s="15"/>
      <c r="N10" s="15"/>
      <c r="O10" s="15"/>
      <c r="P10" s="15"/>
      <c r="Q10" s="15"/>
      <c r="R10" s="2"/>
      <c r="S10" s="8" t="s">
        <v>9</v>
      </c>
      <c r="T10" s="9">
        <v>0</v>
      </c>
      <c r="U10">
        <f>D10-C10</f>
        <v>17</v>
      </c>
      <c r="V10">
        <f>E10-C10</f>
        <v>69</v>
      </c>
      <c r="W10">
        <f>F10-C10</f>
        <v>122</v>
      </c>
      <c r="X10">
        <f>G10-C10</f>
        <v>154</v>
      </c>
      <c r="Y10">
        <f>H10-C10</f>
        <v>46</v>
      </c>
      <c r="Z10">
        <f>I10-C10</f>
        <v>35</v>
      </c>
      <c r="AI10" s="2"/>
    </row>
    <row r="11" spans="1:35" x14ac:dyDescent="0.25">
      <c r="A11" s="1" t="s">
        <v>2</v>
      </c>
      <c r="B11" s="8" t="s">
        <v>10</v>
      </c>
      <c r="C11" s="9">
        <v>285007</v>
      </c>
      <c r="D11" s="15">
        <v>285186</v>
      </c>
      <c r="E11" s="15">
        <v>285653</v>
      </c>
      <c r="F11" s="15">
        <v>286155</v>
      </c>
      <c r="G11" s="15">
        <v>286452</v>
      </c>
      <c r="H11" s="15">
        <v>285462</v>
      </c>
      <c r="I11" s="15">
        <v>285364</v>
      </c>
      <c r="J11" s="15"/>
      <c r="K11" s="15"/>
      <c r="L11" s="15"/>
      <c r="M11" s="15"/>
      <c r="N11" s="15"/>
      <c r="O11" s="15"/>
      <c r="P11" s="15"/>
      <c r="Q11" s="15"/>
      <c r="R11" s="2"/>
      <c r="S11" s="8" t="s">
        <v>10</v>
      </c>
      <c r="T11" s="9">
        <v>0</v>
      </c>
      <c r="U11">
        <f>D11-C11</f>
        <v>179</v>
      </c>
      <c r="V11">
        <f>E11-C11</f>
        <v>646</v>
      </c>
      <c r="W11">
        <f>F11-C11</f>
        <v>1148</v>
      </c>
      <c r="X11">
        <f>G11-C11</f>
        <v>1445</v>
      </c>
      <c r="Y11">
        <f>H11-C11</f>
        <v>455</v>
      </c>
      <c r="Z11">
        <f>I11-C11</f>
        <v>357</v>
      </c>
      <c r="AI11" s="2"/>
    </row>
    <row r="12" spans="1:35" x14ac:dyDescent="0.25">
      <c r="A12" s="1" t="s">
        <v>2</v>
      </c>
      <c r="B12" s="16" t="s">
        <v>11</v>
      </c>
      <c r="C12" s="17">
        <v>0</v>
      </c>
      <c r="D12" s="15">
        <v>3</v>
      </c>
      <c r="E12" s="15">
        <v>8</v>
      </c>
      <c r="F12" s="15">
        <v>10</v>
      </c>
      <c r="G12" s="15">
        <v>18</v>
      </c>
      <c r="H12" s="15">
        <v>7</v>
      </c>
      <c r="I12" s="15">
        <v>6</v>
      </c>
      <c r="J12" s="15"/>
      <c r="K12" s="15"/>
      <c r="L12" s="15"/>
      <c r="M12" s="15"/>
      <c r="N12" s="15"/>
      <c r="O12" s="15"/>
      <c r="P12" s="15"/>
      <c r="Q12" s="15"/>
      <c r="R12" s="2"/>
      <c r="S12" s="16" t="s">
        <v>11</v>
      </c>
      <c r="T12" s="17">
        <v>0</v>
      </c>
      <c r="U12">
        <f>D12-C12</f>
        <v>3</v>
      </c>
      <c r="V12">
        <f>E12-C12</f>
        <v>8</v>
      </c>
      <c r="W12">
        <f>F12-C12</f>
        <v>10</v>
      </c>
      <c r="X12">
        <f>G12-C12</f>
        <v>18</v>
      </c>
      <c r="Y12">
        <f>H12-C12</f>
        <v>7</v>
      </c>
      <c r="Z12">
        <f>I12-C12</f>
        <v>6</v>
      </c>
      <c r="AI12" s="2"/>
    </row>
    <row r="13" spans="1:35" x14ac:dyDescent="0.25">
      <c r="A13" s="1" t="s">
        <v>12</v>
      </c>
      <c r="K13" s="2"/>
      <c r="R13" s="2"/>
      <c r="S13" s="18" t="s">
        <v>13</v>
      </c>
      <c r="T13" s="18">
        <v>0</v>
      </c>
      <c r="U13" s="19">
        <v>17</v>
      </c>
      <c r="V13" s="19">
        <f>U13*E3</f>
        <v>85</v>
      </c>
      <c r="W13" s="19">
        <f>U13*F3</f>
        <v>170</v>
      </c>
      <c r="X13" s="19">
        <f>U13*G3</f>
        <v>255</v>
      </c>
      <c r="Y13" s="19">
        <f>U13*H3</f>
        <v>340</v>
      </c>
      <c r="Z13" s="19">
        <f>U13*I3</f>
        <v>425</v>
      </c>
      <c r="AA13" s="19"/>
      <c r="AB13" s="19"/>
      <c r="AC13" s="19"/>
      <c r="AD13" s="19"/>
      <c r="AE13" s="19"/>
      <c r="AF13" s="19"/>
      <c r="AG13" s="19"/>
      <c r="AH13" s="19"/>
      <c r="AI13" s="2"/>
    </row>
    <row r="14" spans="1:35" x14ac:dyDescent="0.25">
      <c r="A14" s="1"/>
      <c r="K14" s="2"/>
      <c r="R14" s="2"/>
      <c r="S14" s="35" t="s">
        <v>112</v>
      </c>
      <c r="T14" s="35"/>
      <c r="U14" s="30">
        <f>U13/10</f>
        <v>1.7</v>
      </c>
      <c r="V14" s="30">
        <f t="shared" ref="V14:Z14" si="3">V13/10</f>
        <v>8.5</v>
      </c>
      <c r="W14" s="30">
        <f t="shared" si="3"/>
        <v>17</v>
      </c>
      <c r="X14" s="30">
        <f t="shared" si="3"/>
        <v>25.5</v>
      </c>
      <c r="Y14" s="30">
        <f t="shared" si="3"/>
        <v>34</v>
      </c>
      <c r="Z14" s="30">
        <f t="shared" si="3"/>
        <v>42.5</v>
      </c>
      <c r="AA14" s="19"/>
      <c r="AB14" s="19"/>
      <c r="AC14" s="19"/>
      <c r="AD14" s="19"/>
      <c r="AE14" s="19"/>
      <c r="AF14" s="19"/>
      <c r="AG14" s="19"/>
      <c r="AH14" s="19"/>
      <c r="AI14" s="2"/>
    </row>
    <row r="15" spans="1:3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14</v>
      </c>
      <c r="B16" s="4" t="s">
        <v>3</v>
      </c>
      <c r="C16" s="5">
        <v>0</v>
      </c>
      <c r="D16" s="5">
        <v>1</v>
      </c>
      <c r="E16" s="5">
        <v>5</v>
      </c>
      <c r="F16" s="5">
        <v>10</v>
      </c>
      <c r="G16" s="5">
        <v>15</v>
      </c>
      <c r="H16" s="5">
        <v>20</v>
      </c>
      <c r="I16" s="6">
        <v>25</v>
      </c>
      <c r="J16" s="5"/>
      <c r="K16" s="7"/>
      <c r="L16" s="7"/>
      <c r="M16" s="7"/>
      <c r="N16" s="7"/>
      <c r="O16" s="7"/>
      <c r="P16" s="7"/>
      <c r="Q16" s="7"/>
      <c r="R16" s="2"/>
      <c r="S16" s="4" t="s">
        <v>3</v>
      </c>
      <c r="T16" s="5">
        <v>0</v>
      </c>
      <c r="U16" s="5">
        <v>1</v>
      </c>
      <c r="V16" s="5">
        <v>5</v>
      </c>
      <c r="W16" s="5">
        <v>10</v>
      </c>
      <c r="X16" s="5">
        <v>15</v>
      </c>
      <c r="Y16" s="5">
        <v>20</v>
      </c>
      <c r="Z16" s="6">
        <v>25</v>
      </c>
      <c r="AA16" s="5"/>
      <c r="AB16" s="7"/>
      <c r="AC16" s="7"/>
      <c r="AD16" s="7"/>
      <c r="AE16" s="7"/>
      <c r="AF16" s="7"/>
      <c r="AG16" s="7"/>
      <c r="AH16" s="7"/>
      <c r="AI16" s="2"/>
    </row>
    <row r="17" spans="1:35" x14ac:dyDescent="0.25">
      <c r="A17" t="s">
        <v>14</v>
      </c>
      <c r="B17" s="8" t="s">
        <v>15</v>
      </c>
      <c r="C17" s="9">
        <v>0</v>
      </c>
      <c r="D17" s="9">
        <v>17</v>
      </c>
      <c r="E17" s="20">
        <v>64</v>
      </c>
      <c r="F17" s="15">
        <v>78</v>
      </c>
      <c r="G17" s="20">
        <v>39</v>
      </c>
      <c r="H17" s="20">
        <v>65</v>
      </c>
      <c r="I17" s="20">
        <v>28</v>
      </c>
      <c r="J17" s="20"/>
      <c r="K17" s="20"/>
      <c r="L17" s="20"/>
      <c r="M17" s="20"/>
      <c r="N17" s="20"/>
      <c r="O17" s="20"/>
      <c r="P17" s="20"/>
      <c r="Q17" s="20"/>
      <c r="R17" s="2"/>
      <c r="S17" s="8" t="s">
        <v>15</v>
      </c>
      <c r="T17" s="9">
        <v>0</v>
      </c>
      <c r="U17" s="9">
        <v>17</v>
      </c>
      <c r="V17" s="20">
        <v>64</v>
      </c>
      <c r="W17" s="15">
        <v>78</v>
      </c>
      <c r="X17" s="20">
        <v>39</v>
      </c>
      <c r="Y17" s="20">
        <v>65</v>
      </c>
      <c r="Z17" s="20">
        <v>28</v>
      </c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16</v>
      </c>
      <c r="C18" s="9">
        <v>0</v>
      </c>
      <c r="D18" s="9">
        <v>0</v>
      </c>
      <c r="E18" s="20">
        <v>0</v>
      </c>
      <c r="F18" s="15">
        <v>0</v>
      </c>
      <c r="G18" s="20">
        <v>0</v>
      </c>
      <c r="H18" s="20">
        <v>0</v>
      </c>
      <c r="I18" s="20">
        <v>0</v>
      </c>
      <c r="J18" s="20"/>
      <c r="K18" s="20"/>
      <c r="L18" s="20"/>
      <c r="M18" s="20"/>
      <c r="N18" s="20"/>
      <c r="O18" s="20"/>
      <c r="P18" s="20"/>
      <c r="Q18" s="20"/>
      <c r="R18" s="2"/>
      <c r="S18" s="8" t="s">
        <v>16</v>
      </c>
      <c r="T18" s="9">
        <v>0</v>
      </c>
      <c r="U18" s="9">
        <v>0</v>
      </c>
      <c r="V18" s="20">
        <v>0</v>
      </c>
      <c r="W18" s="15">
        <v>0</v>
      </c>
      <c r="X18" s="20">
        <v>0</v>
      </c>
      <c r="Y18" s="20">
        <v>0</v>
      </c>
      <c r="Z18" s="20">
        <v>0</v>
      </c>
      <c r="AA18" s="20"/>
      <c r="AB18" s="20"/>
      <c r="AC18" s="20"/>
      <c r="AD18" s="20"/>
      <c r="AE18" s="20"/>
      <c r="AF18" s="20"/>
      <c r="AG18" s="20"/>
      <c r="AH18" s="20"/>
      <c r="AI18" s="2"/>
    </row>
    <row r="19" spans="1:35" x14ac:dyDescent="0.25">
      <c r="A19" t="s">
        <v>14</v>
      </c>
      <c r="B19" s="8" t="s">
        <v>17</v>
      </c>
      <c r="C19" s="9">
        <v>0</v>
      </c>
      <c r="D19" s="9">
        <v>0</v>
      </c>
      <c r="E19" s="20">
        <v>0</v>
      </c>
      <c r="F19" s="15">
        <v>45</v>
      </c>
      <c r="G19" s="20">
        <v>541</v>
      </c>
      <c r="H19" s="20">
        <v>352</v>
      </c>
      <c r="I19" s="20">
        <v>1883</v>
      </c>
      <c r="J19" s="20"/>
      <c r="K19" s="20"/>
      <c r="L19" s="20"/>
      <c r="M19" s="20"/>
      <c r="N19" s="20"/>
      <c r="O19" s="20"/>
      <c r="P19" s="20"/>
      <c r="Q19" s="20"/>
      <c r="R19" s="2"/>
      <c r="S19" s="8" t="s">
        <v>17</v>
      </c>
      <c r="T19" s="9">
        <v>0</v>
      </c>
      <c r="U19" s="9">
        <v>0</v>
      </c>
      <c r="V19" s="20">
        <v>0</v>
      </c>
      <c r="W19" s="15">
        <v>45</v>
      </c>
      <c r="X19" s="20">
        <v>541</v>
      </c>
      <c r="Y19" s="20">
        <v>352</v>
      </c>
      <c r="Z19" s="20">
        <v>1883</v>
      </c>
      <c r="AA19" s="20"/>
      <c r="AB19" s="20"/>
      <c r="AC19" s="20"/>
      <c r="AD19" s="20"/>
      <c r="AE19" s="20"/>
      <c r="AF19" s="20"/>
      <c r="AG19" s="20"/>
      <c r="AH19" s="20"/>
      <c r="AI19" s="2"/>
    </row>
    <row r="20" spans="1:35" x14ac:dyDescent="0.25">
      <c r="A20" t="s">
        <v>14</v>
      </c>
      <c r="B20" s="8" t="s">
        <v>18</v>
      </c>
      <c r="C20" s="9">
        <v>0</v>
      </c>
      <c r="D20" s="9">
        <f t="shared" ref="D20:I20" si="4">D18+D19</f>
        <v>0</v>
      </c>
      <c r="E20" s="9">
        <f t="shared" si="4"/>
        <v>0</v>
      </c>
      <c r="F20" s="9">
        <f t="shared" si="4"/>
        <v>45</v>
      </c>
      <c r="G20" s="9">
        <f t="shared" si="4"/>
        <v>541</v>
      </c>
      <c r="H20" s="9">
        <f t="shared" si="4"/>
        <v>352</v>
      </c>
      <c r="I20" s="9">
        <f t="shared" si="4"/>
        <v>1883</v>
      </c>
      <c r="R20" s="2"/>
      <c r="S20" s="8" t="s">
        <v>18</v>
      </c>
      <c r="T20" s="13">
        <v>0</v>
      </c>
      <c r="U20" s="9">
        <f t="shared" ref="U20:Z20" si="5">U18+U19</f>
        <v>0</v>
      </c>
      <c r="V20" s="9">
        <f t="shared" si="5"/>
        <v>0</v>
      </c>
      <c r="W20" s="9">
        <f t="shared" si="5"/>
        <v>45</v>
      </c>
      <c r="X20" s="9">
        <f t="shared" si="5"/>
        <v>541</v>
      </c>
      <c r="Y20" s="9">
        <f t="shared" si="5"/>
        <v>352</v>
      </c>
      <c r="Z20" s="9">
        <f t="shared" si="5"/>
        <v>1883</v>
      </c>
      <c r="AA20" s="14"/>
      <c r="AB20" s="14"/>
      <c r="AC20" s="14"/>
      <c r="AD20" s="14"/>
      <c r="AE20" s="14"/>
      <c r="AF20" s="14"/>
      <c r="AG20" s="14"/>
      <c r="AH20" s="14"/>
      <c r="AI20" s="2"/>
    </row>
    <row r="21" spans="1:35" x14ac:dyDescent="0.25">
      <c r="A21" t="s">
        <v>14</v>
      </c>
      <c r="B21" s="8" t="s">
        <v>19</v>
      </c>
      <c r="C21" s="9">
        <v>30000</v>
      </c>
      <c r="D21" s="15">
        <v>30017</v>
      </c>
      <c r="E21" s="15">
        <v>30064</v>
      </c>
      <c r="F21" s="15">
        <v>30106</v>
      </c>
      <c r="G21" s="15">
        <v>30047</v>
      </c>
      <c r="H21" s="15">
        <v>30095</v>
      </c>
      <c r="I21" s="15">
        <v>30029</v>
      </c>
      <c r="J21" s="15"/>
      <c r="K21" s="15"/>
      <c r="L21" s="15"/>
      <c r="M21" s="15"/>
      <c r="N21" s="15"/>
      <c r="O21" s="15"/>
      <c r="P21" s="15"/>
      <c r="Q21" s="15"/>
      <c r="R21" s="2"/>
      <c r="S21" s="8" t="s">
        <v>19</v>
      </c>
      <c r="T21" s="9">
        <v>0</v>
      </c>
      <c r="U21">
        <f>D21-C21</f>
        <v>17</v>
      </c>
      <c r="V21">
        <f>E21-C21</f>
        <v>64</v>
      </c>
      <c r="W21">
        <f>F21-C21</f>
        <v>106</v>
      </c>
      <c r="X21">
        <f>G21-C21</f>
        <v>47</v>
      </c>
      <c r="Y21">
        <f>H21-C21</f>
        <v>95</v>
      </c>
      <c r="Z21">
        <f>I21-C21</f>
        <v>29</v>
      </c>
      <c r="AI21" s="2"/>
    </row>
    <row r="22" spans="1:35" x14ac:dyDescent="0.25">
      <c r="B22" s="8" t="s">
        <v>111</v>
      </c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8" t="s">
        <v>111</v>
      </c>
      <c r="T22" s="9">
        <v>0</v>
      </c>
      <c r="U22" s="30">
        <f>U23/10</f>
        <v>1.7</v>
      </c>
      <c r="V22" s="30">
        <f t="shared" ref="V22:Z22" si="6">V23/10</f>
        <v>6.4</v>
      </c>
      <c r="W22" s="30">
        <f t="shared" si="6"/>
        <v>10.6</v>
      </c>
      <c r="X22" s="30">
        <f t="shared" si="6"/>
        <v>4.7</v>
      </c>
      <c r="Y22" s="30">
        <f t="shared" si="6"/>
        <v>9.5</v>
      </c>
      <c r="Z22" s="30">
        <f t="shared" si="6"/>
        <v>2.9</v>
      </c>
      <c r="AI22" s="2"/>
    </row>
    <row r="23" spans="1:35" x14ac:dyDescent="0.25">
      <c r="A23" t="s">
        <v>14</v>
      </c>
      <c r="B23" s="8" t="s">
        <v>20</v>
      </c>
      <c r="C23" s="9">
        <v>9000</v>
      </c>
      <c r="D23" s="15">
        <v>9017</v>
      </c>
      <c r="E23" s="15">
        <v>9064</v>
      </c>
      <c r="F23" s="15">
        <v>9106</v>
      </c>
      <c r="G23" s="15">
        <v>9047</v>
      </c>
      <c r="H23" s="15">
        <v>9095</v>
      </c>
      <c r="I23" s="15">
        <v>9029</v>
      </c>
      <c r="J23" s="15"/>
      <c r="K23" s="15"/>
      <c r="L23" s="15"/>
      <c r="M23" s="15"/>
      <c r="N23" s="15"/>
      <c r="O23" s="15"/>
      <c r="P23" s="15"/>
      <c r="Q23" s="15"/>
      <c r="R23" s="2"/>
      <c r="S23" s="8" t="s">
        <v>20</v>
      </c>
      <c r="T23" s="9">
        <v>0</v>
      </c>
      <c r="U23">
        <f>D23-C23</f>
        <v>17</v>
      </c>
      <c r="V23">
        <f>E23-C23</f>
        <v>64</v>
      </c>
      <c r="W23">
        <f>F23-C23</f>
        <v>106</v>
      </c>
      <c r="X23">
        <f>G23-C23</f>
        <v>47</v>
      </c>
      <c r="Y23">
        <f>H23-C23</f>
        <v>95</v>
      </c>
      <c r="Z23">
        <f>I23-C23</f>
        <v>29</v>
      </c>
      <c r="AI23" s="2"/>
    </row>
    <row r="24" spans="1:35" x14ac:dyDescent="0.25">
      <c r="A24" t="s">
        <v>14</v>
      </c>
      <c r="B24" s="8" t="s">
        <v>21</v>
      </c>
      <c r="C24" s="9">
        <v>285007</v>
      </c>
      <c r="D24" s="15">
        <v>285186</v>
      </c>
      <c r="E24" s="15">
        <v>285615</v>
      </c>
      <c r="F24" s="15">
        <v>286023</v>
      </c>
      <c r="G24" s="15">
        <v>285438</v>
      </c>
      <c r="H24" s="15">
        <v>285929</v>
      </c>
      <c r="I24" s="15">
        <v>285291</v>
      </c>
      <c r="J24" s="15"/>
      <c r="K24" s="15"/>
      <c r="L24" s="15"/>
      <c r="M24" s="15"/>
      <c r="N24" s="15"/>
      <c r="O24" s="15"/>
      <c r="P24" s="15"/>
      <c r="Q24" s="15"/>
      <c r="R24" s="2"/>
      <c r="S24" s="8" t="s">
        <v>21</v>
      </c>
      <c r="T24" s="9">
        <v>0</v>
      </c>
      <c r="U24">
        <f>D24-C24</f>
        <v>179</v>
      </c>
      <c r="V24">
        <f>E24-C24</f>
        <v>608</v>
      </c>
      <c r="W24">
        <f>F24-C24</f>
        <v>1016</v>
      </c>
      <c r="X24">
        <f>G24-C24</f>
        <v>431</v>
      </c>
      <c r="Y24">
        <f>H24-C24</f>
        <v>922</v>
      </c>
      <c r="Z24">
        <f>I24-C24</f>
        <v>284</v>
      </c>
      <c r="AI24" s="2"/>
    </row>
    <row r="25" spans="1:35" x14ac:dyDescent="0.25">
      <c r="A25" t="s">
        <v>14</v>
      </c>
      <c r="B25" s="16" t="s">
        <v>22</v>
      </c>
      <c r="C25" s="17">
        <v>0</v>
      </c>
      <c r="D25" s="15">
        <v>3</v>
      </c>
      <c r="E25" s="15">
        <v>6</v>
      </c>
      <c r="F25" s="15">
        <v>15</v>
      </c>
      <c r="G25" s="15">
        <v>10</v>
      </c>
      <c r="H25" s="15">
        <v>13</v>
      </c>
      <c r="I25" s="15">
        <v>11</v>
      </c>
      <c r="J25" s="15"/>
      <c r="K25" s="15"/>
      <c r="L25" s="15"/>
      <c r="M25" s="15"/>
      <c r="N25" s="15"/>
      <c r="O25" s="15"/>
      <c r="P25" s="15"/>
      <c r="Q25" s="15"/>
      <c r="R25" s="2"/>
      <c r="S25" s="16" t="s">
        <v>22</v>
      </c>
      <c r="T25" s="17">
        <v>0</v>
      </c>
      <c r="U25">
        <f>D25-C25</f>
        <v>3</v>
      </c>
      <c r="V25">
        <f>E25-C25</f>
        <v>6</v>
      </c>
      <c r="W25">
        <f>F25-C25</f>
        <v>15</v>
      </c>
      <c r="X25">
        <f>G25-C25</f>
        <v>10</v>
      </c>
      <c r="Y25">
        <f>H25-C25</f>
        <v>13</v>
      </c>
      <c r="Z25">
        <f>I25-C25</f>
        <v>11</v>
      </c>
      <c r="AI25" s="2"/>
    </row>
    <row r="26" spans="1:3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2" t="s">
        <v>23</v>
      </c>
      <c r="B27" s="4" t="s">
        <v>3</v>
      </c>
      <c r="C27" s="5">
        <v>0</v>
      </c>
      <c r="D27" s="5">
        <v>1</v>
      </c>
      <c r="E27" s="5">
        <v>5</v>
      </c>
      <c r="F27" s="5">
        <v>10</v>
      </c>
      <c r="G27" s="5">
        <v>15</v>
      </c>
      <c r="H27" s="5">
        <v>20</v>
      </c>
      <c r="I27" s="6">
        <v>25</v>
      </c>
      <c r="J27" s="5"/>
      <c r="K27" s="7"/>
      <c r="L27" s="7"/>
      <c r="M27" s="7"/>
      <c r="N27" s="7"/>
      <c r="O27" s="7"/>
      <c r="P27" s="7"/>
      <c r="Q27" s="7"/>
      <c r="R27" s="2"/>
      <c r="S27" s="4" t="s">
        <v>3</v>
      </c>
      <c r="T27" s="5">
        <v>0</v>
      </c>
      <c r="U27" s="5">
        <v>1</v>
      </c>
      <c r="V27" s="5">
        <v>5</v>
      </c>
      <c r="W27" s="5">
        <v>10</v>
      </c>
      <c r="X27" s="5">
        <v>15</v>
      </c>
      <c r="Y27" s="5">
        <v>20</v>
      </c>
      <c r="Z27" s="6">
        <v>25</v>
      </c>
      <c r="AA27" s="5"/>
      <c r="AB27" s="7"/>
      <c r="AC27" s="7"/>
      <c r="AD27" s="7"/>
      <c r="AE27" s="7"/>
      <c r="AF27" s="7"/>
      <c r="AG27" s="7"/>
      <c r="AH27" s="7"/>
      <c r="AI27" s="2"/>
    </row>
    <row r="28" spans="1:35" x14ac:dyDescent="0.25">
      <c r="A28" s="22" t="s">
        <v>23</v>
      </c>
      <c r="B28" s="8" t="s">
        <v>24</v>
      </c>
      <c r="C28" s="9">
        <v>0</v>
      </c>
      <c r="D28" s="9">
        <v>17</v>
      </c>
      <c r="E28" s="23">
        <v>61</v>
      </c>
      <c r="F28" s="23">
        <v>82</v>
      </c>
      <c r="G28" s="23">
        <v>53</v>
      </c>
      <c r="H28" s="23">
        <v>77</v>
      </c>
      <c r="I28" s="20">
        <v>38</v>
      </c>
      <c r="J28" s="20"/>
      <c r="K28" s="20"/>
      <c r="L28" s="20"/>
      <c r="M28" s="20"/>
      <c r="N28" s="20"/>
      <c r="O28" s="20"/>
      <c r="P28" s="20"/>
      <c r="Q28" s="20"/>
      <c r="R28" s="2"/>
      <c r="S28" s="8" t="s">
        <v>24</v>
      </c>
      <c r="T28" s="9">
        <v>0</v>
      </c>
      <c r="U28" s="9">
        <v>17</v>
      </c>
      <c r="V28" s="23">
        <v>61</v>
      </c>
      <c r="W28" s="23">
        <v>82</v>
      </c>
      <c r="X28" s="23">
        <v>53</v>
      </c>
      <c r="Y28" s="23">
        <v>77</v>
      </c>
      <c r="Z28" s="20">
        <v>38</v>
      </c>
      <c r="AA28" s="20"/>
      <c r="AB28" s="20"/>
      <c r="AC28" s="20"/>
      <c r="AD28" s="20"/>
      <c r="AE28" s="20"/>
      <c r="AF28" s="20"/>
      <c r="AG28" s="20"/>
      <c r="AH28" s="20"/>
      <c r="AI28" s="2"/>
    </row>
    <row r="29" spans="1:35" x14ac:dyDescent="0.25">
      <c r="A29" s="22" t="s">
        <v>23</v>
      </c>
      <c r="B29" s="8" t="s">
        <v>25</v>
      </c>
      <c r="C29" s="9">
        <v>0</v>
      </c>
      <c r="D29" s="9">
        <v>0</v>
      </c>
      <c r="E29" s="23">
        <v>0</v>
      </c>
      <c r="F29" s="23">
        <v>0</v>
      </c>
      <c r="G29" s="23">
        <v>0</v>
      </c>
      <c r="H29" s="23">
        <v>0</v>
      </c>
      <c r="I29" s="20">
        <v>0</v>
      </c>
      <c r="J29" s="20"/>
      <c r="K29" s="20"/>
      <c r="L29" s="20"/>
      <c r="M29" s="20"/>
      <c r="N29" s="20"/>
      <c r="O29" s="20"/>
      <c r="P29" s="20"/>
      <c r="Q29" s="20"/>
      <c r="R29" s="2"/>
      <c r="S29" s="8" t="s">
        <v>25</v>
      </c>
      <c r="T29" s="9">
        <v>0</v>
      </c>
      <c r="U29" s="9">
        <v>0</v>
      </c>
      <c r="V29" s="23">
        <v>0</v>
      </c>
      <c r="W29" s="23">
        <v>0</v>
      </c>
      <c r="X29" s="23">
        <v>0</v>
      </c>
      <c r="Y29" s="23">
        <v>0</v>
      </c>
      <c r="Z29" s="20">
        <v>0</v>
      </c>
      <c r="AA29" s="20"/>
      <c r="AB29" s="20"/>
      <c r="AC29" s="20"/>
      <c r="AD29" s="20"/>
      <c r="AE29" s="20"/>
      <c r="AF29" s="20"/>
      <c r="AG29" s="20"/>
      <c r="AH29" s="20"/>
      <c r="AI29" s="2"/>
    </row>
    <row r="30" spans="1:35" x14ac:dyDescent="0.25">
      <c r="A30" s="22" t="s">
        <v>23</v>
      </c>
      <c r="B30" s="8" t="s">
        <v>26</v>
      </c>
      <c r="C30" s="9">
        <v>0</v>
      </c>
      <c r="D30" s="9">
        <v>0</v>
      </c>
      <c r="E30" s="23">
        <v>13</v>
      </c>
      <c r="F30" s="23">
        <v>50</v>
      </c>
      <c r="G30" s="23">
        <v>483</v>
      </c>
      <c r="H30" s="23">
        <v>180</v>
      </c>
      <c r="I30" s="20">
        <v>837</v>
      </c>
      <c r="J30" s="20"/>
      <c r="K30" s="20"/>
      <c r="L30" s="20"/>
      <c r="M30" s="20"/>
      <c r="N30" s="20"/>
      <c r="O30" s="20"/>
      <c r="P30" s="20"/>
      <c r="Q30" s="20"/>
      <c r="R30" s="2"/>
      <c r="S30" s="8" t="s">
        <v>26</v>
      </c>
      <c r="T30" s="9">
        <v>0</v>
      </c>
      <c r="U30" s="9">
        <v>0</v>
      </c>
      <c r="V30" s="23">
        <v>13</v>
      </c>
      <c r="W30" s="23">
        <v>50</v>
      </c>
      <c r="X30" s="23">
        <v>483</v>
      </c>
      <c r="Y30" s="23">
        <v>180</v>
      </c>
      <c r="Z30" s="20">
        <v>837</v>
      </c>
      <c r="AA30" s="20"/>
      <c r="AB30" s="20"/>
      <c r="AC30" s="20"/>
      <c r="AD30" s="20"/>
      <c r="AE30" s="20"/>
      <c r="AF30" s="20"/>
      <c r="AG30" s="20"/>
      <c r="AH30" s="20"/>
      <c r="AI30" s="2"/>
    </row>
    <row r="31" spans="1:35" x14ac:dyDescent="0.25">
      <c r="A31" s="22" t="s">
        <v>23</v>
      </c>
      <c r="B31" s="8" t="s">
        <v>27</v>
      </c>
      <c r="C31" s="9">
        <v>0</v>
      </c>
      <c r="D31" s="9">
        <f t="shared" ref="D31:I31" si="7">D29+D30</f>
        <v>0</v>
      </c>
      <c r="E31" s="9">
        <f t="shared" si="7"/>
        <v>13</v>
      </c>
      <c r="F31" s="9">
        <f t="shared" si="7"/>
        <v>50</v>
      </c>
      <c r="G31" s="9">
        <f t="shared" si="7"/>
        <v>483</v>
      </c>
      <c r="H31" s="9">
        <f t="shared" si="7"/>
        <v>180</v>
      </c>
      <c r="I31" s="9">
        <f t="shared" si="7"/>
        <v>837</v>
      </c>
      <c r="J31" s="22"/>
      <c r="K31" s="22"/>
      <c r="L31" s="22"/>
      <c r="M31" s="22"/>
      <c r="N31" s="22"/>
      <c r="O31" s="22"/>
      <c r="P31" s="22"/>
      <c r="Q31" s="22"/>
      <c r="R31" s="2"/>
      <c r="S31" s="8" t="s">
        <v>27</v>
      </c>
      <c r="T31" s="13">
        <v>0</v>
      </c>
      <c r="U31" s="9">
        <f t="shared" ref="U31:Z31" si="8">U29+U30</f>
        <v>0</v>
      </c>
      <c r="V31" s="9">
        <f t="shared" si="8"/>
        <v>13</v>
      </c>
      <c r="W31" s="9">
        <f t="shared" si="8"/>
        <v>50</v>
      </c>
      <c r="X31" s="9">
        <f t="shared" si="8"/>
        <v>483</v>
      </c>
      <c r="Y31" s="9">
        <f t="shared" si="8"/>
        <v>180</v>
      </c>
      <c r="Z31" s="9">
        <f t="shared" si="8"/>
        <v>837</v>
      </c>
      <c r="AA31" s="14"/>
      <c r="AB31" s="14"/>
      <c r="AC31" s="14"/>
      <c r="AD31" s="14"/>
      <c r="AE31" s="14"/>
      <c r="AF31" s="14"/>
      <c r="AG31" s="14"/>
      <c r="AH31" s="14"/>
      <c r="AI31" s="2"/>
    </row>
    <row r="32" spans="1:35" x14ac:dyDescent="0.25">
      <c r="A32" s="22" t="s">
        <v>23</v>
      </c>
      <c r="B32" s="8" t="s">
        <v>28</v>
      </c>
      <c r="C32" s="9">
        <v>30000</v>
      </c>
      <c r="D32" s="15">
        <v>30017</v>
      </c>
      <c r="E32" s="15">
        <v>30074</v>
      </c>
      <c r="F32" s="15">
        <v>30118</v>
      </c>
      <c r="G32" s="15">
        <v>30074</v>
      </c>
      <c r="H32" s="15">
        <v>30148</v>
      </c>
      <c r="I32" s="15">
        <v>30054</v>
      </c>
      <c r="J32" s="15"/>
      <c r="K32" s="15"/>
      <c r="L32" s="15"/>
      <c r="M32" s="15"/>
      <c r="N32" s="15"/>
      <c r="O32" s="15"/>
      <c r="P32" s="15"/>
      <c r="Q32" s="15"/>
      <c r="R32" s="2"/>
      <c r="S32" s="8" t="s">
        <v>28</v>
      </c>
      <c r="T32" s="9">
        <v>0</v>
      </c>
      <c r="U32">
        <f>D32-C32</f>
        <v>17</v>
      </c>
      <c r="V32">
        <f>E32-C32</f>
        <v>74</v>
      </c>
      <c r="W32">
        <f>F32-C32</f>
        <v>118</v>
      </c>
      <c r="X32">
        <f>G32-C32</f>
        <v>74</v>
      </c>
      <c r="Y32">
        <f>H32-C32</f>
        <v>148</v>
      </c>
      <c r="Z32">
        <f>I32-C32</f>
        <v>54</v>
      </c>
      <c r="AI32" s="2"/>
    </row>
    <row r="33" spans="1:35" x14ac:dyDescent="0.25">
      <c r="A33" s="22"/>
      <c r="B33" s="8" t="s">
        <v>111</v>
      </c>
      <c r="C33" s="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"/>
      <c r="S33" s="8" t="s">
        <v>111</v>
      </c>
      <c r="T33" s="9">
        <v>0</v>
      </c>
      <c r="U33" s="30">
        <f>U34/10</f>
        <v>1.7</v>
      </c>
      <c r="V33" s="30">
        <f t="shared" ref="V33:Z33" si="9">V34/10</f>
        <v>7.4</v>
      </c>
      <c r="W33" s="30">
        <f t="shared" si="9"/>
        <v>11.8</v>
      </c>
      <c r="X33" s="30">
        <f t="shared" si="9"/>
        <v>7.4</v>
      </c>
      <c r="Y33" s="30">
        <f t="shared" si="9"/>
        <v>14.8</v>
      </c>
      <c r="Z33" s="30">
        <f t="shared" si="9"/>
        <v>5.4</v>
      </c>
      <c r="AI33" s="2"/>
    </row>
    <row r="34" spans="1:35" x14ac:dyDescent="0.25">
      <c r="A34" s="22" t="s">
        <v>23</v>
      </c>
      <c r="B34" s="8" t="s">
        <v>29</v>
      </c>
      <c r="C34" s="9">
        <v>9000</v>
      </c>
      <c r="D34" s="15">
        <v>9017</v>
      </c>
      <c r="E34" s="15">
        <v>9074</v>
      </c>
      <c r="F34" s="15">
        <v>9118</v>
      </c>
      <c r="G34" s="15">
        <v>9074</v>
      </c>
      <c r="H34" s="15">
        <v>9148</v>
      </c>
      <c r="I34" s="15">
        <v>9054</v>
      </c>
      <c r="J34" s="15"/>
      <c r="K34" s="15"/>
      <c r="L34" s="15"/>
      <c r="M34" s="15"/>
      <c r="N34" s="15"/>
      <c r="O34" s="15"/>
      <c r="P34" s="15"/>
      <c r="Q34" s="15"/>
      <c r="R34" s="2"/>
      <c r="S34" s="8" t="s">
        <v>29</v>
      </c>
      <c r="T34" s="9">
        <v>0</v>
      </c>
      <c r="U34">
        <f>D34-C34</f>
        <v>17</v>
      </c>
      <c r="V34">
        <f>E34-C34</f>
        <v>74</v>
      </c>
      <c r="W34">
        <f>F34-C34</f>
        <v>118</v>
      </c>
      <c r="X34">
        <f>G34-C34</f>
        <v>74</v>
      </c>
      <c r="Y34">
        <f>H34-C34</f>
        <v>148</v>
      </c>
      <c r="Z34">
        <f>I34-C34</f>
        <v>54</v>
      </c>
      <c r="AI34" s="2"/>
    </row>
    <row r="35" spans="1:35" x14ac:dyDescent="0.25">
      <c r="A35" s="22" t="s">
        <v>23</v>
      </c>
      <c r="B35" s="8" t="s">
        <v>30</v>
      </c>
      <c r="C35" s="9">
        <v>285007</v>
      </c>
      <c r="D35" s="15">
        <v>285186</v>
      </c>
      <c r="E35" s="15">
        <v>285718</v>
      </c>
      <c r="F35" s="15">
        <v>286171</v>
      </c>
      <c r="G35" s="15">
        <v>285685</v>
      </c>
      <c r="H35" s="15">
        <v>286403</v>
      </c>
      <c r="I35" s="15">
        <v>285519</v>
      </c>
      <c r="J35" s="15"/>
      <c r="K35" s="15"/>
      <c r="L35" s="15"/>
      <c r="M35" s="15"/>
      <c r="N35" s="15"/>
      <c r="O35" s="15"/>
      <c r="P35" s="15"/>
      <c r="Q35" s="15"/>
      <c r="R35" s="2"/>
      <c r="S35" s="8" t="s">
        <v>30</v>
      </c>
      <c r="T35" s="9">
        <v>0</v>
      </c>
      <c r="U35">
        <f>D35-C35</f>
        <v>179</v>
      </c>
      <c r="V35">
        <f>E35-C35</f>
        <v>711</v>
      </c>
      <c r="W35">
        <f>F35-C35</f>
        <v>1164</v>
      </c>
      <c r="X35">
        <f>G35-C35</f>
        <v>678</v>
      </c>
      <c r="Y35">
        <f>H35-C35</f>
        <v>1396</v>
      </c>
      <c r="Z35">
        <f>I35-C35</f>
        <v>512</v>
      </c>
      <c r="AI35" s="2"/>
    </row>
    <row r="36" spans="1:35" x14ac:dyDescent="0.25">
      <c r="A36" s="22" t="s">
        <v>23</v>
      </c>
      <c r="B36" s="16" t="s">
        <v>31</v>
      </c>
      <c r="C36" s="17">
        <v>0</v>
      </c>
      <c r="D36" s="15">
        <v>3</v>
      </c>
      <c r="E36" s="15">
        <v>11</v>
      </c>
      <c r="F36" s="15">
        <v>15</v>
      </c>
      <c r="G36" s="15">
        <v>17</v>
      </c>
      <c r="H36" s="15">
        <v>10</v>
      </c>
      <c r="I36" s="15">
        <v>8</v>
      </c>
      <c r="J36" s="15"/>
      <c r="K36" s="15"/>
      <c r="L36" s="15"/>
      <c r="M36" s="15"/>
      <c r="N36" s="15"/>
      <c r="O36" s="15"/>
      <c r="P36" s="15"/>
      <c r="Q36" s="15"/>
      <c r="R36" s="2"/>
      <c r="S36" s="16" t="s">
        <v>31</v>
      </c>
      <c r="T36" s="17">
        <v>0</v>
      </c>
      <c r="U36">
        <f>D36-C36</f>
        <v>3</v>
      </c>
      <c r="V36">
        <f>E36-C36</f>
        <v>11</v>
      </c>
      <c r="W36">
        <f>F36-C36</f>
        <v>15</v>
      </c>
      <c r="X36">
        <f>G36-C36</f>
        <v>17</v>
      </c>
      <c r="Y36">
        <f>H36-C36</f>
        <v>10</v>
      </c>
      <c r="Z36">
        <f>I36-C36</f>
        <v>8</v>
      </c>
      <c r="AI36" s="2"/>
    </row>
    <row r="37" spans="1:35" x14ac:dyDescent="0.25">
      <c r="A37" s="2"/>
      <c r="B37" s="24"/>
      <c r="C37" s="25"/>
      <c r="D37" s="26"/>
      <c r="E37" s="27"/>
      <c r="F37" s="28"/>
      <c r="G37" s="26"/>
      <c r="H37" s="26"/>
      <c r="I37" s="26"/>
      <c r="J37" s="28"/>
      <c r="K37" s="28"/>
      <c r="L37" s="28"/>
      <c r="M37" s="28"/>
      <c r="N37" s="28"/>
      <c r="O37" s="28"/>
      <c r="P37" s="28"/>
      <c r="Q37" s="28"/>
      <c r="R37" s="2"/>
      <c r="S37" s="25"/>
      <c r="T37" s="2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38" customFormat="1" x14ac:dyDescent="0.25">
      <c r="A40" s="38" t="s">
        <v>34</v>
      </c>
      <c r="B40" s="39" t="s">
        <v>3</v>
      </c>
      <c r="C40" s="5">
        <v>0</v>
      </c>
      <c r="D40" s="5">
        <v>1</v>
      </c>
      <c r="E40" s="5">
        <v>5</v>
      </c>
      <c r="F40" s="5">
        <v>10</v>
      </c>
      <c r="G40" s="5">
        <v>15</v>
      </c>
      <c r="H40" s="5">
        <v>20</v>
      </c>
      <c r="I40" s="6">
        <v>25</v>
      </c>
      <c r="J40" s="5"/>
      <c r="K40" s="7"/>
      <c r="L40" s="7"/>
      <c r="M40" s="7"/>
      <c r="N40" s="7"/>
      <c r="O40" s="7"/>
      <c r="P40" s="7"/>
      <c r="Q40" s="7"/>
      <c r="S40" s="39" t="s">
        <v>3</v>
      </c>
      <c r="T40" s="5">
        <v>0</v>
      </c>
      <c r="U40" s="5">
        <v>1</v>
      </c>
      <c r="V40" s="5">
        <v>5</v>
      </c>
      <c r="W40" s="5">
        <v>10</v>
      </c>
      <c r="X40" s="5">
        <v>15</v>
      </c>
      <c r="Y40" s="5">
        <v>20</v>
      </c>
      <c r="Z40" s="6">
        <v>25</v>
      </c>
      <c r="AA40" s="5"/>
      <c r="AB40" s="7"/>
      <c r="AC40" s="7"/>
      <c r="AD40" s="7"/>
      <c r="AE40" s="7"/>
      <c r="AF40" s="7"/>
      <c r="AG40" s="7"/>
      <c r="AH40" s="7"/>
    </row>
    <row r="41" spans="1:35" s="38" customFormat="1" x14ac:dyDescent="0.25">
      <c r="A41" s="38" t="s">
        <v>34</v>
      </c>
      <c r="B41" s="43" t="s">
        <v>35</v>
      </c>
      <c r="C41" s="44" t="s">
        <v>33</v>
      </c>
      <c r="D41" s="38">
        <f>ROUND((D4+D17+D28+D60+D71)/5,0)</f>
        <v>17</v>
      </c>
      <c r="E41" s="38">
        <f t="shared" ref="E41:I41" si="10">ROUND((E4+E17+E28+E60+E71)/5,0)</f>
        <v>64</v>
      </c>
      <c r="F41" s="38">
        <f t="shared" si="10"/>
        <v>79</v>
      </c>
      <c r="G41" s="38">
        <f t="shared" si="10"/>
        <v>40</v>
      </c>
      <c r="H41" s="38">
        <f t="shared" si="10"/>
        <v>43</v>
      </c>
      <c r="I41" s="38">
        <f t="shared" si="10"/>
        <v>23</v>
      </c>
      <c r="S41" s="43" t="s">
        <v>35</v>
      </c>
      <c r="T41" s="44">
        <v>0</v>
      </c>
      <c r="U41" s="38">
        <f>ROUND((U4+U17+U28+U60+U71)/5,0)</f>
        <v>17</v>
      </c>
      <c r="V41" s="38">
        <f t="shared" ref="V41:Z41" si="11">ROUND((V4+V17+V28+V60+V71)/5,0)</f>
        <v>65</v>
      </c>
      <c r="W41" s="38">
        <f t="shared" si="11"/>
        <v>77</v>
      </c>
      <c r="X41" s="38">
        <f>ROUND((X4+X17+X28+X60+X71+X82+X93)/7,0)</f>
        <v>62</v>
      </c>
      <c r="Y41" s="38">
        <f>ROUND((Y4+Y17+Y28+Y60+Y71+Y82+Y93)/7,0)</f>
        <v>40</v>
      </c>
      <c r="Z41" s="38">
        <f t="shared" si="11"/>
        <v>23</v>
      </c>
    </row>
    <row r="42" spans="1:35" s="38" customFormat="1" x14ac:dyDescent="0.25">
      <c r="A42" s="38" t="s">
        <v>34</v>
      </c>
      <c r="B42" s="43" t="s">
        <v>36</v>
      </c>
      <c r="C42" s="44" t="s">
        <v>33</v>
      </c>
      <c r="D42" s="38">
        <f>ROUND((D5+D18+D29+D61+D72)/5,0)</f>
        <v>0</v>
      </c>
      <c r="E42" s="38">
        <f>ROUND((E5+E18+E29+E61+E72)/5,0)</f>
        <v>0</v>
      </c>
      <c r="F42" s="38">
        <f>ROUND((F5+F18+F29+F61+F72)/5,0)</f>
        <v>0</v>
      </c>
      <c r="G42" s="38">
        <f>ROUND((G5+G18+G29+G61+G72)/5,0)</f>
        <v>0</v>
      </c>
      <c r="H42" s="38">
        <f>ROUND((H5+H18+H29+H61+H72)/5,0)</f>
        <v>0</v>
      </c>
      <c r="I42" s="38">
        <f>ROUND((I5+I18+I29+I61+I72)/5,0)</f>
        <v>0</v>
      </c>
      <c r="S42" s="43" t="s">
        <v>36</v>
      </c>
      <c r="T42" s="44">
        <v>0</v>
      </c>
      <c r="U42" s="38">
        <f>ROUND((U5+U18+U29+U61+U72)/5,0)</f>
        <v>0</v>
      </c>
      <c r="V42" s="38">
        <f>ROUND((V5+V18+V29+V61+V72)/5,0)</f>
        <v>0</v>
      </c>
      <c r="W42" s="38">
        <f>ROUND((W5+W18+W29+W61+W72)/5,0)</f>
        <v>0</v>
      </c>
      <c r="X42" s="38">
        <f>ROUND((X5+X18+X29+X61+X72+X83+X94)/7,0)</f>
        <v>0</v>
      </c>
      <c r="Y42" s="38">
        <f>ROUND((Y5+Y18+Y29+Y61+Y72+Y83+Y94)/7,0)</f>
        <v>0</v>
      </c>
      <c r="Z42" s="38">
        <f>ROUND((Z5+Z18+Z29+Z61+Z72)/5,0)</f>
        <v>0</v>
      </c>
    </row>
    <row r="43" spans="1:35" s="38" customFormat="1" x14ac:dyDescent="0.25">
      <c r="A43" s="38" t="s">
        <v>34</v>
      </c>
      <c r="B43" s="43" t="s">
        <v>37</v>
      </c>
      <c r="C43" s="44" t="s">
        <v>33</v>
      </c>
      <c r="D43" s="38">
        <f>ROUND((D6+D19+D30+D62+D73)/5,0)</f>
        <v>0</v>
      </c>
      <c r="E43" s="38">
        <f>ROUND((E6+E19+E30+E62+E73)/5,0)</f>
        <v>7</v>
      </c>
      <c r="F43" s="38">
        <f>ROUND((F6+F19+F30+F62+F73)/5,0)</f>
        <v>45</v>
      </c>
      <c r="G43" s="38">
        <f>ROUND((G6+G19+G30+G62+G73)/5,0)</f>
        <v>749</v>
      </c>
      <c r="H43" s="38">
        <f>ROUND((H6+H19+H30+H62+H73)/5,0)</f>
        <v>861</v>
      </c>
      <c r="I43" s="38">
        <f>ROUND((I6+I19+I30+I62+I73)/5,0)</f>
        <v>1533</v>
      </c>
      <c r="S43" s="43" t="s">
        <v>37</v>
      </c>
      <c r="T43" s="44">
        <v>0</v>
      </c>
      <c r="U43" s="38">
        <f>ROUND((U6+U19+U30+U62+U73)/5,0)</f>
        <v>0</v>
      </c>
      <c r="V43" s="38">
        <f>ROUND((V6+V19+V30+V62+V73)/5,0)</f>
        <v>4</v>
      </c>
      <c r="W43" s="38">
        <f>ROUND((W6+W19+W30+W62+W73)/5,0)</f>
        <v>39</v>
      </c>
      <c r="X43" s="38">
        <f>ROUND((X6+X19+X30+X62+X73+X84+X95)/7,0)</f>
        <v>386</v>
      </c>
      <c r="Y43" s="38">
        <f>ROUND((Y6+Y19+Y30+Y62+Y73+Y84+Y95)/7,0)</f>
        <v>890</v>
      </c>
      <c r="Z43" s="38">
        <f>ROUND((Z6+Z19+Z30+Z62+Z73)/5,0)</f>
        <v>1533</v>
      </c>
    </row>
    <row r="44" spans="1:35" s="38" customFormat="1" x14ac:dyDescent="0.25">
      <c r="A44" s="38" t="s">
        <v>34</v>
      </c>
      <c r="B44" s="43" t="s">
        <v>38</v>
      </c>
      <c r="C44" s="44" t="s">
        <v>33</v>
      </c>
      <c r="D44" s="38">
        <f>ROUND((D7+D20+D31+D63+D74)/5,0)</f>
        <v>0</v>
      </c>
      <c r="E44" s="38">
        <f>ROUND((E7+E20+E31+E63+E74)/5,0)</f>
        <v>4</v>
      </c>
      <c r="F44" s="38">
        <f>ROUND((F7+F20+F31+F63+F74)/5,0)</f>
        <v>29</v>
      </c>
      <c r="G44" s="38">
        <f>ROUND((G7+G20+G31+G63+G74)/5,0)</f>
        <v>232</v>
      </c>
      <c r="H44" s="38">
        <f>ROUND((H7+H20+H31+H63+H74)/5,0)</f>
        <v>356</v>
      </c>
      <c r="I44" s="38">
        <f>ROUND((I7+I20+I31+I63+I74)/5,0)</f>
        <v>827</v>
      </c>
      <c r="S44" s="43" t="s">
        <v>38</v>
      </c>
      <c r="T44" s="44">
        <v>0</v>
      </c>
      <c r="U44" s="38">
        <f>ROUND((U7+U20+U31+U63+U74)/5,0)</f>
        <v>0</v>
      </c>
      <c r="V44" s="38">
        <f>ROUND((V7+V20+V31+V63+V74)/5,0)</f>
        <v>4</v>
      </c>
      <c r="W44" s="38">
        <f>ROUND((W7+W20+W31+W63+W74)/5,0)</f>
        <v>29</v>
      </c>
      <c r="X44" s="38">
        <f>ROUND((X7+X20+X31+X63+X74+X85+X96)/7,0)</f>
        <v>165</v>
      </c>
      <c r="Y44" s="38">
        <f>ROUND((Y7+Y20+Y31+Y63+Y74+Y85+Y96)/7,0)</f>
        <v>255</v>
      </c>
      <c r="Z44" s="38">
        <f>ROUND((Z7+Z20+Z31+Z63+Z74)/5,0)</f>
        <v>827</v>
      </c>
    </row>
    <row r="45" spans="1:35" s="38" customFormat="1" x14ac:dyDescent="0.25">
      <c r="A45" s="38" t="s">
        <v>34</v>
      </c>
      <c r="B45" s="43" t="s">
        <v>39</v>
      </c>
      <c r="C45" s="44">
        <v>30000</v>
      </c>
      <c r="D45" s="38">
        <f>ROUND((D8+D21+D32+D64+D75)/5,0)</f>
        <v>30017</v>
      </c>
      <c r="E45" s="38">
        <f>ROUND((E8+E21+E32+E64+E75)/5,0)</f>
        <v>30071</v>
      </c>
      <c r="F45" s="38">
        <f>ROUND((F8+F21+F32+F64+F75)/5,0)</f>
        <v>30112</v>
      </c>
      <c r="G45" s="38">
        <f>ROUND((G8+G21+G32+G64+G75)/5,0)</f>
        <v>30062</v>
      </c>
      <c r="H45" s="38">
        <f>ROUND((H8+H21+H32+H64+H75)/5,0)</f>
        <v>30067</v>
      </c>
      <c r="I45" s="38">
        <f>ROUND((I8+I21+I32+I64+I75)/5,0)</f>
        <v>30028</v>
      </c>
      <c r="S45" s="43" t="s">
        <v>39</v>
      </c>
      <c r="T45" s="44">
        <v>0</v>
      </c>
      <c r="U45" s="38">
        <f>ROUND((U8+U21+U32+U64+U75)/5,0)</f>
        <v>17</v>
      </c>
      <c r="V45" s="38">
        <f>ROUND((V8+V21+V32+V64+V75)/5,0)</f>
        <v>71</v>
      </c>
      <c r="W45" s="38">
        <f>ROUND((W8+W21+W32+W64+W75)/5,0)</f>
        <v>112</v>
      </c>
      <c r="X45" s="38">
        <f>ROUND((X8+X21+X32+X64+X75+X86+X97)/7,0)</f>
        <v>84</v>
      </c>
      <c r="Y45" s="38">
        <f>ROUND((Y8+Y21+Y32+Y64+Y75+Y86+Y97)/7,0)</f>
        <v>58</v>
      </c>
      <c r="Z45" s="38">
        <f>ROUND((Z8+Z21+Z32+Z64+Z75)/5,0)</f>
        <v>28</v>
      </c>
    </row>
    <row r="46" spans="1:35" s="38" customFormat="1" x14ac:dyDescent="0.25">
      <c r="B46" s="43"/>
      <c r="C46" s="44"/>
      <c r="S46" s="35" t="s">
        <v>53</v>
      </c>
      <c r="T46" s="30">
        <v>0</v>
      </c>
      <c r="U46" s="30">
        <f>U45/10</f>
        <v>1.7</v>
      </c>
      <c r="V46" s="30">
        <f>V45/10</f>
        <v>7.1</v>
      </c>
      <c r="W46" s="30">
        <f>W45/10</f>
        <v>11.2</v>
      </c>
      <c r="X46" s="30">
        <f>X45/10</f>
        <v>8.4</v>
      </c>
      <c r="Y46" s="30">
        <f>Y45/10</f>
        <v>5.8</v>
      </c>
      <c r="Z46" s="30">
        <f>Z45/10</f>
        <v>2.8</v>
      </c>
    </row>
    <row r="47" spans="1:35" s="38" customFormat="1" x14ac:dyDescent="0.25">
      <c r="A47" s="38" t="s">
        <v>34</v>
      </c>
      <c r="B47" s="43" t="s">
        <v>40</v>
      </c>
      <c r="C47" s="44">
        <v>9000</v>
      </c>
      <c r="D47" s="38">
        <f>ROUND((D10+D23+D34+D66+D77)/5,0)</f>
        <v>9017</v>
      </c>
      <c r="E47" s="38">
        <f>ROUND((E10+E23+E34+E66+E77)/5,0)</f>
        <v>9071</v>
      </c>
      <c r="F47" s="38">
        <f>ROUND((F10+F23+F34+F66+F77)/5,0)</f>
        <v>9112</v>
      </c>
      <c r="G47" s="38">
        <f>ROUND((G10+G23+G34+G66+G77)/5,0)</f>
        <v>9062</v>
      </c>
      <c r="H47" s="38">
        <f>ROUND((H10+H23+H34+H66+H77)/5,0)</f>
        <v>9067</v>
      </c>
      <c r="I47" s="38">
        <f>ROUND((I10+I23+I34+I66+I77)/5,0)</f>
        <v>9028</v>
      </c>
      <c r="S47" s="43" t="s">
        <v>40</v>
      </c>
      <c r="T47" s="44">
        <v>0</v>
      </c>
      <c r="U47" s="38">
        <f>ROUND((U10+U23+U34+U66+U77)/5,0)</f>
        <v>17</v>
      </c>
      <c r="V47" s="38">
        <f>ROUND((V10+V23+V34+V66+V77)/5,0)</f>
        <v>71</v>
      </c>
      <c r="W47" s="38">
        <f>ROUND((W10+W23+W34+W66+W77)/5,0)</f>
        <v>112</v>
      </c>
      <c r="X47" s="38">
        <f>ROUND((X10+X23+X34+X66+X77+X88+X99)/7,0)</f>
        <v>84</v>
      </c>
      <c r="Y47" s="38">
        <f>ROUND((Y10+Y23+Y34+Y66+Y77+Y88+Y99)/7,0)</f>
        <v>58</v>
      </c>
      <c r="Z47" s="38">
        <f>ROUND((Z10+Z23+Z34+Z66+Z77)/5,0)</f>
        <v>28</v>
      </c>
    </row>
    <row r="48" spans="1:35" s="38" customFormat="1" x14ac:dyDescent="0.25">
      <c r="A48" s="38" t="s">
        <v>34</v>
      </c>
      <c r="B48" s="43" t="s">
        <v>41</v>
      </c>
      <c r="C48" s="44">
        <v>285007</v>
      </c>
      <c r="D48" s="38">
        <f>ROUND((D11+D24+D35+D67+D78)/5,0)</f>
        <v>285186</v>
      </c>
      <c r="E48" s="38">
        <f>ROUND((E11+E24+E35+E67+E78)/5,0)</f>
        <v>285673</v>
      </c>
      <c r="F48" s="38">
        <f>ROUND((F11+F24+F35+F67+F78)/5,0)</f>
        <v>286065</v>
      </c>
      <c r="G48" s="38">
        <f>ROUND((G11+G24+G35+G67+G78)/5,0)</f>
        <v>285593</v>
      </c>
      <c r="H48" s="38">
        <f>ROUND((H11+H24+H35+H67+H78)/5,0)</f>
        <v>285644</v>
      </c>
      <c r="I48" s="38" t="e">
        <f>ROUND((I11+I24+I35+#REF!+#REF!)/5,0)</f>
        <v>#REF!</v>
      </c>
      <c r="S48" s="43" t="s">
        <v>41</v>
      </c>
      <c r="T48" s="44">
        <v>0</v>
      </c>
      <c r="U48" s="38">
        <f>ROUND((U11+U24+U35+U67+U78)/5,0)</f>
        <v>179</v>
      </c>
      <c r="V48" s="38">
        <f>ROUND((V11+V24+V35+V67+V78)/5,0)</f>
        <v>666</v>
      </c>
      <c r="W48" s="38">
        <f>ROUND((W11+W24+W35+W67+W78)/5,0)</f>
        <v>1058</v>
      </c>
      <c r="X48" s="38">
        <f>ROUND((X11+X24+X35+X67+X78+X89+X100)/7,0)</f>
        <v>798</v>
      </c>
      <c r="Y48" s="38">
        <f>ROUND((Y11+Y24+Y35+Y67+Y78+Y89+Y100)/7,0)</f>
        <v>554</v>
      </c>
      <c r="Z48" s="38">
        <f>ROUND((Z11+Z24+Z35+Z67+Z78)/5,0)</f>
        <v>278</v>
      </c>
    </row>
    <row r="49" spans="1:35" s="38" customFormat="1" x14ac:dyDescent="0.25">
      <c r="A49" s="38" t="s">
        <v>34</v>
      </c>
      <c r="B49" s="45" t="s">
        <v>42</v>
      </c>
      <c r="C49" s="46">
        <v>0</v>
      </c>
      <c r="D49" s="38">
        <f>ROUND((D12+D25+D36+D68+D79)/5,0)</f>
        <v>3</v>
      </c>
      <c r="E49" s="38">
        <f>ROUND((E12+E25+E36+E68+E79)/5,0)</f>
        <v>8</v>
      </c>
      <c r="F49" s="38">
        <f>ROUND((F12+F25+F36+F68+F79)/5,0)</f>
        <v>12</v>
      </c>
      <c r="G49" s="38">
        <f>ROUND((G12+G25+G36+G68+G79)/5,0)</f>
        <v>10</v>
      </c>
      <c r="H49" s="38">
        <f>ROUND((H12+H25+H36+H68+H79)/5,0)</f>
        <v>8</v>
      </c>
      <c r="I49" s="38">
        <f>ROUND((I12+I25+I36+I67+I78)/5,0)</f>
        <v>114055</v>
      </c>
      <c r="S49" s="45" t="s">
        <v>42</v>
      </c>
      <c r="T49" s="46">
        <v>0</v>
      </c>
      <c r="U49" s="38">
        <f>ROUND((U12+U25+U36+U68+U79)/5,0)</f>
        <v>3</v>
      </c>
      <c r="V49" s="38">
        <f>ROUND((V12+V25+V36+V68+V79)/5,0)</f>
        <v>8</v>
      </c>
      <c r="W49" s="38">
        <f>ROUND((W12+W25+W36+W68+W79)/5,0)</f>
        <v>12</v>
      </c>
      <c r="X49" s="38">
        <f>ROUND((X12+X25+X36+X68+X79+X90+X101)/7,0)</f>
        <v>12</v>
      </c>
      <c r="Y49" s="38">
        <f t="shared" ref="Y49" si="12">ROUND((Y12+Y25+Y36+Y68+Y79+Y90+Y101)/7,0)</f>
        <v>8</v>
      </c>
      <c r="Z49" s="38">
        <f>ROUND((Z12+Z25+Z36+Z68+Z79)/5,0)</f>
        <v>57030</v>
      </c>
    </row>
    <row r="50" spans="1:35" x14ac:dyDescent="0.25">
      <c r="B50" s="11"/>
      <c r="C50" s="11"/>
      <c r="R50" s="2"/>
      <c r="S50" s="18" t="s">
        <v>43</v>
      </c>
      <c r="T50" s="18">
        <v>0</v>
      </c>
      <c r="U50" s="31">
        <f>ROUND((U47/U13)*100,1)</f>
        <v>100</v>
      </c>
      <c r="V50" s="31">
        <f t="shared" ref="V50:Z50" si="13">ROUND((V47/V13)*100,1)</f>
        <v>83.5</v>
      </c>
      <c r="W50" s="31">
        <f t="shared" si="13"/>
        <v>65.900000000000006</v>
      </c>
      <c r="X50" s="31">
        <f t="shared" si="13"/>
        <v>32.9</v>
      </c>
      <c r="Y50" s="31">
        <f>ROUND((Y47/Y13)*100,1)</f>
        <v>17.100000000000001</v>
      </c>
      <c r="Z50" s="31">
        <f t="shared" si="13"/>
        <v>6.6</v>
      </c>
      <c r="AA50" s="31"/>
      <c r="AB50" s="31"/>
      <c r="AC50" s="31"/>
      <c r="AD50" s="31"/>
      <c r="AE50" s="31"/>
      <c r="AF50" s="31"/>
      <c r="AG50" s="31"/>
      <c r="AH50" s="31"/>
      <c r="AI50" s="2"/>
    </row>
    <row r="51" spans="1:3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t="s">
        <v>48</v>
      </c>
      <c r="B52" s="7" t="s">
        <v>45</v>
      </c>
      <c r="C52" s="32" t="s">
        <v>46</v>
      </c>
      <c r="D52" s="32" t="s">
        <v>47</v>
      </c>
      <c r="E52" s="32" t="s">
        <v>76</v>
      </c>
      <c r="F52" s="32" t="s">
        <v>77</v>
      </c>
      <c r="G52" s="32" t="s">
        <v>52</v>
      </c>
    </row>
    <row r="53" spans="1:35" x14ac:dyDescent="0.25">
      <c r="A53" t="s">
        <v>49</v>
      </c>
      <c r="B53" s="33">
        <v>0.1761574074074074</v>
      </c>
      <c r="C53" s="33">
        <v>0.17708333333333334</v>
      </c>
      <c r="D53" s="33">
        <v>0.17789351851851853</v>
      </c>
    </row>
    <row r="54" spans="1:35" x14ac:dyDescent="0.25">
      <c r="A54" t="s">
        <v>50</v>
      </c>
      <c r="B54" s="33">
        <v>0.17649305555555558</v>
      </c>
      <c r="C54" s="33">
        <v>0.17739583333333334</v>
      </c>
      <c r="D54" s="33">
        <v>0.17819444444444443</v>
      </c>
    </row>
    <row r="55" spans="1:35" x14ac:dyDescent="0.25">
      <c r="A55" t="s">
        <v>51</v>
      </c>
      <c r="B55" s="34">
        <f>(B54-B53)*86400</f>
        <v>29.000000000002935</v>
      </c>
      <c r="C55" s="34">
        <f t="shared" ref="C55:D55" si="14">(C54-C53)*86400</f>
        <v>26.999999999999424</v>
      </c>
      <c r="D55" s="34">
        <f t="shared" si="14"/>
        <v>25.999999999997669</v>
      </c>
      <c r="G55">
        <f>ROUND((B55+C55+D55)/3,1)</f>
        <v>27.3</v>
      </c>
    </row>
    <row r="58" spans="1:35" x14ac:dyDescent="0.25">
      <c r="B58">
        <v>86400</v>
      </c>
    </row>
    <row r="59" spans="1:35" x14ac:dyDescent="0.25">
      <c r="A59" s="1" t="s">
        <v>58</v>
      </c>
      <c r="B59" s="4" t="s">
        <v>3</v>
      </c>
      <c r="C59" s="5">
        <v>0</v>
      </c>
      <c r="D59" s="5">
        <v>1</v>
      </c>
      <c r="E59" s="5">
        <v>5</v>
      </c>
      <c r="F59" s="5">
        <v>10</v>
      </c>
      <c r="G59" s="5">
        <v>15</v>
      </c>
      <c r="H59" s="5">
        <v>20</v>
      </c>
      <c r="I59" s="6">
        <v>25</v>
      </c>
      <c r="J59" s="5"/>
      <c r="K59" s="7"/>
      <c r="L59" s="7"/>
      <c r="M59" s="7"/>
      <c r="N59" s="7"/>
      <c r="O59" s="7"/>
      <c r="P59" s="7"/>
      <c r="Q59" s="7"/>
      <c r="R59" s="2"/>
      <c r="S59" s="4" t="s">
        <v>3</v>
      </c>
      <c r="T59" s="5">
        <v>0</v>
      </c>
      <c r="U59" s="5">
        <v>1</v>
      </c>
      <c r="V59" s="5">
        <v>5</v>
      </c>
      <c r="W59" s="5">
        <v>10</v>
      </c>
      <c r="X59" s="5">
        <v>15</v>
      </c>
      <c r="Y59" s="5">
        <v>20</v>
      </c>
      <c r="Z59" s="6">
        <v>25</v>
      </c>
      <c r="AA59" s="5"/>
      <c r="AB59" s="7"/>
      <c r="AC59" s="7"/>
      <c r="AD59" s="7"/>
      <c r="AE59" s="7"/>
      <c r="AF59" s="7"/>
      <c r="AG59" s="7"/>
      <c r="AH59" s="7"/>
      <c r="AI59" s="2"/>
    </row>
    <row r="60" spans="1:35" x14ac:dyDescent="0.25">
      <c r="A60" s="1" t="s">
        <v>58</v>
      </c>
      <c r="B60" s="8" t="s">
        <v>60</v>
      </c>
      <c r="C60" s="9">
        <v>0</v>
      </c>
      <c r="D60" s="9">
        <v>17</v>
      </c>
      <c r="E60" s="9">
        <v>70</v>
      </c>
      <c r="F60" s="9">
        <v>74</v>
      </c>
      <c r="G60" s="9">
        <v>14</v>
      </c>
      <c r="H60" s="9">
        <v>11</v>
      </c>
      <c r="I60" s="10">
        <v>11</v>
      </c>
      <c r="J60" s="11"/>
      <c r="K60" s="11"/>
      <c r="L60" s="11"/>
      <c r="M60" s="11"/>
      <c r="N60" s="11"/>
      <c r="O60" s="11"/>
      <c r="P60" s="11"/>
      <c r="Q60" s="11"/>
      <c r="R60" s="2"/>
      <c r="S60" s="8" t="s">
        <v>60</v>
      </c>
      <c r="T60" s="9">
        <v>0</v>
      </c>
      <c r="U60" s="9">
        <v>17</v>
      </c>
      <c r="V60" s="9">
        <v>70</v>
      </c>
      <c r="W60" s="9">
        <v>60</v>
      </c>
      <c r="X60" s="9">
        <v>74</v>
      </c>
      <c r="Y60" s="9">
        <v>11</v>
      </c>
      <c r="Z60" s="10">
        <v>11</v>
      </c>
      <c r="AA60" s="11"/>
      <c r="AB60" s="11"/>
      <c r="AC60" s="11"/>
      <c r="AD60" s="11"/>
      <c r="AE60" s="11"/>
      <c r="AF60" s="11"/>
      <c r="AG60" s="11"/>
      <c r="AH60" s="11"/>
      <c r="AI60" s="2"/>
    </row>
    <row r="61" spans="1:35" x14ac:dyDescent="0.25">
      <c r="A61" s="1" t="s">
        <v>58</v>
      </c>
      <c r="B61" s="8" t="s">
        <v>61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10">
        <v>0</v>
      </c>
      <c r="J61" s="11"/>
      <c r="K61" s="11"/>
      <c r="L61" s="11"/>
      <c r="M61" s="11"/>
      <c r="N61" s="11"/>
      <c r="O61" s="11"/>
      <c r="P61" s="11"/>
      <c r="Q61" s="11"/>
      <c r="R61" s="2"/>
      <c r="S61" s="8" t="s">
        <v>61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10">
        <v>0</v>
      </c>
      <c r="AA61" s="11"/>
      <c r="AB61" s="11"/>
      <c r="AC61" s="11"/>
      <c r="AD61" s="11"/>
      <c r="AE61" s="11"/>
      <c r="AF61" s="11"/>
      <c r="AG61" s="11"/>
      <c r="AH61" s="11"/>
      <c r="AI61" s="2"/>
    </row>
    <row r="62" spans="1:35" x14ac:dyDescent="0.25">
      <c r="A62" s="1" t="s">
        <v>58</v>
      </c>
      <c r="B62" s="8" t="s">
        <v>62</v>
      </c>
      <c r="C62" s="9">
        <v>0</v>
      </c>
      <c r="D62" s="9">
        <v>0</v>
      </c>
      <c r="E62" s="9">
        <v>0</v>
      </c>
      <c r="F62" s="9">
        <v>49</v>
      </c>
      <c r="G62" s="9">
        <v>1287</v>
      </c>
      <c r="H62" s="9">
        <v>1418</v>
      </c>
      <c r="I62" s="10">
        <v>1904</v>
      </c>
      <c r="J62" s="11"/>
      <c r="K62" s="11"/>
      <c r="L62" s="11"/>
      <c r="M62" s="11"/>
      <c r="N62" s="11"/>
      <c r="O62" s="11"/>
      <c r="P62" s="11"/>
      <c r="Q62" s="11"/>
      <c r="R62" s="2"/>
      <c r="S62" s="8" t="s">
        <v>62</v>
      </c>
      <c r="T62" s="9">
        <v>0</v>
      </c>
      <c r="U62" s="9">
        <v>0</v>
      </c>
      <c r="V62" s="9">
        <v>0</v>
      </c>
      <c r="W62" s="9">
        <v>18</v>
      </c>
      <c r="X62" s="9">
        <v>46</v>
      </c>
      <c r="Y62" s="9">
        <v>1418</v>
      </c>
      <c r="Z62" s="10">
        <v>1904</v>
      </c>
      <c r="AA62" s="11"/>
      <c r="AB62" s="11"/>
      <c r="AC62" s="11"/>
      <c r="AD62" s="11"/>
      <c r="AE62" s="11"/>
      <c r="AF62" s="11"/>
      <c r="AG62" s="11"/>
      <c r="AH62" s="11"/>
      <c r="AI62" s="2"/>
    </row>
    <row r="63" spans="1:35" x14ac:dyDescent="0.25">
      <c r="A63" s="1" t="s">
        <v>58</v>
      </c>
      <c r="B63" s="8" t="s">
        <v>63</v>
      </c>
      <c r="C63" s="9">
        <v>0</v>
      </c>
      <c r="D63" s="9">
        <f t="shared" ref="D63" si="15">D61+D62</f>
        <v>0</v>
      </c>
      <c r="E63" s="9"/>
      <c r="F63" s="9"/>
      <c r="G63" s="9"/>
      <c r="H63" s="9"/>
      <c r="I63" s="10"/>
      <c r="J63" s="12"/>
      <c r="K63" s="12"/>
      <c r="L63" s="12"/>
      <c r="M63" s="12"/>
      <c r="N63" s="12"/>
      <c r="O63" s="12"/>
      <c r="P63" s="12"/>
      <c r="Q63" s="12"/>
      <c r="R63" s="2"/>
      <c r="S63" s="8" t="s">
        <v>63</v>
      </c>
      <c r="T63" s="13">
        <v>0</v>
      </c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2"/>
    </row>
    <row r="64" spans="1:35" x14ac:dyDescent="0.25">
      <c r="A64" s="1" t="s">
        <v>58</v>
      </c>
      <c r="B64" s="8" t="s">
        <v>64</v>
      </c>
      <c r="C64" s="9">
        <v>30000</v>
      </c>
      <c r="D64" s="15">
        <v>30017</v>
      </c>
      <c r="E64" s="15">
        <v>30071</v>
      </c>
      <c r="F64" s="15">
        <v>30106</v>
      </c>
      <c r="G64" s="15">
        <v>30016</v>
      </c>
      <c r="H64" s="15">
        <v>30011</v>
      </c>
      <c r="I64" s="15">
        <v>30011</v>
      </c>
      <c r="J64" s="15"/>
      <c r="K64" s="15"/>
      <c r="L64" s="15"/>
      <c r="M64" s="15"/>
      <c r="N64" s="15"/>
      <c r="O64" s="15"/>
      <c r="P64" s="15"/>
      <c r="Q64" s="15"/>
      <c r="R64" s="2"/>
      <c r="S64" s="8" t="s">
        <v>64</v>
      </c>
      <c r="T64" s="9">
        <v>0</v>
      </c>
      <c r="U64">
        <f>D64-C64</f>
        <v>17</v>
      </c>
      <c r="V64">
        <f>E64-C64</f>
        <v>71</v>
      </c>
      <c r="W64">
        <f>F64-C64</f>
        <v>106</v>
      </c>
      <c r="X64">
        <f>G64-C64</f>
        <v>16</v>
      </c>
      <c r="Y64">
        <f>H64-C64</f>
        <v>11</v>
      </c>
      <c r="Z64">
        <f>I64-C64</f>
        <v>11</v>
      </c>
      <c r="AI64" s="2"/>
    </row>
    <row r="65" spans="1:35" x14ac:dyDescent="0.25">
      <c r="A65" s="1"/>
      <c r="B65" s="8" t="s">
        <v>111</v>
      </c>
      <c r="C65" s="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"/>
      <c r="S65" s="8" t="s">
        <v>111</v>
      </c>
      <c r="T65" s="9">
        <v>0</v>
      </c>
      <c r="U65" s="30">
        <f>U66/10</f>
        <v>1.7</v>
      </c>
      <c r="V65" s="30">
        <f t="shared" ref="V65:Z65" si="16">V66/10</f>
        <v>7.1</v>
      </c>
      <c r="W65" s="30">
        <f t="shared" si="16"/>
        <v>10.6</v>
      </c>
      <c r="X65" s="30">
        <f t="shared" si="16"/>
        <v>1.6</v>
      </c>
      <c r="Y65" s="30">
        <f t="shared" si="16"/>
        <v>1.1000000000000001</v>
      </c>
      <c r="Z65" s="30">
        <f t="shared" si="16"/>
        <v>1.1000000000000001</v>
      </c>
      <c r="AI65" s="2"/>
    </row>
    <row r="66" spans="1:35" x14ac:dyDescent="0.25">
      <c r="A66" s="1" t="s">
        <v>58</v>
      </c>
      <c r="B66" s="8" t="s">
        <v>65</v>
      </c>
      <c r="C66" s="9">
        <v>9000</v>
      </c>
      <c r="D66" s="15">
        <v>9017</v>
      </c>
      <c r="E66" s="15">
        <v>9071</v>
      </c>
      <c r="F66" s="15">
        <v>9106</v>
      </c>
      <c r="G66" s="15">
        <v>9016</v>
      </c>
      <c r="H66" s="15">
        <v>9011</v>
      </c>
      <c r="I66" s="15">
        <v>9011</v>
      </c>
      <c r="J66" s="15"/>
      <c r="K66" s="15"/>
      <c r="L66" s="15"/>
      <c r="M66" s="15"/>
      <c r="N66" s="15"/>
      <c r="O66" s="15"/>
      <c r="P66" s="15"/>
      <c r="Q66" s="15"/>
      <c r="R66" s="2"/>
      <c r="S66" s="8" t="s">
        <v>65</v>
      </c>
      <c r="T66" s="9">
        <v>0</v>
      </c>
      <c r="U66">
        <f>D66-C66</f>
        <v>17</v>
      </c>
      <c r="V66">
        <f>E66-C66</f>
        <v>71</v>
      </c>
      <c r="W66">
        <f>F66-C66</f>
        <v>106</v>
      </c>
      <c r="X66">
        <f>G66-C66</f>
        <v>16</v>
      </c>
      <c r="Y66">
        <f>H66-C66</f>
        <v>11</v>
      </c>
      <c r="Z66">
        <f>I66-C66</f>
        <v>11</v>
      </c>
      <c r="AI66" s="2"/>
    </row>
    <row r="67" spans="1:35" x14ac:dyDescent="0.25">
      <c r="A67" s="1" t="s">
        <v>58</v>
      </c>
      <c r="B67" s="8" t="s">
        <v>66</v>
      </c>
      <c r="C67" s="9">
        <v>285007</v>
      </c>
      <c r="D67" s="15">
        <v>285186</v>
      </c>
      <c r="E67" s="15">
        <v>285670</v>
      </c>
      <c r="F67" s="15">
        <v>285993</v>
      </c>
      <c r="G67" s="15">
        <v>285177</v>
      </c>
      <c r="H67" s="15">
        <v>285110</v>
      </c>
      <c r="I67" s="15">
        <v>285123</v>
      </c>
      <c r="J67" s="15"/>
      <c r="K67" s="15"/>
      <c r="L67" s="15"/>
      <c r="M67" s="15"/>
      <c r="N67" s="15"/>
      <c r="O67" s="15"/>
      <c r="P67" s="15"/>
      <c r="Q67" s="15"/>
      <c r="R67" s="2"/>
      <c r="S67" s="8" t="s">
        <v>66</v>
      </c>
      <c r="T67" s="9">
        <v>0</v>
      </c>
      <c r="U67">
        <f>D67-C67</f>
        <v>179</v>
      </c>
      <c r="V67">
        <f>E67-C67</f>
        <v>663</v>
      </c>
      <c r="W67">
        <f>F67-C67</f>
        <v>986</v>
      </c>
      <c r="X67">
        <f>G67-C67</f>
        <v>170</v>
      </c>
      <c r="Y67">
        <f>H67-C67</f>
        <v>103</v>
      </c>
      <c r="Z67">
        <f>I67-C67</f>
        <v>116</v>
      </c>
      <c r="AI67" s="2"/>
    </row>
    <row r="68" spans="1:35" x14ac:dyDescent="0.25">
      <c r="A68" s="1" t="s">
        <v>58</v>
      </c>
      <c r="B68" s="16" t="s">
        <v>67</v>
      </c>
      <c r="C68" s="17">
        <v>0</v>
      </c>
      <c r="D68" s="15">
        <v>3</v>
      </c>
      <c r="E68" s="15">
        <v>5</v>
      </c>
      <c r="F68" s="15">
        <v>10</v>
      </c>
      <c r="G68" s="15">
        <v>3</v>
      </c>
      <c r="H68" s="15">
        <v>3</v>
      </c>
      <c r="I68" s="21">
        <v>5</v>
      </c>
      <c r="J68" s="15"/>
      <c r="K68" s="15"/>
      <c r="L68" s="15"/>
      <c r="M68" s="15"/>
      <c r="N68" s="15"/>
      <c r="O68" s="15"/>
      <c r="P68" s="15"/>
      <c r="Q68" s="15"/>
      <c r="R68" s="2"/>
      <c r="S68" s="16" t="s">
        <v>67</v>
      </c>
      <c r="T68" s="17">
        <v>0</v>
      </c>
      <c r="U68">
        <f>D68-C68</f>
        <v>3</v>
      </c>
      <c r="V68">
        <f>E68-C68</f>
        <v>5</v>
      </c>
      <c r="W68">
        <f>F68-C68</f>
        <v>10</v>
      </c>
      <c r="X68">
        <f>G68-C68</f>
        <v>3</v>
      </c>
      <c r="Y68">
        <f>H68-C68</f>
        <v>3</v>
      </c>
      <c r="Z68">
        <f>I67-C68</f>
        <v>285123</v>
      </c>
      <c r="AI68" s="2"/>
    </row>
    <row r="69" spans="1:3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t="s">
        <v>59</v>
      </c>
      <c r="B70" s="4" t="s">
        <v>3</v>
      </c>
      <c r="C70" s="5">
        <v>0</v>
      </c>
      <c r="D70" s="5">
        <v>1</v>
      </c>
      <c r="E70" s="5">
        <v>5</v>
      </c>
      <c r="F70" s="5">
        <v>10</v>
      </c>
      <c r="G70" s="5">
        <v>15</v>
      </c>
      <c r="H70" s="5">
        <v>20</v>
      </c>
      <c r="I70" s="6">
        <v>25</v>
      </c>
      <c r="J70" s="5"/>
      <c r="K70" s="7"/>
      <c r="L70" s="7"/>
      <c r="M70" s="7"/>
      <c r="N70" s="7"/>
      <c r="O70" s="7"/>
      <c r="P70" s="7"/>
      <c r="Q70" s="7"/>
      <c r="R70" s="2"/>
      <c r="S70" s="4" t="s">
        <v>3</v>
      </c>
      <c r="T70" s="5">
        <v>0</v>
      </c>
      <c r="U70" s="5">
        <v>1</v>
      </c>
      <c r="V70" s="5">
        <v>5</v>
      </c>
      <c r="W70" s="5">
        <v>10</v>
      </c>
      <c r="X70" s="5">
        <v>15</v>
      </c>
      <c r="Y70" s="5">
        <v>20</v>
      </c>
      <c r="Z70" s="6">
        <v>25</v>
      </c>
      <c r="AA70" s="5"/>
      <c r="AB70" s="7"/>
      <c r="AC70" s="7"/>
      <c r="AD70" s="7"/>
      <c r="AE70" s="7"/>
      <c r="AF70" s="7"/>
      <c r="AG70" s="7"/>
      <c r="AH70" s="7"/>
      <c r="AI70" s="2"/>
    </row>
    <row r="71" spans="1:35" x14ac:dyDescent="0.25">
      <c r="A71" t="s">
        <v>59</v>
      </c>
      <c r="B71" s="8" t="s">
        <v>68</v>
      </c>
      <c r="C71" s="9">
        <v>0</v>
      </c>
      <c r="D71" s="9">
        <v>17</v>
      </c>
      <c r="E71" s="20">
        <v>60</v>
      </c>
      <c r="F71" s="15">
        <v>82</v>
      </c>
      <c r="G71" s="20">
        <v>17</v>
      </c>
      <c r="H71" s="20">
        <v>24</v>
      </c>
      <c r="I71" s="20">
        <v>9</v>
      </c>
      <c r="J71" s="20"/>
      <c r="K71" s="20"/>
      <c r="L71" s="20"/>
      <c r="M71" s="20"/>
      <c r="N71" s="20"/>
      <c r="O71" s="20"/>
      <c r="P71" s="20"/>
      <c r="Q71" s="20"/>
      <c r="R71" s="2"/>
      <c r="S71" s="8" t="s">
        <v>68</v>
      </c>
      <c r="T71" s="9">
        <v>0</v>
      </c>
      <c r="U71" s="9">
        <v>17</v>
      </c>
      <c r="V71" s="20">
        <v>63</v>
      </c>
      <c r="W71" s="15">
        <v>82</v>
      </c>
      <c r="X71" s="20">
        <v>17</v>
      </c>
      <c r="Y71" s="20">
        <v>24</v>
      </c>
      <c r="Z71" s="20">
        <v>9</v>
      </c>
      <c r="AA71" s="20"/>
      <c r="AB71" s="20"/>
      <c r="AC71" s="20"/>
      <c r="AD71" s="20"/>
      <c r="AE71" s="20"/>
      <c r="AF71" s="20"/>
      <c r="AG71" s="20"/>
      <c r="AH71" s="20"/>
      <c r="AI71" s="2"/>
    </row>
    <row r="72" spans="1:35" x14ac:dyDescent="0.25">
      <c r="A72" t="s">
        <v>59</v>
      </c>
      <c r="B72" s="8" t="s">
        <v>69</v>
      </c>
      <c r="C72" s="9">
        <v>0</v>
      </c>
      <c r="D72" s="9">
        <v>0</v>
      </c>
      <c r="E72" s="20">
        <v>0</v>
      </c>
      <c r="F72" s="15">
        <v>0</v>
      </c>
      <c r="G72" s="20">
        <v>0</v>
      </c>
      <c r="H72" s="20">
        <v>0</v>
      </c>
      <c r="I72" s="20">
        <v>0</v>
      </c>
      <c r="J72" s="20"/>
      <c r="K72" s="20"/>
      <c r="L72" s="20"/>
      <c r="M72" s="20"/>
      <c r="N72" s="20"/>
      <c r="O72" s="20"/>
      <c r="P72" s="20"/>
      <c r="Q72" s="20"/>
      <c r="R72" s="2"/>
      <c r="S72" s="8" t="s">
        <v>69</v>
      </c>
      <c r="T72" s="9">
        <v>0</v>
      </c>
      <c r="U72" s="9">
        <v>0</v>
      </c>
      <c r="V72" s="20">
        <v>0</v>
      </c>
      <c r="W72" s="15">
        <v>0</v>
      </c>
      <c r="X72" s="20">
        <v>0</v>
      </c>
      <c r="Y72" s="20">
        <v>0</v>
      </c>
      <c r="Z72" s="20">
        <v>0</v>
      </c>
      <c r="AA72" s="20"/>
      <c r="AB72" s="20"/>
      <c r="AC72" s="20"/>
      <c r="AD72" s="20"/>
      <c r="AE72" s="20"/>
      <c r="AF72" s="20"/>
      <c r="AG72" s="20"/>
      <c r="AH72" s="20"/>
      <c r="AI72" s="2"/>
    </row>
    <row r="73" spans="1:35" x14ac:dyDescent="0.25">
      <c r="A73" t="s">
        <v>59</v>
      </c>
      <c r="B73" s="8" t="s">
        <v>70</v>
      </c>
      <c r="C73" s="9">
        <v>0</v>
      </c>
      <c r="D73" s="9">
        <v>0</v>
      </c>
      <c r="E73" s="20">
        <v>18</v>
      </c>
      <c r="F73" s="15">
        <v>33</v>
      </c>
      <c r="G73" s="20">
        <v>1301</v>
      </c>
      <c r="H73" s="20">
        <v>1107</v>
      </c>
      <c r="I73" s="20">
        <v>1625</v>
      </c>
      <c r="J73" s="20"/>
      <c r="K73" s="20"/>
      <c r="L73" s="20"/>
      <c r="M73" s="20"/>
      <c r="N73" s="20"/>
      <c r="O73" s="20"/>
      <c r="P73" s="20"/>
      <c r="Q73" s="20"/>
      <c r="R73" s="2"/>
      <c r="S73" s="8" t="s">
        <v>70</v>
      </c>
      <c r="T73" s="9">
        <v>0</v>
      </c>
      <c r="U73" s="9">
        <v>0</v>
      </c>
      <c r="V73" s="20">
        <v>0</v>
      </c>
      <c r="W73" s="15">
        <v>33</v>
      </c>
      <c r="X73" s="20">
        <v>1301</v>
      </c>
      <c r="Y73" s="20">
        <v>1107</v>
      </c>
      <c r="Z73" s="20">
        <v>1625</v>
      </c>
      <c r="AA73" s="20"/>
      <c r="AB73" s="20"/>
      <c r="AC73" s="20"/>
      <c r="AD73" s="20"/>
      <c r="AE73" s="20"/>
      <c r="AF73" s="20"/>
      <c r="AG73" s="20"/>
      <c r="AH73" s="20"/>
      <c r="AI73" s="2"/>
    </row>
    <row r="74" spans="1:35" x14ac:dyDescent="0.25">
      <c r="A74" t="s">
        <v>59</v>
      </c>
      <c r="B74" s="8" t="s">
        <v>71</v>
      </c>
      <c r="C74" s="9">
        <v>0</v>
      </c>
      <c r="D74" s="9">
        <f t="shared" ref="D74" si="17">D72+D73</f>
        <v>0</v>
      </c>
      <c r="R74" s="2"/>
      <c r="S74" s="8" t="s">
        <v>71</v>
      </c>
      <c r="T74" s="13">
        <v>0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"/>
    </row>
    <row r="75" spans="1:35" x14ac:dyDescent="0.25">
      <c r="A75" t="s">
        <v>59</v>
      </c>
      <c r="B75" s="8" t="s">
        <v>72</v>
      </c>
      <c r="C75" s="9">
        <v>30000</v>
      </c>
      <c r="D75" s="15">
        <v>30017</v>
      </c>
      <c r="E75" s="15">
        <v>30079</v>
      </c>
      <c r="F75" s="15">
        <v>30106</v>
      </c>
      <c r="G75" s="15">
        <v>30020</v>
      </c>
      <c r="H75" s="15">
        <v>30033</v>
      </c>
      <c r="I75" s="15">
        <v>30012</v>
      </c>
      <c r="J75" s="15"/>
      <c r="K75" s="15"/>
      <c r="L75" s="15"/>
      <c r="M75" s="15"/>
      <c r="N75" s="15"/>
      <c r="O75" s="15"/>
      <c r="P75" s="15"/>
      <c r="Q75" s="15"/>
      <c r="R75" s="2"/>
      <c r="S75" s="8" t="s">
        <v>72</v>
      </c>
      <c r="T75" s="9">
        <v>0</v>
      </c>
      <c r="U75">
        <f>D75-C75</f>
        <v>17</v>
      </c>
      <c r="V75">
        <f>E75-C75</f>
        <v>79</v>
      </c>
      <c r="W75">
        <f>F75-C75</f>
        <v>106</v>
      </c>
      <c r="X75">
        <f>G75-C75</f>
        <v>20</v>
      </c>
      <c r="Y75">
        <f>H75-C75</f>
        <v>33</v>
      </c>
      <c r="Z75">
        <f>I75-C75</f>
        <v>12</v>
      </c>
      <c r="AI75" s="2"/>
    </row>
    <row r="76" spans="1:35" x14ac:dyDescent="0.25">
      <c r="B76" s="8" t="s">
        <v>111</v>
      </c>
      <c r="C76" s="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"/>
      <c r="S76" s="8" t="s">
        <v>111</v>
      </c>
      <c r="T76" s="9">
        <v>0</v>
      </c>
      <c r="U76" s="30">
        <f>U77/10</f>
        <v>1.7</v>
      </c>
      <c r="V76" s="30">
        <f t="shared" ref="V76:Z76" si="18">V77/10</f>
        <v>7.9</v>
      </c>
      <c r="W76" s="30">
        <f t="shared" si="18"/>
        <v>10.6</v>
      </c>
      <c r="X76" s="30">
        <f t="shared" si="18"/>
        <v>2</v>
      </c>
      <c r="Y76" s="30">
        <f t="shared" si="18"/>
        <v>3.3</v>
      </c>
      <c r="Z76" s="30">
        <f t="shared" si="18"/>
        <v>1.2</v>
      </c>
      <c r="AI76" s="2"/>
    </row>
    <row r="77" spans="1:35" x14ac:dyDescent="0.25">
      <c r="A77" t="s">
        <v>59</v>
      </c>
      <c r="B77" s="8" t="s">
        <v>73</v>
      </c>
      <c r="C77" s="9">
        <v>9000</v>
      </c>
      <c r="D77" s="15">
        <v>9017</v>
      </c>
      <c r="E77" s="15">
        <v>9079</v>
      </c>
      <c r="F77" s="15">
        <v>9106</v>
      </c>
      <c r="G77" s="15">
        <v>9020</v>
      </c>
      <c r="H77" s="15">
        <v>9033</v>
      </c>
      <c r="I77" s="15">
        <v>9012</v>
      </c>
      <c r="J77" s="15"/>
      <c r="K77" s="15"/>
      <c r="L77" s="15"/>
      <c r="M77" s="15"/>
      <c r="N77" s="15"/>
      <c r="O77" s="15"/>
      <c r="P77" s="15"/>
      <c r="Q77" s="15"/>
      <c r="R77" s="2"/>
      <c r="S77" s="8" t="s">
        <v>73</v>
      </c>
      <c r="T77" s="9">
        <v>0</v>
      </c>
      <c r="U77">
        <f>D77-C77</f>
        <v>17</v>
      </c>
      <c r="V77">
        <f>E77-C77</f>
        <v>79</v>
      </c>
      <c r="W77">
        <f>F77-C77</f>
        <v>106</v>
      </c>
      <c r="X77">
        <f>G77-C77</f>
        <v>20</v>
      </c>
      <c r="Y77">
        <f>H77-C77</f>
        <v>33</v>
      </c>
      <c r="Z77">
        <f>I77-C77</f>
        <v>12</v>
      </c>
      <c r="AI77" s="2"/>
    </row>
    <row r="78" spans="1:35" x14ac:dyDescent="0.25">
      <c r="A78" t="s">
        <v>59</v>
      </c>
      <c r="B78" s="8" t="s">
        <v>74</v>
      </c>
      <c r="C78" s="9">
        <v>285007</v>
      </c>
      <c r="D78" s="15">
        <v>285186</v>
      </c>
      <c r="E78" s="15">
        <v>285710</v>
      </c>
      <c r="F78" s="15">
        <v>285984</v>
      </c>
      <c r="G78" s="15">
        <v>285212</v>
      </c>
      <c r="H78" s="15">
        <v>285318</v>
      </c>
      <c r="I78" s="15">
        <v>285126</v>
      </c>
      <c r="J78" s="15"/>
      <c r="K78" s="15"/>
      <c r="L78" s="15"/>
      <c r="M78" s="15"/>
      <c r="N78" s="15"/>
      <c r="O78" s="15"/>
      <c r="P78" s="15"/>
      <c r="Q78" s="15"/>
      <c r="R78" s="2"/>
      <c r="S78" s="8" t="s">
        <v>74</v>
      </c>
      <c r="T78" s="9">
        <v>0</v>
      </c>
      <c r="U78">
        <f>D78-C78</f>
        <v>179</v>
      </c>
      <c r="V78">
        <f>E78-C78</f>
        <v>703</v>
      </c>
      <c r="W78">
        <f>F78-C78</f>
        <v>977</v>
      </c>
      <c r="X78">
        <f>G78-C78</f>
        <v>205</v>
      </c>
      <c r="Y78">
        <f>H78-C78</f>
        <v>311</v>
      </c>
      <c r="Z78">
        <f>I78-C78</f>
        <v>119</v>
      </c>
      <c r="AI78" s="2"/>
    </row>
    <row r="79" spans="1:35" x14ac:dyDescent="0.25">
      <c r="A79" t="s">
        <v>59</v>
      </c>
      <c r="B79" s="16" t="s">
        <v>75</v>
      </c>
      <c r="C79" s="17">
        <v>0</v>
      </c>
      <c r="D79" s="15">
        <v>3</v>
      </c>
      <c r="E79" s="15">
        <v>9</v>
      </c>
      <c r="F79" s="15">
        <v>12</v>
      </c>
      <c r="G79" s="15">
        <v>0</v>
      </c>
      <c r="H79" s="15">
        <v>6</v>
      </c>
      <c r="I79">
        <v>2</v>
      </c>
      <c r="J79" s="15"/>
      <c r="K79" s="15"/>
      <c r="L79" s="15"/>
      <c r="M79" s="15"/>
      <c r="N79" s="15"/>
      <c r="O79" s="15"/>
      <c r="P79" s="15"/>
      <c r="Q79" s="15"/>
      <c r="R79" s="2"/>
      <c r="S79" s="16" t="s">
        <v>75</v>
      </c>
      <c r="T79" s="17">
        <v>0</v>
      </c>
      <c r="U79">
        <f>D79-C79</f>
        <v>3</v>
      </c>
      <c r="V79">
        <f>E79-C79</f>
        <v>9</v>
      </c>
      <c r="W79">
        <f>F79-C79</f>
        <v>12</v>
      </c>
      <c r="X79">
        <f>G79-C79</f>
        <v>0</v>
      </c>
      <c r="Y79">
        <f>H79-C79</f>
        <v>6</v>
      </c>
      <c r="Z79">
        <f>I79-C79</f>
        <v>2</v>
      </c>
      <c r="AI79" s="2"/>
    </row>
    <row r="80" spans="1:3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" t="s">
        <v>78</v>
      </c>
      <c r="B81" s="4" t="s">
        <v>3</v>
      </c>
      <c r="C81" s="5">
        <v>0</v>
      </c>
      <c r="D81" s="5">
        <v>1</v>
      </c>
      <c r="E81" s="5">
        <v>5</v>
      </c>
      <c r="F81" s="5">
        <v>10</v>
      </c>
      <c r="G81" s="5">
        <v>15</v>
      </c>
      <c r="H81" s="5">
        <v>20</v>
      </c>
      <c r="I81" s="6">
        <v>25</v>
      </c>
      <c r="J81" s="5"/>
      <c r="K81" s="7"/>
      <c r="L81" s="7"/>
      <c r="M81" s="7"/>
      <c r="N81" s="7"/>
      <c r="O81" s="7"/>
      <c r="P81" s="7"/>
      <c r="Q81" s="7"/>
      <c r="R81" s="2"/>
      <c r="S81" s="4" t="s">
        <v>3</v>
      </c>
      <c r="T81" s="5">
        <v>0</v>
      </c>
      <c r="U81" s="5">
        <v>1</v>
      </c>
      <c r="V81" s="5">
        <v>5</v>
      </c>
      <c r="W81" s="5">
        <v>10</v>
      </c>
      <c r="X81" s="5">
        <v>15</v>
      </c>
      <c r="Y81" s="5">
        <v>20</v>
      </c>
      <c r="Z81" s="6">
        <v>25</v>
      </c>
      <c r="AA81" s="5"/>
      <c r="AB81" s="7"/>
      <c r="AC81" s="7"/>
      <c r="AD81" s="7"/>
      <c r="AE81" s="7"/>
      <c r="AF81" s="7"/>
      <c r="AG81" s="7"/>
      <c r="AH81" s="7"/>
      <c r="AI81" s="2"/>
    </row>
    <row r="82" spans="1:35" x14ac:dyDescent="0.25">
      <c r="A82" s="1" t="s">
        <v>78</v>
      </c>
      <c r="B82" s="8" t="s">
        <v>4</v>
      </c>
      <c r="C82" s="9">
        <v>0</v>
      </c>
      <c r="D82" s="9"/>
      <c r="E82" s="9"/>
      <c r="F82" s="9"/>
      <c r="G82" s="9">
        <v>88</v>
      </c>
      <c r="H82" s="9">
        <v>27</v>
      </c>
      <c r="I82" s="10"/>
      <c r="J82" s="11"/>
      <c r="K82" s="11"/>
      <c r="L82" s="11"/>
      <c r="M82" s="11"/>
      <c r="N82" s="11"/>
      <c r="O82" s="11"/>
      <c r="P82" s="11"/>
      <c r="Q82" s="11"/>
      <c r="R82" s="2"/>
      <c r="S82" s="8" t="s">
        <v>4</v>
      </c>
      <c r="T82" s="9">
        <v>0</v>
      </c>
      <c r="U82" s="9"/>
      <c r="V82" s="9"/>
      <c r="W82" s="9"/>
      <c r="X82" s="9">
        <v>88</v>
      </c>
      <c r="Y82" s="9">
        <v>27</v>
      </c>
      <c r="Z82" s="10"/>
      <c r="AA82" s="11"/>
      <c r="AB82" s="11"/>
      <c r="AC82" s="11"/>
      <c r="AD82" s="11"/>
      <c r="AE82" s="11"/>
      <c r="AF82" s="11"/>
      <c r="AG82" s="11"/>
      <c r="AH82" s="11"/>
      <c r="AI82" s="2"/>
    </row>
    <row r="83" spans="1:35" x14ac:dyDescent="0.25">
      <c r="A83" s="1" t="s">
        <v>78</v>
      </c>
      <c r="B83" s="8" t="s">
        <v>5</v>
      </c>
      <c r="C83" s="9">
        <v>0</v>
      </c>
      <c r="D83" s="9"/>
      <c r="E83" s="9"/>
      <c r="F83" s="9"/>
      <c r="G83" s="9">
        <v>0</v>
      </c>
      <c r="H83" s="9">
        <v>0</v>
      </c>
      <c r="I83" s="10"/>
      <c r="J83" s="11"/>
      <c r="K83" s="11"/>
      <c r="L83" s="11"/>
      <c r="M83" s="11"/>
      <c r="N83" s="11"/>
      <c r="O83" s="11"/>
      <c r="P83" s="11"/>
      <c r="Q83" s="11"/>
      <c r="R83" s="2"/>
      <c r="S83" s="8" t="s">
        <v>5</v>
      </c>
      <c r="T83" s="9">
        <v>0</v>
      </c>
      <c r="U83" s="9"/>
      <c r="V83" s="9"/>
      <c r="W83" s="9"/>
      <c r="X83" s="9">
        <v>0</v>
      </c>
      <c r="Y83" s="9">
        <v>0</v>
      </c>
      <c r="Z83" s="10"/>
      <c r="AA83" s="11"/>
      <c r="AB83" s="11"/>
      <c r="AC83" s="11"/>
      <c r="AD83" s="11"/>
      <c r="AE83" s="11"/>
      <c r="AF83" s="11"/>
      <c r="AG83" s="11"/>
      <c r="AH83" s="11"/>
      <c r="AI83" s="2"/>
    </row>
    <row r="84" spans="1:35" x14ac:dyDescent="0.25">
      <c r="A84" s="1" t="s">
        <v>78</v>
      </c>
      <c r="B84" s="8" t="s">
        <v>6</v>
      </c>
      <c r="C84" s="9">
        <v>0</v>
      </c>
      <c r="D84" s="9"/>
      <c r="E84" s="9"/>
      <c r="F84" s="9"/>
      <c r="G84" s="9">
        <v>99</v>
      </c>
      <c r="H84" s="9">
        <v>974</v>
      </c>
      <c r="I84" s="10"/>
      <c r="J84" s="11"/>
      <c r="K84" s="11"/>
      <c r="L84" s="11"/>
      <c r="M84" s="11"/>
      <c r="N84" s="11"/>
      <c r="O84" s="11"/>
      <c r="P84" s="11"/>
      <c r="Q84" s="11"/>
      <c r="R84" s="2"/>
      <c r="S84" s="8" t="s">
        <v>6</v>
      </c>
      <c r="T84" s="9">
        <v>0</v>
      </c>
      <c r="U84" s="9"/>
      <c r="V84" s="9"/>
      <c r="W84" s="9"/>
      <c r="X84" s="9">
        <v>99</v>
      </c>
      <c r="Y84" s="9">
        <v>974</v>
      </c>
      <c r="Z84" s="10"/>
      <c r="AA84" s="11"/>
      <c r="AB84" s="11"/>
      <c r="AC84" s="11"/>
      <c r="AD84" s="11"/>
      <c r="AE84" s="11"/>
      <c r="AF84" s="11"/>
      <c r="AG84" s="11"/>
      <c r="AH84" s="11"/>
      <c r="AI84" s="2"/>
    </row>
    <row r="85" spans="1:35" x14ac:dyDescent="0.25">
      <c r="A85" s="1" t="s">
        <v>78</v>
      </c>
      <c r="B85" s="8" t="s">
        <v>7</v>
      </c>
      <c r="C85" s="9">
        <v>0</v>
      </c>
      <c r="D85" s="9"/>
      <c r="E85" s="9"/>
      <c r="F85" s="9"/>
      <c r="G85" s="9"/>
      <c r="H85" s="9"/>
      <c r="I85" s="10"/>
      <c r="J85" s="12"/>
      <c r="K85" s="12"/>
      <c r="L85" s="12"/>
      <c r="M85" s="12"/>
      <c r="N85" s="12"/>
      <c r="O85" s="12"/>
      <c r="P85" s="12"/>
      <c r="Q85" s="12"/>
      <c r="R85" s="2"/>
      <c r="S85" s="8" t="s">
        <v>7</v>
      </c>
      <c r="T85" s="13">
        <v>0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2"/>
    </row>
    <row r="86" spans="1:35" x14ac:dyDescent="0.25">
      <c r="A86" s="1" t="s">
        <v>78</v>
      </c>
      <c r="B86" s="8" t="s">
        <v>8</v>
      </c>
      <c r="C86" s="9">
        <v>30000</v>
      </c>
      <c r="D86" s="15"/>
      <c r="E86" s="15"/>
      <c r="F86" s="15"/>
      <c r="G86" s="15">
        <v>30154</v>
      </c>
      <c r="H86" s="15">
        <v>30034</v>
      </c>
      <c r="I86" s="15"/>
      <c r="J86" s="15"/>
      <c r="K86" s="15"/>
      <c r="L86" s="15"/>
      <c r="M86" s="15"/>
      <c r="N86" s="15"/>
      <c r="O86" s="15"/>
      <c r="P86" s="15"/>
      <c r="Q86" s="15"/>
      <c r="R86" s="2"/>
      <c r="S86" s="8" t="s">
        <v>8</v>
      </c>
      <c r="T86" s="9">
        <v>0</v>
      </c>
      <c r="X86">
        <f>G86-C86</f>
        <v>154</v>
      </c>
      <c r="Y86">
        <f>H86-C86</f>
        <v>34</v>
      </c>
      <c r="AI86" s="2"/>
    </row>
    <row r="87" spans="1:35" x14ac:dyDescent="0.25">
      <c r="A87" s="1"/>
      <c r="B87" s="8" t="s">
        <v>111</v>
      </c>
      <c r="C87" s="9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2"/>
      <c r="S87" s="8" t="s">
        <v>111</v>
      </c>
      <c r="T87" s="9">
        <v>0</v>
      </c>
      <c r="U87" s="30">
        <f>U88/10</f>
        <v>0</v>
      </c>
      <c r="V87" s="30">
        <f t="shared" ref="V87:Z87" si="19">V88/10</f>
        <v>0</v>
      </c>
      <c r="W87" s="30">
        <f t="shared" si="19"/>
        <v>0</v>
      </c>
      <c r="X87" s="30">
        <f t="shared" si="19"/>
        <v>15.4</v>
      </c>
      <c r="Y87" s="30">
        <f t="shared" si="19"/>
        <v>3.4</v>
      </c>
      <c r="Z87" s="30">
        <f t="shared" si="19"/>
        <v>0</v>
      </c>
      <c r="AI87" s="2"/>
    </row>
    <row r="88" spans="1:35" x14ac:dyDescent="0.25">
      <c r="A88" s="1" t="s">
        <v>78</v>
      </c>
      <c r="B88" s="8" t="s">
        <v>9</v>
      </c>
      <c r="C88" s="9">
        <v>9000</v>
      </c>
      <c r="D88" s="15"/>
      <c r="E88" s="15"/>
      <c r="F88" s="15"/>
      <c r="G88" s="15">
        <v>9154</v>
      </c>
      <c r="H88" s="15">
        <v>9034</v>
      </c>
      <c r="I88" s="15"/>
      <c r="J88" s="15"/>
      <c r="K88" s="15"/>
      <c r="L88" s="15"/>
      <c r="M88" s="15"/>
      <c r="N88" s="15"/>
      <c r="O88" s="15"/>
      <c r="P88" s="15"/>
      <c r="Q88" s="15"/>
      <c r="R88" s="2"/>
      <c r="S88" s="8" t="s">
        <v>9</v>
      </c>
      <c r="T88" s="9">
        <v>0</v>
      </c>
      <c r="X88">
        <f>G88-C88</f>
        <v>154</v>
      </c>
      <c r="Y88">
        <f>H88-C88</f>
        <v>34</v>
      </c>
      <c r="AI88" s="2"/>
    </row>
    <row r="89" spans="1:35" x14ac:dyDescent="0.25">
      <c r="A89" s="1" t="s">
        <v>78</v>
      </c>
      <c r="B89" s="8" t="s">
        <v>10</v>
      </c>
      <c r="C89" s="9">
        <v>285007</v>
      </c>
      <c r="D89" s="15"/>
      <c r="E89" s="15"/>
      <c r="F89" s="15"/>
      <c r="G89" s="15">
        <v>286478</v>
      </c>
      <c r="H89" s="15">
        <v>285312</v>
      </c>
      <c r="I89" s="15"/>
      <c r="J89" s="15"/>
      <c r="K89" s="15"/>
      <c r="L89" s="15"/>
      <c r="M89" s="15"/>
      <c r="N89" s="15"/>
      <c r="O89" s="15"/>
      <c r="P89" s="15"/>
      <c r="Q89" s="15"/>
      <c r="R89" s="2"/>
      <c r="S89" s="8" t="s">
        <v>10</v>
      </c>
      <c r="T89" s="9">
        <v>0</v>
      </c>
      <c r="X89">
        <f>G89-C89</f>
        <v>1471</v>
      </c>
      <c r="Y89">
        <f>H89-C89</f>
        <v>305</v>
      </c>
      <c r="AI89" s="2"/>
    </row>
    <row r="90" spans="1:35" x14ac:dyDescent="0.25">
      <c r="A90" s="1" t="s">
        <v>78</v>
      </c>
      <c r="B90" s="16" t="s">
        <v>11</v>
      </c>
      <c r="C90" s="17">
        <v>0</v>
      </c>
      <c r="D90" s="15"/>
      <c r="E90" s="15"/>
      <c r="F90" s="15"/>
      <c r="G90" s="15">
        <v>16</v>
      </c>
      <c r="H90" s="15">
        <v>7</v>
      </c>
      <c r="I90" s="15"/>
      <c r="J90" s="15"/>
      <c r="K90" s="15"/>
      <c r="L90" s="15"/>
      <c r="M90" s="15"/>
      <c r="N90" s="15"/>
      <c r="O90" s="15"/>
      <c r="P90" s="15"/>
      <c r="Q90" s="15"/>
      <c r="R90" s="2"/>
      <c r="S90" s="16" t="s">
        <v>11</v>
      </c>
      <c r="T90" s="17">
        <v>0</v>
      </c>
      <c r="X90">
        <f>G90-C90</f>
        <v>16</v>
      </c>
      <c r="Y90">
        <f>H90-C90</f>
        <v>7</v>
      </c>
      <c r="AI90" s="2"/>
    </row>
    <row r="91" spans="1:3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t="s">
        <v>79</v>
      </c>
      <c r="B92" s="4" t="s">
        <v>3</v>
      </c>
      <c r="C92" s="5">
        <v>0</v>
      </c>
      <c r="D92" s="5">
        <v>1</v>
      </c>
      <c r="E92" s="5">
        <v>5</v>
      </c>
      <c r="F92" s="5">
        <v>10</v>
      </c>
      <c r="G92" s="5">
        <v>15</v>
      </c>
      <c r="H92" s="5">
        <v>20</v>
      </c>
      <c r="I92" s="6">
        <v>25</v>
      </c>
      <c r="J92" s="5"/>
      <c r="K92" s="7"/>
      <c r="L92" s="7"/>
      <c r="M92" s="7"/>
      <c r="N92" s="7"/>
      <c r="O92" s="7"/>
      <c r="P92" s="7"/>
      <c r="Q92" s="7"/>
      <c r="R92" s="2"/>
      <c r="S92" s="4" t="s">
        <v>3</v>
      </c>
      <c r="T92" s="5">
        <v>0</v>
      </c>
      <c r="U92" s="5"/>
      <c r="V92" s="5"/>
      <c r="W92" s="5"/>
      <c r="X92" s="5">
        <v>15</v>
      </c>
      <c r="Y92" s="5">
        <v>20</v>
      </c>
      <c r="Z92" s="6"/>
      <c r="AA92" s="5"/>
      <c r="AB92" s="7"/>
      <c r="AC92" s="7"/>
      <c r="AD92" s="7"/>
      <c r="AE92" s="7"/>
      <c r="AF92" s="7"/>
      <c r="AG92" s="7"/>
      <c r="AH92" s="7"/>
      <c r="AI92" s="2"/>
    </row>
    <row r="93" spans="1:35" x14ac:dyDescent="0.25">
      <c r="A93" t="s">
        <v>79</v>
      </c>
      <c r="B93" s="8" t="s">
        <v>15</v>
      </c>
      <c r="C93" s="9">
        <v>0</v>
      </c>
      <c r="D93" s="9"/>
      <c r="E93" s="20"/>
      <c r="F93" s="15"/>
      <c r="G93" s="20">
        <v>81</v>
      </c>
      <c r="H93" s="20">
        <v>35</v>
      </c>
      <c r="I93" s="20"/>
      <c r="J93" s="20"/>
      <c r="K93" s="20"/>
      <c r="L93" s="20"/>
      <c r="M93" s="20"/>
      <c r="N93" s="20"/>
      <c r="O93" s="20"/>
      <c r="P93" s="20"/>
      <c r="Q93" s="20"/>
      <c r="R93" s="2"/>
      <c r="S93" s="8" t="s">
        <v>15</v>
      </c>
      <c r="T93" s="9">
        <v>0</v>
      </c>
      <c r="U93" s="9"/>
      <c r="V93" s="20"/>
      <c r="W93" s="15"/>
      <c r="X93" s="20">
        <v>81</v>
      </c>
      <c r="Y93" s="20">
        <v>35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"/>
    </row>
    <row r="94" spans="1:35" x14ac:dyDescent="0.25">
      <c r="A94" t="s">
        <v>79</v>
      </c>
      <c r="B94" s="8" t="s">
        <v>16</v>
      </c>
      <c r="C94" s="9">
        <v>0</v>
      </c>
      <c r="D94" s="9"/>
      <c r="E94" s="20"/>
      <c r="F94" s="15"/>
      <c r="G94" s="20">
        <v>0</v>
      </c>
      <c r="H94" s="20">
        <v>0</v>
      </c>
      <c r="I94" s="20"/>
      <c r="J94" s="20"/>
      <c r="K94" s="20"/>
      <c r="L94" s="20"/>
      <c r="M94" s="20"/>
      <c r="N94" s="20"/>
      <c r="O94" s="20"/>
      <c r="P94" s="20"/>
      <c r="Q94" s="20"/>
      <c r="R94" s="2"/>
      <c r="S94" s="8" t="s">
        <v>16</v>
      </c>
      <c r="T94" s="9">
        <v>0</v>
      </c>
      <c r="U94" s="9"/>
      <c r="V94" s="20"/>
      <c r="W94" s="15"/>
      <c r="X94" s="20">
        <v>0</v>
      </c>
      <c r="Y94" s="20">
        <v>0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"/>
    </row>
    <row r="95" spans="1:35" x14ac:dyDescent="0.25">
      <c r="A95" t="s">
        <v>79</v>
      </c>
      <c r="B95" s="8" t="s">
        <v>17</v>
      </c>
      <c r="C95" s="9">
        <v>0</v>
      </c>
      <c r="D95" s="9"/>
      <c r="E95" s="20"/>
      <c r="F95" s="15"/>
      <c r="G95" s="20">
        <v>95</v>
      </c>
      <c r="H95" s="20">
        <v>948</v>
      </c>
      <c r="I95" s="20"/>
      <c r="J95" s="20"/>
      <c r="K95" s="20"/>
      <c r="L95" s="20"/>
      <c r="M95" s="20"/>
      <c r="N95" s="20"/>
      <c r="O95" s="20"/>
      <c r="P95" s="20"/>
      <c r="Q95" s="20"/>
      <c r="R95" s="2"/>
      <c r="S95" s="8" t="s">
        <v>17</v>
      </c>
      <c r="T95" s="9">
        <v>0</v>
      </c>
      <c r="U95" s="9"/>
      <c r="V95" s="20"/>
      <c r="W95" s="15"/>
      <c r="X95" s="20">
        <v>95</v>
      </c>
      <c r="Y95" s="20">
        <v>948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"/>
    </row>
    <row r="96" spans="1:35" x14ac:dyDescent="0.25">
      <c r="A96" t="s">
        <v>79</v>
      </c>
      <c r="B96" s="8" t="s">
        <v>18</v>
      </c>
      <c r="C96" s="9">
        <v>0</v>
      </c>
      <c r="D96" s="9"/>
      <c r="R96" s="2"/>
      <c r="S96" s="8" t="s">
        <v>18</v>
      </c>
      <c r="T96" s="13"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2"/>
    </row>
    <row r="97" spans="1:35" x14ac:dyDescent="0.25">
      <c r="A97" t="s">
        <v>79</v>
      </c>
      <c r="B97" s="8" t="s">
        <v>19</v>
      </c>
      <c r="C97" s="9">
        <v>30000</v>
      </c>
      <c r="D97" s="15"/>
      <c r="E97" s="15"/>
      <c r="F97" s="15"/>
      <c r="G97" s="15">
        <v>30124</v>
      </c>
      <c r="H97" s="15">
        <v>30038</v>
      </c>
      <c r="I97" s="15"/>
      <c r="J97" s="15"/>
      <c r="K97" s="15"/>
      <c r="L97" s="15"/>
      <c r="M97" s="15"/>
      <c r="N97" s="15"/>
      <c r="O97" s="15"/>
      <c r="P97" s="15"/>
      <c r="Q97" s="15"/>
      <c r="R97" s="2"/>
      <c r="S97" s="8" t="s">
        <v>19</v>
      </c>
      <c r="T97" s="9">
        <v>0</v>
      </c>
      <c r="X97">
        <f>G97-C97</f>
        <v>124</v>
      </c>
      <c r="Y97">
        <f>H97-C97</f>
        <v>38</v>
      </c>
      <c r="AI97" s="2"/>
    </row>
    <row r="98" spans="1:35" x14ac:dyDescent="0.25">
      <c r="B98" s="8" t="s">
        <v>111</v>
      </c>
      <c r="C98" s="9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2"/>
      <c r="S98" s="8" t="s">
        <v>111</v>
      </c>
      <c r="T98" s="9">
        <v>0</v>
      </c>
      <c r="U98" s="30">
        <f>U99/10</f>
        <v>0</v>
      </c>
      <c r="V98" s="30">
        <f t="shared" ref="V98:Z98" si="20">V99/10</f>
        <v>0</v>
      </c>
      <c r="W98" s="30">
        <f t="shared" si="20"/>
        <v>0</v>
      </c>
      <c r="X98" s="30">
        <f t="shared" si="20"/>
        <v>12.4</v>
      </c>
      <c r="Y98" s="30">
        <f t="shared" si="20"/>
        <v>3.8</v>
      </c>
      <c r="Z98" s="30">
        <f t="shared" si="20"/>
        <v>0</v>
      </c>
      <c r="AI98" s="2"/>
    </row>
    <row r="99" spans="1:35" x14ac:dyDescent="0.25">
      <c r="A99" t="s">
        <v>79</v>
      </c>
      <c r="B99" s="8" t="s">
        <v>20</v>
      </c>
      <c r="C99" s="9">
        <v>9000</v>
      </c>
      <c r="D99" s="15"/>
      <c r="E99" s="15"/>
      <c r="F99" s="15"/>
      <c r="G99" s="15">
        <v>9124</v>
      </c>
      <c r="H99" s="15">
        <v>9038</v>
      </c>
      <c r="I99" s="15"/>
      <c r="J99" s="15"/>
      <c r="K99" s="15"/>
      <c r="L99" s="15"/>
      <c r="M99" s="15"/>
      <c r="N99" s="15"/>
      <c r="O99" s="15"/>
      <c r="P99" s="15"/>
      <c r="Q99" s="15"/>
      <c r="R99" s="2"/>
      <c r="S99" s="8" t="s">
        <v>20</v>
      </c>
      <c r="T99" s="9">
        <v>0</v>
      </c>
      <c r="X99">
        <f>G99-C99</f>
        <v>124</v>
      </c>
      <c r="Y99">
        <f>H99-C99</f>
        <v>38</v>
      </c>
      <c r="AI99" s="2"/>
    </row>
    <row r="100" spans="1:35" x14ac:dyDescent="0.25">
      <c r="A100" t="s">
        <v>79</v>
      </c>
      <c r="B100" s="8" t="s">
        <v>21</v>
      </c>
      <c r="C100" s="9">
        <v>285007</v>
      </c>
      <c r="D100" s="15"/>
      <c r="E100" s="15"/>
      <c r="F100" s="15"/>
      <c r="G100" s="15">
        <v>286196</v>
      </c>
      <c r="H100" s="15">
        <v>285391</v>
      </c>
      <c r="I100" s="21"/>
      <c r="J100" s="15"/>
      <c r="K100" s="15"/>
      <c r="L100" s="15"/>
      <c r="M100" s="15"/>
      <c r="N100" s="15"/>
      <c r="O100" s="15"/>
      <c r="P100" s="15"/>
      <c r="Q100" s="15"/>
      <c r="R100" s="2"/>
      <c r="S100" s="8" t="s">
        <v>21</v>
      </c>
      <c r="T100" s="9">
        <v>0</v>
      </c>
      <c r="X100">
        <f>G100-C100</f>
        <v>1189</v>
      </c>
      <c r="Y100">
        <f>H100-C100</f>
        <v>384</v>
      </c>
      <c r="AI100" s="2"/>
    </row>
    <row r="101" spans="1:35" x14ac:dyDescent="0.25">
      <c r="A101" t="s">
        <v>79</v>
      </c>
      <c r="B101" s="16" t="s">
        <v>22</v>
      </c>
      <c r="C101" s="17">
        <v>0</v>
      </c>
      <c r="D101" s="15"/>
      <c r="E101" s="15"/>
      <c r="F101" s="15"/>
      <c r="G101" s="15">
        <v>17</v>
      </c>
      <c r="H101" s="15">
        <v>9</v>
      </c>
      <c r="I101" s="21"/>
      <c r="J101" s="15"/>
      <c r="K101" s="15"/>
      <c r="L101" s="15"/>
      <c r="M101" s="15"/>
      <c r="N101" s="15"/>
      <c r="O101" s="15"/>
      <c r="P101" s="15"/>
      <c r="Q101" s="15"/>
      <c r="R101" s="2"/>
      <c r="S101" s="16" t="s">
        <v>22</v>
      </c>
      <c r="T101" s="17">
        <v>0</v>
      </c>
      <c r="X101">
        <f>G101-C101</f>
        <v>17</v>
      </c>
      <c r="Y101">
        <f>H101-C101</f>
        <v>9</v>
      </c>
      <c r="AI101" s="2"/>
    </row>
    <row r="102" spans="1:3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</sheetData>
  <mergeCells count="2">
    <mergeCell ref="B1:Q2"/>
    <mergeCell ref="S1:A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87BC-165D-4DB0-BAC6-639259D0AA1A}">
  <dimension ref="A1:AI80"/>
  <sheetViews>
    <sheetView topLeftCell="O21" zoomScale="85" zoomScaleNormal="85" workbookViewId="0">
      <selection activeCell="T9" sqref="T9"/>
    </sheetView>
  </sheetViews>
  <sheetFormatPr defaultRowHeight="15" x14ac:dyDescent="0.25"/>
  <cols>
    <col min="1" max="1" width="19.42578125" bestFit="1" customWidth="1"/>
    <col min="2" max="2" width="19.140625" bestFit="1" customWidth="1"/>
    <col min="3" max="3" width="7.140625" bestFit="1" customWidth="1"/>
    <col min="4" max="4" width="8.42578125" bestFit="1" customWidth="1"/>
    <col min="5" max="6" width="7.140625" bestFit="1" customWidth="1"/>
    <col min="7" max="7" width="12.140625" bestFit="1" customWidth="1"/>
    <col min="8" max="8" width="7.140625" bestFit="1" customWidth="1"/>
    <col min="9" max="14" width="3" bestFit="1" customWidth="1"/>
    <col min="15" max="17" width="4" bestFit="1" customWidth="1"/>
    <col min="19" max="19" width="20" bestFit="1" customWidth="1"/>
    <col min="20" max="20" width="2.140625" bestFit="1" customWidth="1"/>
    <col min="21" max="22" width="8.85546875" bestFit="1" customWidth="1"/>
    <col min="23" max="25" width="7.85546875" bestFit="1" customWidth="1"/>
    <col min="26" max="34" width="7.7109375" bestFit="1" customWidth="1"/>
  </cols>
  <sheetData>
    <row r="1" spans="1:35" x14ac:dyDescent="0.25">
      <c r="A1" s="1">
        <f>DATE(2019,7,4)</f>
        <v>43650</v>
      </c>
      <c r="B1" s="104" t="s">
        <v>56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2</v>
      </c>
      <c r="F3" s="5">
        <v>4</v>
      </c>
      <c r="G3" s="5">
        <v>5</v>
      </c>
      <c r="H3" s="5">
        <v>10</v>
      </c>
      <c r="I3" s="6"/>
      <c r="J3" s="5"/>
      <c r="K3" s="7"/>
      <c r="L3" s="7"/>
      <c r="M3" s="7"/>
      <c r="N3" s="7"/>
      <c r="O3" s="7"/>
      <c r="P3" s="7"/>
      <c r="Q3" s="7"/>
      <c r="R3" s="2"/>
      <c r="S3" s="4" t="s">
        <v>3</v>
      </c>
      <c r="T3" s="5">
        <v>0</v>
      </c>
      <c r="U3" s="5">
        <v>1</v>
      </c>
      <c r="V3" s="5">
        <v>2</v>
      </c>
      <c r="W3" s="5">
        <v>4</v>
      </c>
      <c r="X3" s="5">
        <v>5</v>
      </c>
      <c r="Y3" s="5">
        <v>10</v>
      </c>
      <c r="Z3" s="6"/>
      <c r="AA3" s="5"/>
      <c r="AB3" s="7"/>
      <c r="AC3" s="7"/>
      <c r="AD3" s="7"/>
      <c r="AE3" s="7"/>
      <c r="AF3" s="7"/>
      <c r="AG3" s="7"/>
      <c r="AH3" s="7"/>
      <c r="AI3" s="2"/>
    </row>
    <row r="4" spans="1:35" x14ac:dyDescent="0.25">
      <c r="A4" s="1" t="s">
        <v>2</v>
      </c>
      <c r="B4" s="8" t="s">
        <v>4</v>
      </c>
      <c r="C4" s="9">
        <v>0</v>
      </c>
      <c r="D4" s="9">
        <v>16</v>
      </c>
      <c r="E4" s="9">
        <v>23</v>
      </c>
      <c r="F4" s="9">
        <v>19</v>
      </c>
      <c r="G4" s="9">
        <v>18</v>
      </c>
      <c r="H4" s="9">
        <v>13</v>
      </c>
      <c r="I4" s="10"/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>
        <v>16</v>
      </c>
      <c r="V4" s="9">
        <v>23</v>
      </c>
      <c r="W4" s="9">
        <v>19</v>
      </c>
      <c r="X4" s="9">
        <v>18</v>
      </c>
      <c r="Y4" s="9">
        <v>13</v>
      </c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0"/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>
        <v>0</v>
      </c>
      <c r="E6" s="9">
        <v>30</v>
      </c>
      <c r="F6" s="9">
        <v>163</v>
      </c>
      <c r="G6" s="9">
        <v>242</v>
      </c>
      <c r="H6" s="9">
        <v>589</v>
      </c>
      <c r="I6" s="10"/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>
        <v>0</v>
      </c>
      <c r="V6" s="9">
        <v>30</v>
      </c>
      <c r="W6" s="9">
        <v>163</v>
      </c>
      <c r="X6" s="9">
        <v>242</v>
      </c>
      <c r="Y6" s="9">
        <v>589</v>
      </c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37"/>
      <c r="C7" s="9">
        <v>0</v>
      </c>
      <c r="D7" s="9"/>
      <c r="E7" s="9"/>
      <c r="F7" s="9"/>
      <c r="G7" s="9"/>
      <c r="H7" s="9"/>
      <c r="I7" s="10"/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>
        <v>30016</v>
      </c>
      <c r="E8" s="15">
        <v>30023</v>
      </c>
      <c r="F8" s="15">
        <v>30019</v>
      </c>
      <c r="G8" s="15">
        <v>30018</v>
      </c>
      <c r="H8" s="15">
        <v>30013</v>
      </c>
      <c r="I8" s="15"/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16</v>
      </c>
      <c r="V8">
        <f>E8-C8</f>
        <v>23</v>
      </c>
      <c r="W8">
        <f>F8-C8</f>
        <v>19</v>
      </c>
      <c r="X8">
        <f>G8-C8</f>
        <v>18</v>
      </c>
      <c r="Y8">
        <f>H8-C8</f>
        <v>13</v>
      </c>
      <c r="AI8" s="2"/>
    </row>
    <row r="9" spans="1:35" x14ac:dyDescent="0.25">
      <c r="A9" s="1"/>
      <c r="B9" s="8"/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/>
      <c r="T9" s="9">
        <v>0</v>
      </c>
      <c r="U9" s="30">
        <f>U8/10</f>
        <v>1.6</v>
      </c>
      <c r="V9" s="30">
        <f t="shared" ref="V9:Y9" si="0">V8/10</f>
        <v>2.2999999999999998</v>
      </c>
      <c r="W9" s="30">
        <f t="shared" si="0"/>
        <v>1.9</v>
      </c>
      <c r="X9" s="30">
        <f t="shared" si="0"/>
        <v>1.8</v>
      </c>
      <c r="Y9" s="30">
        <f t="shared" si="0"/>
        <v>1.3</v>
      </c>
      <c r="AI9" s="2"/>
    </row>
    <row r="10" spans="1:35" x14ac:dyDescent="0.25">
      <c r="A10" s="1" t="s">
        <v>2</v>
      </c>
      <c r="B10" s="8" t="s">
        <v>9</v>
      </c>
      <c r="C10" s="9">
        <v>9000</v>
      </c>
      <c r="D10" s="15">
        <v>9016</v>
      </c>
      <c r="E10" s="15">
        <v>9023</v>
      </c>
      <c r="F10" s="15">
        <v>9019</v>
      </c>
      <c r="G10" s="15">
        <v>9018</v>
      </c>
      <c r="H10" s="15">
        <v>9013</v>
      </c>
      <c r="I10" s="15"/>
      <c r="J10" s="15"/>
      <c r="K10" s="15"/>
      <c r="L10" s="15"/>
      <c r="M10" s="15"/>
      <c r="N10" s="15"/>
      <c r="O10" s="15"/>
      <c r="P10" s="15"/>
      <c r="Q10" s="15"/>
      <c r="R10" s="2"/>
      <c r="S10" s="8" t="s">
        <v>9</v>
      </c>
      <c r="T10" s="9">
        <v>0</v>
      </c>
      <c r="U10">
        <f>(D10-C10)/10</f>
        <v>1.6</v>
      </c>
      <c r="V10">
        <f>E10-C10</f>
        <v>23</v>
      </c>
      <c r="W10">
        <f>F10-C10</f>
        <v>19</v>
      </c>
      <c r="X10">
        <f>G10-C10</f>
        <v>18</v>
      </c>
      <c r="Y10">
        <f>H10-C10</f>
        <v>13</v>
      </c>
      <c r="AI10" s="2"/>
    </row>
    <row r="11" spans="1:35" x14ac:dyDescent="0.25">
      <c r="A11" s="1" t="s">
        <v>2</v>
      </c>
      <c r="B11" s="8" t="s">
        <v>10</v>
      </c>
      <c r="C11" s="9">
        <v>285007</v>
      </c>
      <c r="D11" s="15">
        <v>285158</v>
      </c>
      <c r="E11" s="15">
        <v>285194</v>
      </c>
      <c r="F11" s="15">
        <v>285147</v>
      </c>
      <c r="G11" s="15">
        <v>285139</v>
      </c>
      <c r="H11" s="15">
        <v>285105</v>
      </c>
      <c r="I11" s="15"/>
      <c r="J11" s="15"/>
      <c r="K11" s="15"/>
      <c r="L11" s="15"/>
      <c r="M11" s="15"/>
      <c r="N11" s="15"/>
      <c r="O11" s="15"/>
      <c r="P11" s="15"/>
      <c r="Q11" s="15"/>
      <c r="R11" s="2"/>
      <c r="S11" s="8" t="s">
        <v>10</v>
      </c>
      <c r="T11" s="9">
        <v>0</v>
      </c>
      <c r="U11">
        <f>D11-C11</f>
        <v>151</v>
      </c>
      <c r="V11">
        <f>E11-C11</f>
        <v>187</v>
      </c>
      <c r="W11">
        <f>F11-C11</f>
        <v>140</v>
      </c>
      <c r="X11">
        <f>G11-C11</f>
        <v>132</v>
      </c>
      <c r="Y11">
        <f>H11-C11</f>
        <v>98</v>
      </c>
      <c r="AI11" s="2"/>
    </row>
    <row r="12" spans="1:35" x14ac:dyDescent="0.25">
      <c r="A12" s="1" t="s">
        <v>2</v>
      </c>
      <c r="B12" s="16" t="s">
        <v>11</v>
      </c>
      <c r="C12" s="17">
        <v>0</v>
      </c>
      <c r="D12" s="15">
        <v>1</v>
      </c>
      <c r="E12" s="15">
        <v>6</v>
      </c>
      <c r="F12" s="15">
        <v>16</v>
      </c>
      <c r="G12" s="15">
        <v>19</v>
      </c>
      <c r="H12" s="15">
        <v>38</v>
      </c>
      <c r="I12" s="15"/>
      <c r="J12" s="15"/>
      <c r="K12" s="15"/>
      <c r="L12" s="15"/>
      <c r="M12" s="15"/>
      <c r="N12" s="15"/>
      <c r="O12" s="15"/>
      <c r="P12" s="15"/>
      <c r="Q12" s="15"/>
      <c r="R12" s="2"/>
      <c r="S12" s="16" t="s">
        <v>11</v>
      </c>
      <c r="T12" s="17">
        <v>0</v>
      </c>
      <c r="U12">
        <f>D12-C12</f>
        <v>1</v>
      </c>
      <c r="V12">
        <f>E12-C12</f>
        <v>6</v>
      </c>
      <c r="W12">
        <f>F12-C12</f>
        <v>16</v>
      </c>
      <c r="X12">
        <f>G12-C12</f>
        <v>19</v>
      </c>
      <c r="Y12">
        <f>H12-C12</f>
        <v>38</v>
      </c>
      <c r="AI12" s="2"/>
    </row>
    <row r="13" spans="1:35" ht="16.5" customHeight="1" x14ac:dyDescent="0.25">
      <c r="A13" s="1" t="s">
        <v>12</v>
      </c>
      <c r="K13" s="2"/>
      <c r="R13" s="2"/>
      <c r="S13" s="18" t="s">
        <v>13</v>
      </c>
      <c r="T13" s="18">
        <v>0</v>
      </c>
      <c r="U13" s="19">
        <v>16</v>
      </c>
      <c r="V13" s="19">
        <f>U13*E3</f>
        <v>32</v>
      </c>
      <c r="W13" s="19">
        <f>U13*F3</f>
        <v>64</v>
      </c>
      <c r="X13" s="19">
        <f>U13*G3</f>
        <v>80</v>
      </c>
      <c r="Y13" s="19">
        <f>U13*H3</f>
        <v>160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2"/>
    </row>
    <row r="14" spans="1:35" ht="16.5" customHeight="1" x14ac:dyDescent="0.25">
      <c r="A14" s="1"/>
      <c r="K14" s="2"/>
      <c r="R14" s="2"/>
      <c r="S14" s="35" t="s">
        <v>112</v>
      </c>
      <c r="T14" s="35"/>
      <c r="U14" s="30">
        <f>U13/10</f>
        <v>1.6</v>
      </c>
      <c r="V14" s="30">
        <f t="shared" ref="V14" si="1">V13/10</f>
        <v>3.2</v>
      </c>
      <c r="W14" s="30">
        <f t="shared" ref="W14" si="2">W13/10</f>
        <v>6.4</v>
      </c>
      <c r="X14" s="30">
        <f t="shared" ref="X14" si="3">X13/10</f>
        <v>8</v>
      </c>
      <c r="Y14" s="30">
        <f t="shared" ref="Y14" si="4">Y13/10</f>
        <v>16</v>
      </c>
      <c r="Z14" s="19"/>
      <c r="AA14" s="19"/>
      <c r="AB14" s="19"/>
      <c r="AC14" s="19"/>
      <c r="AD14" s="19"/>
      <c r="AE14" s="19"/>
      <c r="AF14" s="19"/>
      <c r="AG14" s="19"/>
      <c r="AH14" s="19"/>
      <c r="AI14" s="2"/>
    </row>
    <row r="15" spans="1:3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14</v>
      </c>
      <c r="B16" s="4" t="s">
        <v>3</v>
      </c>
      <c r="C16" s="5">
        <v>0</v>
      </c>
      <c r="D16" s="5">
        <v>1</v>
      </c>
      <c r="E16" s="5">
        <v>2</v>
      </c>
      <c r="F16" s="5">
        <v>4</v>
      </c>
      <c r="G16" s="5">
        <v>5</v>
      </c>
      <c r="H16" s="5">
        <v>10</v>
      </c>
      <c r="I16" s="6"/>
      <c r="J16" s="5"/>
      <c r="K16" s="7"/>
      <c r="L16" s="7"/>
      <c r="M16" s="7"/>
      <c r="N16" s="7"/>
      <c r="O16" s="7"/>
      <c r="P16" s="7"/>
      <c r="Q16" s="7"/>
      <c r="R16" s="2"/>
      <c r="S16" s="4" t="s">
        <v>3</v>
      </c>
      <c r="T16" s="5">
        <v>0</v>
      </c>
      <c r="U16" s="5">
        <v>1</v>
      </c>
      <c r="V16" s="5">
        <v>2</v>
      </c>
      <c r="W16" s="5">
        <v>4</v>
      </c>
      <c r="X16" s="5">
        <v>5</v>
      </c>
      <c r="Y16" s="5">
        <v>10</v>
      </c>
      <c r="Z16" s="6"/>
      <c r="AA16" s="5"/>
      <c r="AB16" s="7"/>
      <c r="AC16" s="7"/>
      <c r="AD16" s="7"/>
      <c r="AE16" s="7"/>
      <c r="AF16" s="7"/>
      <c r="AG16" s="7"/>
      <c r="AH16" s="7"/>
      <c r="AI16" s="2"/>
    </row>
    <row r="17" spans="1:35" x14ac:dyDescent="0.25">
      <c r="A17" t="s">
        <v>14</v>
      </c>
      <c r="B17" s="8" t="s">
        <v>15</v>
      </c>
      <c r="C17" s="9">
        <v>0</v>
      </c>
      <c r="D17" s="9">
        <v>16</v>
      </c>
      <c r="E17" s="20">
        <v>25</v>
      </c>
      <c r="F17" s="15">
        <v>17</v>
      </c>
      <c r="G17" s="20">
        <v>14</v>
      </c>
      <c r="H17" s="20">
        <v>9</v>
      </c>
      <c r="I17" s="20"/>
      <c r="J17" s="20"/>
      <c r="K17" s="20"/>
      <c r="L17" s="20"/>
      <c r="M17" s="20"/>
      <c r="N17" s="20"/>
      <c r="O17" s="20"/>
      <c r="P17" s="20"/>
      <c r="Q17" s="20"/>
      <c r="R17" s="2"/>
      <c r="S17" s="8" t="s">
        <v>15</v>
      </c>
      <c r="T17" s="9">
        <v>0</v>
      </c>
      <c r="U17" s="9">
        <v>16</v>
      </c>
      <c r="V17" s="20">
        <v>25</v>
      </c>
      <c r="W17" s="15">
        <v>17</v>
      </c>
      <c r="X17" s="20">
        <v>14</v>
      </c>
      <c r="Y17" s="20">
        <v>9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16</v>
      </c>
      <c r="C18" s="9">
        <v>0</v>
      </c>
      <c r="D18" s="9">
        <v>0</v>
      </c>
      <c r="E18" s="20">
        <v>0</v>
      </c>
      <c r="F18" s="15">
        <v>0</v>
      </c>
      <c r="G18" s="20">
        <v>0</v>
      </c>
      <c r="H18" s="20">
        <v>0</v>
      </c>
      <c r="I18" s="20"/>
      <c r="J18" s="20"/>
      <c r="K18" s="20"/>
      <c r="L18" s="20"/>
      <c r="M18" s="20"/>
      <c r="N18" s="20"/>
      <c r="O18" s="20"/>
      <c r="P18" s="20"/>
      <c r="Q18" s="20"/>
      <c r="R18" s="2"/>
      <c r="S18" s="8" t="s">
        <v>16</v>
      </c>
      <c r="T18" s="9">
        <v>0</v>
      </c>
      <c r="U18" s="9">
        <v>0</v>
      </c>
      <c r="V18" s="20">
        <v>0</v>
      </c>
      <c r="W18" s="15">
        <v>0</v>
      </c>
      <c r="X18" s="20">
        <v>0</v>
      </c>
      <c r="Y18" s="20">
        <v>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"/>
    </row>
    <row r="19" spans="1:35" x14ac:dyDescent="0.25">
      <c r="A19" t="s">
        <v>14</v>
      </c>
      <c r="B19" s="8" t="s">
        <v>17</v>
      </c>
      <c r="C19" s="9">
        <v>0</v>
      </c>
      <c r="D19" s="9">
        <v>0</v>
      </c>
      <c r="E19" s="20">
        <v>25</v>
      </c>
      <c r="F19" s="15">
        <v>159</v>
      </c>
      <c r="G19" s="20">
        <v>229</v>
      </c>
      <c r="H19" s="20">
        <v>626</v>
      </c>
      <c r="I19" s="20"/>
      <c r="J19" s="20"/>
      <c r="K19" s="20"/>
      <c r="L19" s="20"/>
      <c r="M19" s="20"/>
      <c r="N19" s="20"/>
      <c r="O19" s="20"/>
      <c r="P19" s="20"/>
      <c r="Q19" s="20"/>
      <c r="R19" s="2"/>
      <c r="S19" s="8" t="s">
        <v>17</v>
      </c>
      <c r="T19" s="9">
        <v>0</v>
      </c>
      <c r="U19" s="9">
        <v>0</v>
      </c>
      <c r="V19" s="20">
        <v>25</v>
      </c>
      <c r="W19" s="15">
        <v>159</v>
      </c>
      <c r="X19" s="20">
        <v>229</v>
      </c>
      <c r="Y19" s="20">
        <v>626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"/>
    </row>
    <row r="20" spans="1:35" x14ac:dyDescent="0.25">
      <c r="A20" t="s">
        <v>14</v>
      </c>
      <c r="B20" s="8" t="s">
        <v>18</v>
      </c>
      <c r="C20" s="9">
        <v>0</v>
      </c>
      <c r="D20" s="9"/>
      <c r="R20" s="2"/>
      <c r="S20" s="8" t="s">
        <v>18</v>
      </c>
      <c r="T20" s="13"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2"/>
    </row>
    <row r="21" spans="1:35" x14ac:dyDescent="0.25">
      <c r="A21" t="s">
        <v>14</v>
      </c>
      <c r="B21" s="8" t="s">
        <v>19</v>
      </c>
      <c r="C21" s="9">
        <v>30000</v>
      </c>
      <c r="D21" s="15">
        <v>30016</v>
      </c>
      <c r="E21" s="15">
        <v>30025</v>
      </c>
      <c r="F21" s="15">
        <v>30017</v>
      </c>
      <c r="G21" s="15">
        <v>30014</v>
      </c>
      <c r="H21" s="15">
        <v>30009</v>
      </c>
      <c r="I21" s="15"/>
      <c r="J21" s="15"/>
      <c r="K21" s="15"/>
      <c r="L21" s="15"/>
      <c r="M21" s="15"/>
      <c r="N21" s="15"/>
      <c r="O21" s="15"/>
      <c r="P21" s="15"/>
      <c r="Q21" s="15"/>
      <c r="R21" s="2"/>
      <c r="S21" s="8" t="s">
        <v>19</v>
      </c>
      <c r="T21" s="9">
        <v>0</v>
      </c>
      <c r="U21">
        <f>D21-C21</f>
        <v>16</v>
      </c>
      <c r="V21">
        <f>E21-C21</f>
        <v>25</v>
      </c>
      <c r="W21">
        <f>F21-C21</f>
        <v>17</v>
      </c>
      <c r="X21">
        <f>G21-C21</f>
        <v>14</v>
      </c>
      <c r="Y21">
        <f>H21-C21</f>
        <v>9</v>
      </c>
      <c r="AI21" s="2"/>
    </row>
    <row r="22" spans="1:35" x14ac:dyDescent="0.25">
      <c r="B22" s="8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8"/>
      <c r="T22" s="9">
        <v>0</v>
      </c>
      <c r="U22" s="30">
        <f>U21/10</f>
        <v>1.6</v>
      </c>
      <c r="V22" s="30">
        <f t="shared" ref="V22:Y22" si="5">V21/10</f>
        <v>2.5</v>
      </c>
      <c r="W22" s="30">
        <f t="shared" si="5"/>
        <v>1.7</v>
      </c>
      <c r="X22" s="30">
        <f t="shared" si="5"/>
        <v>1.4</v>
      </c>
      <c r="Y22" s="30">
        <f t="shared" si="5"/>
        <v>0.9</v>
      </c>
      <c r="AI22" s="2"/>
    </row>
    <row r="23" spans="1:35" x14ac:dyDescent="0.25">
      <c r="A23" t="s">
        <v>14</v>
      </c>
      <c r="B23" s="8" t="s">
        <v>20</v>
      </c>
      <c r="C23" s="9">
        <v>9000</v>
      </c>
      <c r="D23" s="15">
        <v>9016</v>
      </c>
      <c r="E23" s="15">
        <v>9025</v>
      </c>
      <c r="F23" s="15">
        <v>9017</v>
      </c>
      <c r="G23" s="15">
        <v>9014</v>
      </c>
      <c r="H23" s="15">
        <v>9009</v>
      </c>
      <c r="I23" s="15"/>
      <c r="J23" s="15"/>
      <c r="K23" s="15"/>
      <c r="L23" s="15"/>
      <c r="M23" s="15"/>
      <c r="N23" s="15"/>
      <c r="O23" s="15"/>
      <c r="P23" s="15"/>
      <c r="Q23" s="15"/>
      <c r="R23" s="2"/>
      <c r="S23" s="8" t="s">
        <v>20</v>
      </c>
      <c r="T23" s="9">
        <v>0</v>
      </c>
      <c r="U23">
        <f>D23-C23</f>
        <v>16</v>
      </c>
      <c r="V23">
        <f>E23-C23</f>
        <v>25</v>
      </c>
      <c r="W23">
        <f>F23-C23</f>
        <v>17</v>
      </c>
      <c r="X23">
        <f>G23-C23</f>
        <v>14</v>
      </c>
      <c r="Y23">
        <f>H23-C23</f>
        <v>9</v>
      </c>
      <c r="AI23" s="2"/>
    </row>
    <row r="24" spans="1:35" x14ac:dyDescent="0.25">
      <c r="A24" t="s">
        <v>14</v>
      </c>
      <c r="B24" s="8" t="s">
        <v>21</v>
      </c>
      <c r="C24" s="9">
        <v>285007</v>
      </c>
      <c r="D24" s="15">
        <v>285158</v>
      </c>
      <c r="E24" s="15">
        <v>285227</v>
      </c>
      <c r="F24" s="15">
        <v>285146</v>
      </c>
      <c r="G24" s="15">
        <v>285120</v>
      </c>
      <c r="H24" s="15">
        <v>285073</v>
      </c>
      <c r="I24" s="21"/>
      <c r="J24" s="15"/>
      <c r="K24" s="15"/>
      <c r="L24" s="15"/>
      <c r="M24" s="15"/>
      <c r="N24" s="15"/>
      <c r="O24" s="15"/>
      <c r="P24" s="15"/>
      <c r="Q24" s="15"/>
      <c r="R24" s="2"/>
      <c r="S24" s="8" t="s">
        <v>21</v>
      </c>
      <c r="T24" s="9">
        <v>0</v>
      </c>
      <c r="U24">
        <f>D24-C24</f>
        <v>151</v>
      </c>
      <c r="V24">
        <f>E24-C24</f>
        <v>220</v>
      </c>
      <c r="W24">
        <f>F24-C24</f>
        <v>139</v>
      </c>
      <c r="X24">
        <f>G24-C24</f>
        <v>113</v>
      </c>
      <c r="Y24">
        <f>H24-C24</f>
        <v>66</v>
      </c>
      <c r="AI24" s="2"/>
    </row>
    <row r="25" spans="1:35" x14ac:dyDescent="0.25">
      <c r="A25" t="s">
        <v>14</v>
      </c>
      <c r="B25" s="16" t="s">
        <v>22</v>
      </c>
      <c r="C25" s="17">
        <v>0</v>
      </c>
      <c r="D25" s="15">
        <v>1</v>
      </c>
      <c r="E25" s="15">
        <v>3</v>
      </c>
      <c r="F25" s="15">
        <v>11</v>
      </c>
      <c r="G25" s="15">
        <v>16</v>
      </c>
      <c r="H25" s="15">
        <v>51</v>
      </c>
      <c r="I25" s="21"/>
      <c r="J25" s="15"/>
      <c r="K25" s="15"/>
      <c r="L25" s="15"/>
      <c r="M25" s="15"/>
      <c r="N25" s="15"/>
      <c r="O25" s="15"/>
      <c r="P25" s="15"/>
      <c r="Q25" s="15"/>
      <c r="R25" s="2"/>
      <c r="S25" s="16" t="s">
        <v>22</v>
      </c>
      <c r="T25" s="17">
        <v>0</v>
      </c>
      <c r="U25">
        <f>D25-C25</f>
        <v>1</v>
      </c>
      <c r="V25">
        <f>E25-C25</f>
        <v>3</v>
      </c>
      <c r="W25">
        <f>F25-C25</f>
        <v>11</v>
      </c>
      <c r="X25">
        <f>G25-C25</f>
        <v>16</v>
      </c>
      <c r="Y25">
        <f>H25-C25</f>
        <v>51</v>
      </c>
      <c r="AI25" s="2"/>
    </row>
    <row r="26" spans="1:3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2" t="s">
        <v>23</v>
      </c>
      <c r="B27" s="4" t="s">
        <v>3</v>
      </c>
      <c r="C27" s="5">
        <v>0</v>
      </c>
      <c r="D27" s="5">
        <v>1</v>
      </c>
      <c r="E27" s="5">
        <v>2</v>
      </c>
      <c r="F27" s="5">
        <v>4</v>
      </c>
      <c r="G27" s="5">
        <v>5</v>
      </c>
      <c r="H27" s="5">
        <v>10</v>
      </c>
      <c r="I27" s="6"/>
      <c r="J27" s="5"/>
      <c r="K27" s="7"/>
      <c r="L27" s="7"/>
      <c r="M27" s="7"/>
      <c r="N27" s="7"/>
      <c r="O27" s="7"/>
      <c r="P27" s="7"/>
      <c r="Q27" s="7"/>
      <c r="R27" s="2"/>
      <c r="S27" s="4" t="s">
        <v>3</v>
      </c>
      <c r="T27" s="5">
        <v>0</v>
      </c>
      <c r="U27" s="5">
        <v>1</v>
      </c>
      <c r="V27" s="5">
        <v>2</v>
      </c>
      <c r="W27" s="5">
        <v>4</v>
      </c>
      <c r="X27" s="5">
        <v>5</v>
      </c>
      <c r="Y27" s="5">
        <v>10</v>
      </c>
      <c r="Z27" s="6"/>
      <c r="AA27" s="5"/>
      <c r="AB27" s="7"/>
      <c r="AC27" s="7"/>
      <c r="AD27" s="7"/>
      <c r="AE27" s="7"/>
      <c r="AF27" s="7"/>
      <c r="AG27" s="7"/>
      <c r="AH27" s="7"/>
      <c r="AI27" s="2"/>
    </row>
    <row r="28" spans="1:35" x14ac:dyDescent="0.25">
      <c r="A28" s="22" t="s">
        <v>23</v>
      </c>
      <c r="B28" s="8" t="s">
        <v>24</v>
      </c>
      <c r="C28" s="9">
        <v>0</v>
      </c>
      <c r="D28" s="9">
        <v>16</v>
      </c>
      <c r="E28" s="23">
        <v>22</v>
      </c>
      <c r="F28" s="23">
        <v>17</v>
      </c>
      <c r="G28" s="23">
        <v>11</v>
      </c>
      <c r="H28" s="23">
        <v>3</v>
      </c>
      <c r="I28" s="20"/>
      <c r="J28" s="20"/>
      <c r="K28" s="20"/>
      <c r="L28" s="20"/>
      <c r="M28" s="20"/>
      <c r="N28" s="20"/>
      <c r="O28" s="20"/>
      <c r="P28" s="20"/>
      <c r="Q28" s="20"/>
      <c r="R28" s="2"/>
      <c r="S28" s="8" t="s">
        <v>24</v>
      </c>
      <c r="T28" s="9">
        <v>0</v>
      </c>
      <c r="U28" s="9">
        <v>16</v>
      </c>
      <c r="V28" s="23">
        <v>22</v>
      </c>
      <c r="W28" s="23">
        <v>17</v>
      </c>
      <c r="X28" s="23">
        <v>11</v>
      </c>
      <c r="Y28" s="23">
        <v>3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"/>
    </row>
    <row r="29" spans="1:35" x14ac:dyDescent="0.25">
      <c r="A29" s="22" t="s">
        <v>23</v>
      </c>
      <c r="B29" s="8" t="s">
        <v>25</v>
      </c>
      <c r="C29" s="9">
        <v>0</v>
      </c>
      <c r="D29" s="9">
        <v>0</v>
      </c>
      <c r="E29" s="23">
        <v>0</v>
      </c>
      <c r="F29" s="23">
        <v>0</v>
      </c>
      <c r="G29" s="23">
        <v>0</v>
      </c>
      <c r="H29" s="23">
        <v>0</v>
      </c>
      <c r="I29" s="20"/>
      <c r="J29" s="20"/>
      <c r="K29" s="20"/>
      <c r="L29" s="20"/>
      <c r="M29" s="20"/>
      <c r="N29" s="20"/>
      <c r="O29" s="20"/>
      <c r="P29" s="20"/>
      <c r="Q29" s="20"/>
      <c r="R29" s="2"/>
      <c r="S29" s="8" t="s">
        <v>25</v>
      </c>
      <c r="T29" s="9">
        <v>0</v>
      </c>
      <c r="U29" s="9">
        <v>0</v>
      </c>
      <c r="V29" s="23">
        <v>0</v>
      </c>
      <c r="W29" s="23">
        <v>0</v>
      </c>
      <c r="X29" s="23">
        <v>0</v>
      </c>
      <c r="Y29" s="23">
        <v>0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"/>
    </row>
    <row r="30" spans="1:35" x14ac:dyDescent="0.25">
      <c r="A30" s="22" t="s">
        <v>23</v>
      </c>
      <c r="B30" s="8" t="s">
        <v>26</v>
      </c>
      <c r="C30" s="9">
        <v>0</v>
      </c>
      <c r="D30" s="9">
        <v>0</v>
      </c>
      <c r="E30" s="23">
        <v>33</v>
      </c>
      <c r="F30" s="23">
        <v>144</v>
      </c>
      <c r="G30" s="23">
        <v>207</v>
      </c>
      <c r="H30" s="23">
        <v>596</v>
      </c>
      <c r="I30" s="20"/>
      <c r="J30" s="20"/>
      <c r="K30" s="20"/>
      <c r="L30" s="20"/>
      <c r="M30" s="20"/>
      <c r="N30" s="20"/>
      <c r="O30" s="20"/>
      <c r="P30" s="20"/>
      <c r="Q30" s="20"/>
      <c r="R30" s="2"/>
      <c r="S30" s="8" t="s">
        <v>26</v>
      </c>
      <c r="T30" s="9">
        <v>0</v>
      </c>
      <c r="U30" s="9">
        <v>0</v>
      </c>
      <c r="V30" s="23">
        <v>33</v>
      </c>
      <c r="W30" s="23">
        <v>144</v>
      </c>
      <c r="X30" s="23">
        <v>207</v>
      </c>
      <c r="Y30" s="23">
        <v>596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"/>
    </row>
    <row r="31" spans="1:35" x14ac:dyDescent="0.25">
      <c r="A31" s="22" t="s">
        <v>23</v>
      </c>
      <c r="B31" s="8" t="s">
        <v>27</v>
      </c>
      <c r="C31" s="9">
        <v>0</v>
      </c>
      <c r="D31" s="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"/>
      <c r="S31" s="8" t="s">
        <v>27</v>
      </c>
      <c r="T31" s="13"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2"/>
    </row>
    <row r="32" spans="1:35" x14ac:dyDescent="0.25">
      <c r="A32" s="22" t="s">
        <v>23</v>
      </c>
      <c r="B32" s="8" t="s">
        <v>28</v>
      </c>
      <c r="C32" s="9">
        <v>30000</v>
      </c>
      <c r="D32" s="15">
        <v>30016</v>
      </c>
      <c r="E32" s="23">
        <v>30022</v>
      </c>
      <c r="F32" s="15">
        <v>30017</v>
      </c>
      <c r="G32" s="15">
        <v>30011</v>
      </c>
      <c r="H32" s="15">
        <v>30003</v>
      </c>
      <c r="I32" s="15"/>
      <c r="J32" s="15"/>
      <c r="K32" s="15"/>
      <c r="L32" s="15"/>
      <c r="M32" s="15"/>
      <c r="N32" s="15"/>
      <c r="O32" s="15"/>
      <c r="P32" s="15"/>
      <c r="Q32" s="15"/>
      <c r="R32" s="2"/>
      <c r="S32" s="8" t="s">
        <v>28</v>
      </c>
      <c r="T32" s="9">
        <v>0</v>
      </c>
      <c r="U32">
        <f>D32-C32</f>
        <v>16</v>
      </c>
      <c r="V32">
        <f>E32-C32</f>
        <v>22</v>
      </c>
      <c r="W32">
        <f>F32-C32</f>
        <v>17</v>
      </c>
      <c r="X32">
        <f>G32-C32</f>
        <v>11</v>
      </c>
      <c r="Y32">
        <f>H32-C32</f>
        <v>3</v>
      </c>
      <c r="AI32" s="2"/>
    </row>
    <row r="33" spans="1:35" x14ac:dyDescent="0.25">
      <c r="A33" s="22"/>
      <c r="B33" s="8"/>
      <c r="C33" s="9"/>
      <c r="D33" s="15"/>
      <c r="E33" s="2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"/>
      <c r="S33" s="8"/>
      <c r="T33" s="9">
        <v>0</v>
      </c>
      <c r="U33" s="30">
        <f>U32/10</f>
        <v>1.6</v>
      </c>
      <c r="V33" s="30">
        <f t="shared" ref="V33:Y33" si="6">V32/10</f>
        <v>2.2000000000000002</v>
      </c>
      <c r="W33" s="30">
        <f t="shared" si="6"/>
        <v>1.7</v>
      </c>
      <c r="X33" s="30">
        <f t="shared" si="6"/>
        <v>1.1000000000000001</v>
      </c>
      <c r="Y33" s="30">
        <f t="shared" si="6"/>
        <v>0.3</v>
      </c>
      <c r="AI33" s="2"/>
    </row>
    <row r="34" spans="1:35" x14ac:dyDescent="0.25">
      <c r="A34" s="22" t="s">
        <v>23</v>
      </c>
      <c r="B34" s="8" t="s">
        <v>29</v>
      </c>
      <c r="C34" s="9">
        <v>9000</v>
      </c>
      <c r="D34" s="15">
        <v>9016</v>
      </c>
      <c r="E34" s="23">
        <v>9022</v>
      </c>
      <c r="F34" s="15">
        <v>9017</v>
      </c>
      <c r="G34" s="15">
        <v>9011</v>
      </c>
      <c r="H34" s="15">
        <v>9003</v>
      </c>
      <c r="I34" s="15"/>
      <c r="J34" s="15"/>
      <c r="K34" s="15"/>
      <c r="L34" s="15"/>
      <c r="M34" s="15"/>
      <c r="N34" s="15"/>
      <c r="O34" s="15"/>
      <c r="P34" s="15"/>
      <c r="Q34" s="15"/>
      <c r="R34" s="2"/>
      <c r="S34" s="8" t="s">
        <v>29</v>
      </c>
      <c r="T34" s="9">
        <v>0</v>
      </c>
      <c r="U34">
        <f>D34-C34</f>
        <v>16</v>
      </c>
      <c r="V34">
        <f>E34-C34</f>
        <v>22</v>
      </c>
      <c r="W34">
        <f>F34-C34</f>
        <v>17</v>
      </c>
      <c r="X34">
        <f>G34-C34</f>
        <v>11</v>
      </c>
      <c r="Y34">
        <f>H34-C34</f>
        <v>3</v>
      </c>
      <c r="AI34" s="2"/>
    </row>
    <row r="35" spans="1:35" x14ac:dyDescent="0.25">
      <c r="A35" s="22" t="s">
        <v>23</v>
      </c>
      <c r="B35" s="8" t="s">
        <v>30</v>
      </c>
      <c r="C35" s="9">
        <v>285007</v>
      </c>
      <c r="D35" s="15">
        <v>285158</v>
      </c>
      <c r="E35" s="23">
        <v>285198</v>
      </c>
      <c r="F35" s="15">
        <v>285140</v>
      </c>
      <c r="G35" s="15">
        <v>285092</v>
      </c>
      <c r="H35" s="15">
        <v>285029</v>
      </c>
      <c r="I35" s="15"/>
      <c r="J35" s="15"/>
      <c r="K35" s="15"/>
      <c r="L35" s="15"/>
      <c r="M35" s="15"/>
      <c r="N35" s="15"/>
      <c r="O35" s="15"/>
      <c r="P35" s="15"/>
      <c r="Q35" s="15"/>
      <c r="R35" s="2"/>
      <c r="S35" s="8" t="s">
        <v>30</v>
      </c>
      <c r="T35" s="9">
        <v>0</v>
      </c>
      <c r="U35">
        <f>D35-C35</f>
        <v>151</v>
      </c>
      <c r="V35">
        <f>E35-C35</f>
        <v>191</v>
      </c>
      <c r="W35">
        <f>F35-C35</f>
        <v>133</v>
      </c>
      <c r="X35">
        <f>G35-C35</f>
        <v>85</v>
      </c>
      <c r="Y35">
        <f>H35-C35</f>
        <v>22</v>
      </c>
      <c r="AI35" s="2"/>
    </row>
    <row r="36" spans="1:35" x14ac:dyDescent="0.25">
      <c r="A36" s="22" t="s">
        <v>23</v>
      </c>
      <c r="B36" s="16" t="s">
        <v>31</v>
      </c>
      <c r="C36" s="17">
        <v>0</v>
      </c>
      <c r="D36" s="15">
        <v>1</v>
      </c>
      <c r="E36" s="23">
        <v>8</v>
      </c>
      <c r="F36" s="15">
        <v>10</v>
      </c>
      <c r="G36" s="15">
        <v>24</v>
      </c>
      <c r="H36" s="15">
        <v>57</v>
      </c>
      <c r="I36" s="15"/>
      <c r="J36" s="15"/>
      <c r="K36" s="15"/>
      <c r="L36" s="15"/>
      <c r="M36" s="15"/>
      <c r="N36" s="15"/>
      <c r="O36" s="15"/>
      <c r="P36" s="15"/>
      <c r="Q36" s="15"/>
      <c r="R36" s="2"/>
      <c r="S36" s="16" t="s">
        <v>31</v>
      </c>
      <c r="T36" s="17">
        <v>0</v>
      </c>
      <c r="U36">
        <f>D36-C36</f>
        <v>1</v>
      </c>
      <c r="V36">
        <f>E36-C36</f>
        <v>8</v>
      </c>
      <c r="W36">
        <f>F36-C36</f>
        <v>10</v>
      </c>
      <c r="X36">
        <f>G36-C36</f>
        <v>24</v>
      </c>
      <c r="Y36">
        <f>H36-C36</f>
        <v>57</v>
      </c>
      <c r="AI36" s="2"/>
    </row>
    <row r="37" spans="1:35" x14ac:dyDescent="0.25">
      <c r="A37" s="2"/>
      <c r="B37" s="24"/>
      <c r="C37" s="25"/>
      <c r="D37" s="26"/>
      <c r="E37" s="27"/>
      <c r="F37" s="28"/>
      <c r="G37" s="26"/>
      <c r="H37" s="26"/>
      <c r="I37" s="26"/>
      <c r="J37" s="28"/>
      <c r="K37" s="28"/>
      <c r="L37" s="28"/>
      <c r="M37" s="28"/>
      <c r="N37" s="28"/>
      <c r="O37" s="28"/>
      <c r="P37" s="28"/>
      <c r="Q37" s="28"/>
      <c r="R37" s="2"/>
      <c r="S37" s="25"/>
      <c r="T37" s="2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B38" s="29" t="s">
        <v>32</v>
      </c>
      <c r="C38" s="30" t="s">
        <v>33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38" customFormat="1" x14ac:dyDescent="0.25">
      <c r="A40" s="38" t="s">
        <v>34</v>
      </c>
      <c r="B40" s="39" t="s">
        <v>3</v>
      </c>
      <c r="C40" s="5">
        <v>0</v>
      </c>
      <c r="D40" s="5">
        <v>1</v>
      </c>
      <c r="E40" s="5">
        <v>2</v>
      </c>
      <c r="F40" s="5">
        <v>4</v>
      </c>
      <c r="G40" s="5">
        <v>5</v>
      </c>
      <c r="H40" s="5">
        <v>10</v>
      </c>
      <c r="I40" s="6"/>
      <c r="J40" s="5"/>
      <c r="K40" s="7"/>
      <c r="L40" s="7"/>
      <c r="M40" s="7"/>
      <c r="N40" s="7"/>
      <c r="O40" s="7"/>
      <c r="P40" s="7"/>
      <c r="Q40" s="7"/>
      <c r="S40" s="39" t="s">
        <v>3</v>
      </c>
      <c r="T40" s="5">
        <v>0</v>
      </c>
      <c r="U40" s="5">
        <v>1</v>
      </c>
      <c r="V40" s="5">
        <v>2</v>
      </c>
      <c r="W40" s="5">
        <v>4</v>
      </c>
      <c r="X40" s="5">
        <v>5</v>
      </c>
      <c r="Y40" s="5">
        <v>10</v>
      </c>
      <c r="Z40" s="6"/>
      <c r="AA40" s="5"/>
      <c r="AB40" s="7"/>
      <c r="AC40" s="7"/>
      <c r="AD40" s="7"/>
      <c r="AE40" s="7"/>
      <c r="AF40" s="7"/>
      <c r="AG40" s="7"/>
      <c r="AH40" s="7"/>
    </row>
    <row r="41" spans="1:35" s="38" customFormat="1" x14ac:dyDescent="0.25">
      <c r="A41" s="38" t="s">
        <v>34</v>
      </c>
      <c r="B41" s="43" t="s">
        <v>35</v>
      </c>
      <c r="C41" s="44" t="s">
        <v>33</v>
      </c>
      <c r="D41" s="38">
        <f>ROUND((D4+D17+D28+D60+D71)/5,0)</f>
        <v>16</v>
      </c>
      <c r="E41" s="38">
        <f t="shared" ref="E41:H41" si="7">ROUND((E4+E17+E28+E60+E71)/5,0)</f>
        <v>23</v>
      </c>
      <c r="F41" s="38">
        <f t="shared" si="7"/>
        <v>17</v>
      </c>
      <c r="G41" s="38">
        <f t="shared" si="7"/>
        <v>16</v>
      </c>
      <c r="H41" s="38">
        <f t="shared" si="7"/>
        <v>8</v>
      </c>
      <c r="S41" s="43" t="s">
        <v>35</v>
      </c>
      <c r="T41" s="44">
        <v>0</v>
      </c>
      <c r="U41" s="38">
        <f>ROUND((U4+U17+U28+U60+U71)/5,0)</f>
        <v>16</v>
      </c>
      <c r="V41" s="38">
        <f t="shared" ref="V41:Y41" si="8">ROUND((V4+V17+V28+V60+V71)/5,0)</f>
        <v>23</v>
      </c>
      <c r="W41" s="38">
        <f t="shared" si="8"/>
        <v>17</v>
      </c>
      <c r="X41" s="38">
        <f t="shared" si="8"/>
        <v>16</v>
      </c>
      <c r="Y41" s="38">
        <f t="shared" si="8"/>
        <v>8</v>
      </c>
    </row>
    <row r="42" spans="1:35" s="38" customFormat="1" x14ac:dyDescent="0.25">
      <c r="A42" s="38" t="s">
        <v>34</v>
      </c>
      <c r="B42" s="43" t="s">
        <v>36</v>
      </c>
      <c r="C42" s="44" t="s">
        <v>33</v>
      </c>
      <c r="D42" s="38">
        <f>ROUND((D5+D18+D29+D61+D72)/5,0)</f>
        <v>0</v>
      </c>
      <c r="E42" s="38">
        <f>ROUND((E5+E18+E29+E61+E72)/5,0)</f>
        <v>0</v>
      </c>
      <c r="F42" s="38">
        <f>ROUND((F5+F18+F29+F61+F72)/5,0)</f>
        <v>0</v>
      </c>
      <c r="G42" s="38">
        <f>ROUND((G5+G18+G29+G61+G72)/5,0)</f>
        <v>0</v>
      </c>
      <c r="H42" s="38">
        <f>ROUND((H5+H18+H29+H61+H72)/5,0)</f>
        <v>0</v>
      </c>
      <c r="S42" s="43" t="s">
        <v>36</v>
      </c>
      <c r="T42" s="44">
        <v>0</v>
      </c>
      <c r="U42" s="38">
        <f>ROUND((U5+U18+U29+U61+U72)/5,0)</f>
        <v>0</v>
      </c>
      <c r="V42" s="38">
        <f>ROUND((V5+V18+V29+V61+V72)/5,0)</f>
        <v>0</v>
      </c>
      <c r="W42" s="38">
        <f>ROUND((W5+W18+W29+W61+W72)/5,0)</f>
        <v>0</v>
      </c>
      <c r="X42" s="38">
        <f>ROUND((X5+X18+X29+X61+X72)/5,0)</f>
        <v>0</v>
      </c>
      <c r="Y42" s="38">
        <f>ROUND((Y5+Y18+Y29+Y61+Y72)/5,0)</f>
        <v>0</v>
      </c>
    </row>
    <row r="43" spans="1:35" s="38" customFormat="1" x14ac:dyDescent="0.25">
      <c r="A43" s="38" t="s">
        <v>34</v>
      </c>
      <c r="B43" s="43" t="s">
        <v>37</v>
      </c>
      <c r="C43" s="44" t="s">
        <v>33</v>
      </c>
      <c r="D43" s="38">
        <f>ROUND((D6+D19+D30+D62+D73)/5,0)</f>
        <v>0</v>
      </c>
      <c r="E43" s="38">
        <f>ROUND((E6+E19+E30+E62+E73)/5,0)</f>
        <v>30</v>
      </c>
      <c r="F43" s="38">
        <f>ROUND((F6+F19+F30+F62+F73)/5,0)</f>
        <v>179</v>
      </c>
      <c r="G43" s="38">
        <f>ROUND((G6+G19+G30+G62+G73)/5,0)</f>
        <v>222</v>
      </c>
      <c r="H43" s="38">
        <f>ROUND((H6+H19+H30+H62+H73)/5,0)</f>
        <v>768</v>
      </c>
      <c r="S43" s="43" t="s">
        <v>37</v>
      </c>
      <c r="T43" s="44">
        <v>0</v>
      </c>
      <c r="U43" s="38">
        <f>ROUND((U6+U19+U30+U62+U73)/5,0)</f>
        <v>0</v>
      </c>
      <c r="V43" s="38">
        <f>ROUND((V6+V19+V30+V62+V73)/5,0)</f>
        <v>30</v>
      </c>
      <c r="W43" s="38">
        <f>ROUND((W6+W19+W30+W62+W73)/5,0)</f>
        <v>179</v>
      </c>
      <c r="X43" s="38">
        <f>ROUND((X6+X19+X30+X62+X73)/5,0)</f>
        <v>222</v>
      </c>
      <c r="Y43" s="38">
        <f>ROUND((Y6+Y19+Y30+Y62+Y73)/5,0)</f>
        <v>768</v>
      </c>
    </row>
    <row r="44" spans="1:35" s="38" customFormat="1" x14ac:dyDescent="0.25">
      <c r="A44" s="38" t="s">
        <v>34</v>
      </c>
      <c r="B44" s="43" t="s">
        <v>38</v>
      </c>
      <c r="C44" s="44" t="s">
        <v>33</v>
      </c>
      <c r="D44" s="38">
        <f>ROUND((D7+D20+D31+D63+D74)/5,0)</f>
        <v>0</v>
      </c>
      <c r="E44" s="38">
        <f>ROUND((E7+E20+E31+E63+E74)/5,0)</f>
        <v>0</v>
      </c>
      <c r="F44" s="38">
        <f>ROUND((F7+F20+F31+F63+F74)/5,0)</f>
        <v>0</v>
      </c>
      <c r="G44" s="38">
        <f>ROUND((G7+G20+G31+G63+G74)/5,0)</f>
        <v>0</v>
      </c>
      <c r="H44" s="38">
        <f>ROUND((H7+H20+H31+H63+H74)/5,0)</f>
        <v>0</v>
      </c>
      <c r="S44" s="43" t="s">
        <v>38</v>
      </c>
      <c r="T44" s="44">
        <v>0</v>
      </c>
      <c r="U44" s="38">
        <f>ROUND((U7+U20+U31+U63+U74)/5,0)</f>
        <v>0</v>
      </c>
      <c r="V44" s="38">
        <f>ROUND((V7+V20+V31+V63+V74)/5,0)</f>
        <v>0</v>
      </c>
      <c r="W44" s="38">
        <f>ROUND((W7+W20+W31+W63+W74)/5,0)</f>
        <v>0</v>
      </c>
      <c r="X44" s="38">
        <f>ROUND((X7+X20+X31+X63+X74)/5,0)</f>
        <v>0</v>
      </c>
      <c r="Y44" s="38">
        <f>ROUND((Y7+Y20+Y31+Y63+Y74)/5,0)</f>
        <v>0</v>
      </c>
    </row>
    <row r="45" spans="1:35" s="38" customFormat="1" x14ac:dyDescent="0.25">
      <c r="A45" s="38" t="s">
        <v>34</v>
      </c>
      <c r="B45" s="43" t="s">
        <v>39</v>
      </c>
      <c r="C45" s="44">
        <v>30000</v>
      </c>
      <c r="D45" s="38">
        <f>ROUND((D8+D21+D32+D64+D75)/5,0)</f>
        <v>30016</v>
      </c>
      <c r="E45" s="38">
        <f>ROUND((E8+E21+E32+E64+E75)/5,0)</f>
        <v>30023</v>
      </c>
      <c r="F45" s="38">
        <f>ROUND((F8+F21+F32+F64+F75)/5,0)</f>
        <v>30017</v>
      </c>
      <c r="G45" s="38">
        <f>ROUND((G8+G21+G32+G64+G75)/5,0)</f>
        <v>30016</v>
      </c>
      <c r="H45" s="38">
        <f>ROUND((H8+H21+H32+H64+H75)/5,0)</f>
        <v>30008</v>
      </c>
      <c r="S45" s="43" t="s">
        <v>39</v>
      </c>
      <c r="T45" s="44">
        <v>0</v>
      </c>
      <c r="U45" s="38">
        <f>ROUND((U8+U21+U32+U64+U75)/5,0)</f>
        <v>16</v>
      </c>
      <c r="V45" s="38">
        <f>ROUND((V8+V21+V32+V64+V75)/5,0)</f>
        <v>23</v>
      </c>
      <c r="W45" s="38">
        <f>ROUND((W8+W21+W32+W64+W75)/5,0)</f>
        <v>17</v>
      </c>
      <c r="X45" s="38">
        <f>ROUND((X8+X21+X32+X64+X75)/5,0)</f>
        <v>16</v>
      </c>
      <c r="Y45" s="38">
        <f>ROUND((Y8+Y21+Y32+Y64+Y75)/5,0)</f>
        <v>8</v>
      </c>
    </row>
    <row r="46" spans="1:35" s="38" customFormat="1" x14ac:dyDescent="0.25">
      <c r="B46" s="43"/>
      <c r="C46" s="44"/>
      <c r="S46" s="35" t="s">
        <v>53</v>
      </c>
      <c r="T46" s="30">
        <v>0</v>
      </c>
      <c r="U46" s="30">
        <f>U45/10</f>
        <v>1.6</v>
      </c>
      <c r="V46" s="30">
        <f>V45/10</f>
        <v>2.2999999999999998</v>
      </c>
      <c r="W46" s="30">
        <f>W45/10</f>
        <v>1.7</v>
      </c>
      <c r="X46" s="30">
        <f>X45/10</f>
        <v>1.6</v>
      </c>
      <c r="Y46" s="30">
        <f>Y45/10</f>
        <v>0.8</v>
      </c>
    </row>
    <row r="47" spans="1:35" s="38" customFormat="1" x14ac:dyDescent="0.25">
      <c r="A47" s="38" t="s">
        <v>34</v>
      </c>
      <c r="B47" s="43" t="s">
        <v>40</v>
      </c>
      <c r="C47" s="44">
        <v>9000</v>
      </c>
      <c r="D47" s="38">
        <f>ROUND((D10+D23+D34+D66+D77)/5,0)</f>
        <v>9016</v>
      </c>
      <c r="E47" s="38">
        <f>ROUND((E10+E23+E34+E66+E77)/5,0)</f>
        <v>9023</v>
      </c>
      <c r="F47" s="38">
        <f>ROUND((F10+F23+F34+F66+F77)/5,0)</f>
        <v>9017</v>
      </c>
      <c r="G47" s="38">
        <f>ROUND((G10+G23+G34+G66+G77)/5,0)</f>
        <v>9016</v>
      </c>
      <c r="H47" s="38">
        <f>ROUND((H10+H23+H34+H66+H77)/5,0)</f>
        <v>9008</v>
      </c>
      <c r="S47" s="43" t="s">
        <v>40</v>
      </c>
      <c r="T47" s="44">
        <v>0</v>
      </c>
      <c r="U47" s="38">
        <f>ROUND((U10+U23+U34+U66+U77)/5,0)</f>
        <v>13</v>
      </c>
      <c r="V47" s="38">
        <f>ROUND((V10+V23+V34+V66+V77)/5,0)</f>
        <v>23</v>
      </c>
      <c r="W47" s="38">
        <f>ROUND((W10+W23+W34+W66+W77)/5,0)</f>
        <v>17</v>
      </c>
      <c r="X47" s="38">
        <f>ROUND((X10+X23+X34+X66+X77)/5,0)</f>
        <v>16</v>
      </c>
      <c r="Y47" s="38">
        <f>ROUND((Y10+Y23+Y34+Y66+Y77)/5,0)</f>
        <v>8</v>
      </c>
    </row>
    <row r="48" spans="1:35" s="38" customFormat="1" x14ac:dyDescent="0.25">
      <c r="A48" s="38" t="s">
        <v>34</v>
      </c>
      <c r="B48" s="43" t="s">
        <v>41</v>
      </c>
      <c r="C48" s="44">
        <v>285007</v>
      </c>
      <c r="D48" s="38">
        <f>ROUND((D11+D24+D35+D67+D78)/5,0)</f>
        <v>285158</v>
      </c>
      <c r="E48" s="38">
        <f>ROUND((E11+E24+E35+E67+E78)/5,0)</f>
        <v>285202</v>
      </c>
      <c r="F48" s="38">
        <f>ROUND((F11+F24+F35+F67+F78)/5,0)</f>
        <v>285141</v>
      </c>
      <c r="G48" s="38">
        <f>ROUND((G11+G24+G35+G67+G78)/5,0)</f>
        <v>285126</v>
      </c>
      <c r="H48" s="38">
        <f>ROUND((H11+H24+H35+H67+H78)/5,0)</f>
        <v>285062</v>
      </c>
      <c r="S48" s="43" t="s">
        <v>41</v>
      </c>
      <c r="T48" s="44">
        <v>0</v>
      </c>
      <c r="U48" s="38">
        <f>ROUND((U11+U24+U35+U67+U78)/5,0)</f>
        <v>151</v>
      </c>
      <c r="V48" s="38">
        <f>ROUND((V11+V24+V35+V67+V78)/5,0)</f>
        <v>195</v>
      </c>
      <c r="W48" s="38">
        <f>ROUND((W11+W24+W35+W67+W78)/5,0)</f>
        <v>134</v>
      </c>
      <c r="X48" s="38">
        <f>ROUND((X11+X24+X35+X67+X78)/5,0)</f>
        <v>119</v>
      </c>
      <c r="Y48" s="38">
        <f>ROUND((Y11+Y24+Y35+Y67+Y78)/5,0)</f>
        <v>55</v>
      </c>
    </row>
    <row r="49" spans="1:35" s="38" customFormat="1" x14ac:dyDescent="0.25">
      <c r="A49" s="38" t="s">
        <v>34</v>
      </c>
      <c r="B49" s="45" t="s">
        <v>42</v>
      </c>
      <c r="C49" s="46">
        <v>0</v>
      </c>
      <c r="D49" s="38">
        <f>ROUND((D12+D25+D36+D68+D79)/5,0)</f>
        <v>1</v>
      </c>
      <c r="E49" s="38">
        <f>ROUND((E12+E25+E36+E68+E79)/5,0)</f>
        <v>6</v>
      </c>
      <c r="F49" s="38">
        <f>ROUND((F12+F25+F36+F68+F79)/5,0)</f>
        <v>13</v>
      </c>
      <c r="G49" s="38">
        <f>ROUND((G12+G25+G36+G68+G79)/5,0)</f>
        <v>18</v>
      </c>
      <c r="H49" s="38">
        <f>ROUND((H12+H25+H36+H68+H79)/5,0)</f>
        <v>46</v>
      </c>
      <c r="S49" s="45" t="s">
        <v>42</v>
      </c>
      <c r="T49" s="46">
        <v>0</v>
      </c>
      <c r="U49" s="38">
        <f>ROUND((U12+U25+U36+U68+U79)/5,0)</f>
        <v>1</v>
      </c>
      <c r="V49" s="38">
        <f>ROUND((V12+V25+V36+V68+V79)/5,0)</f>
        <v>6</v>
      </c>
      <c r="W49" s="38">
        <f>ROUND((W12+W25+W36+W68+W79)/5,0)</f>
        <v>13</v>
      </c>
      <c r="X49" s="38">
        <f>ROUND((X12+X25+X36+X68+X79)/5,0)</f>
        <v>18</v>
      </c>
      <c r="Y49" s="38">
        <f>ROUND((Y12+Y25+Y36+Y68+Y79)/5,0)</f>
        <v>46</v>
      </c>
    </row>
    <row r="50" spans="1:35" x14ac:dyDescent="0.25">
      <c r="B50" s="11"/>
      <c r="C50" s="11"/>
      <c r="R50" s="2"/>
      <c r="S50" s="18" t="s">
        <v>43</v>
      </c>
      <c r="T50" s="18">
        <v>0</v>
      </c>
      <c r="U50" s="31">
        <f>ROUND((U47/U13)*100,1)</f>
        <v>81.3</v>
      </c>
      <c r="V50" s="31">
        <f>ROUND((V47/V13)*100,1)</f>
        <v>71.900000000000006</v>
      </c>
      <c r="W50" s="31">
        <f t="shared" ref="W50:X50" si="9">ROUND((W47/W13)*100,1)</f>
        <v>26.6</v>
      </c>
      <c r="X50" s="31">
        <f t="shared" si="9"/>
        <v>20</v>
      </c>
      <c r="Y50" s="31">
        <f>ROUND((Y47/Y13)*100,1)</f>
        <v>5</v>
      </c>
      <c r="Z50" s="31"/>
      <c r="AA50" s="31"/>
      <c r="AB50" s="31"/>
      <c r="AC50" s="31"/>
      <c r="AD50" s="31"/>
      <c r="AE50" s="31"/>
      <c r="AF50" s="31"/>
      <c r="AG50" s="31"/>
      <c r="AH50" s="31"/>
      <c r="AI50" s="2"/>
    </row>
    <row r="51" spans="1:3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t="s">
        <v>48</v>
      </c>
      <c r="B52" s="7" t="s">
        <v>45</v>
      </c>
      <c r="C52" s="32" t="s">
        <v>46</v>
      </c>
      <c r="D52" s="32" t="s">
        <v>47</v>
      </c>
      <c r="E52" t="s">
        <v>76</v>
      </c>
      <c r="F52" t="s">
        <v>77</v>
      </c>
      <c r="G52" s="32" t="s">
        <v>52</v>
      </c>
      <c r="Z52" s="30"/>
    </row>
    <row r="53" spans="1:35" x14ac:dyDescent="0.25">
      <c r="A53" t="s">
        <v>49</v>
      </c>
      <c r="B53" s="36">
        <v>0.15480324074074073</v>
      </c>
      <c r="C53" s="36">
        <v>0.15606481481481482</v>
      </c>
      <c r="D53" s="36">
        <v>0.15781249999999999</v>
      </c>
    </row>
    <row r="54" spans="1:35" x14ac:dyDescent="0.25">
      <c r="A54" t="s">
        <v>50</v>
      </c>
      <c r="B54" s="36">
        <v>0.15523148148148147</v>
      </c>
      <c r="C54" s="36">
        <v>0.15650462962962963</v>
      </c>
      <c r="D54" s="36">
        <v>0.1582523148148148</v>
      </c>
    </row>
    <row r="55" spans="1:35" x14ac:dyDescent="0.25">
      <c r="A55" t="s">
        <v>51</v>
      </c>
      <c r="B55" s="34">
        <f>(B54-B53)*86400</f>
        <v>37.000000000000185</v>
      </c>
      <c r="C55" s="34">
        <f t="shared" ref="C55:D55" si="10">(C54-C53)*86400</f>
        <v>37.999999999999545</v>
      </c>
      <c r="D55" s="34">
        <f t="shared" si="10"/>
        <v>37.999999999999545</v>
      </c>
      <c r="G55">
        <f>ROUND((B55+C55+D55)/3,1)</f>
        <v>37.700000000000003</v>
      </c>
    </row>
    <row r="59" spans="1:35" x14ac:dyDescent="0.25">
      <c r="A59" s="1" t="s">
        <v>58</v>
      </c>
      <c r="B59" s="4" t="s">
        <v>3</v>
      </c>
      <c r="C59" s="5">
        <v>0</v>
      </c>
      <c r="D59" s="5">
        <v>1</v>
      </c>
      <c r="E59" s="5">
        <v>2</v>
      </c>
      <c r="F59" s="5">
        <v>4</v>
      </c>
      <c r="G59" s="5">
        <v>5</v>
      </c>
      <c r="H59" s="5">
        <v>10</v>
      </c>
      <c r="I59" s="6"/>
      <c r="J59" s="5"/>
      <c r="K59" s="7"/>
      <c r="L59" s="7"/>
      <c r="M59" s="7"/>
      <c r="N59" s="7"/>
      <c r="O59" s="7"/>
      <c r="P59" s="7"/>
      <c r="Q59" s="7"/>
      <c r="R59" s="2"/>
      <c r="S59" s="4" t="s">
        <v>3</v>
      </c>
      <c r="T59" s="5">
        <v>0</v>
      </c>
      <c r="U59" s="5">
        <v>1</v>
      </c>
      <c r="V59" s="5">
        <v>2</v>
      </c>
      <c r="W59" s="5">
        <v>4</v>
      </c>
      <c r="X59" s="5">
        <v>5</v>
      </c>
      <c r="Y59" s="5">
        <v>10</v>
      </c>
      <c r="Z59" s="6"/>
      <c r="AA59" s="5"/>
      <c r="AB59" s="7"/>
      <c r="AC59" s="7"/>
      <c r="AD59" s="7"/>
      <c r="AE59" s="7"/>
      <c r="AF59" s="7"/>
      <c r="AG59" s="7"/>
      <c r="AH59" s="7"/>
      <c r="AI59" s="2"/>
    </row>
    <row r="60" spans="1:35" x14ac:dyDescent="0.25">
      <c r="A60" s="1" t="s">
        <v>58</v>
      </c>
      <c r="B60" s="8" t="s">
        <v>60</v>
      </c>
      <c r="C60" s="9">
        <v>0</v>
      </c>
      <c r="D60" s="9">
        <v>16</v>
      </c>
      <c r="E60" s="9">
        <v>19</v>
      </c>
      <c r="F60" s="9">
        <v>18</v>
      </c>
      <c r="G60" s="9">
        <v>21</v>
      </c>
      <c r="H60" s="9">
        <v>2</v>
      </c>
      <c r="I60" s="10"/>
      <c r="J60" s="11"/>
      <c r="K60" s="11"/>
      <c r="L60" s="11"/>
      <c r="M60" s="11"/>
      <c r="N60" s="11"/>
      <c r="O60" s="11"/>
      <c r="P60" s="11"/>
      <c r="Q60" s="11"/>
      <c r="R60" s="2"/>
      <c r="S60" s="8" t="s">
        <v>60</v>
      </c>
      <c r="T60" s="9">
        <v>0</v>
      </c>
      <c r="U60" s="9">
        <v>16</v>
      </c>
      <c r="V60" s="9">
        <v>19</v>
      </c>
      <c r="W60" s="9">
        <v>18</v>
      </c>
      <c r="X60" s="9">
        <v>21</v>
      </c>
      <c r="Y60" s="9">
        <v>2</v>
      </c>
      <c r="Z60" s="10"/>
      <c r="AA60" s="11"/>
      <c r="AB60" s="11"/>
      <c r="AC60" s="11"/>
      <c r="AD60" s="11"/>
      <c r="AE60" s="11"/>
      <c r="AF60" s="11"/>
      <c r="AG60" s="11"/>
      <c r="AH60" s="11"/>
      <c r="AI60" s="2"/>
    </row>
    <row r="61" spans="1:35" x14ac:dyDescent="0.25">
      <c r="A61" s="1" t="s">
        <v>58</v>
      </c>
      <c r="B61" s="8" t="s">
        <v>61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10"/>
      <c r="J61" s="11"/>
      <c r="K61" s="11"/>
      <c r="L61" s="11"/>
      <c r="M61" s="11"/>
      <c r="N61" s="11"/>
      <c r="O61" s="11"/>
      <c r="P61" s="11"/>
      <c r="Q61" s="11"/>
      <c r="R61" s="2"/>
      <c r="S61" s="8" t="s">
        <v>61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10"/>
      <c r="AA61" s="11"/>
      <c r="AB61" s="11"/>
      <c r="AC61" s="11"/>
      <c r="AD61" s="11"/>
      <c r="AE61" s="11"/>
      <c r="AF61" s="11"/>
      <c r="AG61" s="11"/>
      <c r="AH61" s="11"/>
      <c r="AI61" s="2"/>
    </row>
    <row r="62" spans="1:35" x14ac:dyDescent="0.25">
      <c r="A62" s="1" t="s">
        <v>58</v>
      </c>
      <c r="B62" s="8" t="s">
        <v>62</v>
      </c>
      <c r="C62" s="9">
        <v>0</v>
      </c>
      <c r="D62" s="9">
        <v>0</v>
      </c>
      <c r="E62" s="9">
        <v>36</v>
      </c>
      <c r="F62" s="9">
        <v>156</v>
      </c>
      <c r="G62" s="9">
        <v>218</v>
      </c>
      <c r="H62" s="9">
        <v>1389</v>
      </c>
      <c r="I62" s="10"/>
      <c r="J62" s="11"/>
      <c r="K62" s="11"/>
      <c r="L62" s="11"/>
      <c r="M62" s="11"/>
      <c r="N62" s="11"/>
      <c r="O62" s="11"/>
      <c r="P62" s="11"/>
      <c r="Q62" s="11"/>
      <c r="R62" s="2"/>
      <c r="S62" s="8" t="s">
        <v>62</v>
      </c>
      <c r="T62" s="9">
        <v>0</v>
      </c>
      <c r="U62" s="9">
        <v>0</v>
      </c>
      <c r="V62" s="9">
        <v>36</v>
      </c>
      <c r="W62" s="9">
        <v>156</v>
      </c>
      <c r="X62" s="9">
        <v>218</v>
      </c>
      <c r="Y62" s="9">
        <v>1389</v>
      </c>
      <c r="Z62" s="10"/>
      <c r="AA62" s="11"/>
      <c r="AB62" s="11"/>
      <c r="AC62" s="11"/>
      <c r="AD62" s="11"/>
      <c r="AE62" s="11"/>
      <c r="AF62" s="11"/>
      <c r="AG62" s="11"/>
      <c r="AH62" s="11"/>
      <c r="AI62" s="2"/>
    </row>
    <row r="63" spans="1:35" x14ac:dyDescent="0.25">
      <c r="A63" s="1" t="s">
        <v>58</v>
      </c>
      <c r="B63" s="8" t="s">
        <v>63</v>
      </c>
      <c r="C63" s="9">
        <v>0</v>
      </c>
      <c r="D63" s="9"/>
      <c r="E63" s="9"/>
      <c r="F63" s="9"/>
      <c r="G63" s="9"/>
      <c r="H63" s="9"/>
      <c r="I63" s="10"/>
      <c r="J63" s="12"/>
      <c r="K63" s="12"/>
      <c r="L63" s="12"/>
      <c r="M63" s="12"/>
      <c r="N63" s="12"/>
      <c r="O63" s="12"/>
      <c r="P63" s="12"/>
      <c r="Q63" s="12"/>
      <c r="R63" s="2"/>
      <c r="S63" s="8" t="s">
        <v>63</v>
      </c>
      <c r="T63" s="13">
        <v>0</v>
      </c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2"/>
    </row>
    <row r="64" spans="1:35" x14ac:dyDescent="0.25">
      <c r="A64" s="1" t="s">
        <v>58</v>
      </c>
      <c r="B64" s="8" t="s">
        <v>64</v>
      </c>
      <c r="C64" s="9">
        <v>30000</v>
      </c>
      <c r="D64" s="15">
        <v>30016</v>
      </c>
      <c r="E64" s="15">
        <v>30019</v>
      </c>
      <c r="F64" s="15">
        <v>30018</v>
      </c>
      <c r="G64" s="15">
        <v>30021</v>
      </c>
      <c r="H64" s="15">
        <v>30002</v>
      </c>
      <c r="I64" s="15"/>
      <c r="J64" s="15"/>
      <c r="K64" s="15"/>
      <c r="L64" s="15"/>
      <c r="M64" s="15"/>
      <c r="N64" s="15"/>
      <c r="O64" s="15"/>
      <c r="P64" s="15"/>
      <c r="Q64" s="15"/>
      <c r="R64" s="2"/>
      <c r="S64" s="8" t="s">
        <v>64</v>
      </c>
      <c r="T64" s="9">
        <v>0</v>
      </c>
      <c r="U64">
        <f>D64-C64</f>
        <v>16</v>
      </c>
      <c r="V64">
        <f>E64-C64</f>
        <v>19</v>
      </c>
      <c r="W64">
        <f>F64-C64</f>
        <v>18</v>
      </c>
      <c r="X64">
        <f>G64-C64</f>
        <v>21</v>
      </c>
      <c r="Y64">
        <f>H64-C64</f>
        <v>2</v>
      </c>
      <c r="AI64" s="2"/>
    </row>
    <row r="65" spans="1:35" x14ac:dyDescent="0.25">
      <c r="A65" s="1"/>
      <c r="B65" s="8"/>
      <c r="C65" s="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"/>
      <c r="S65" s="8"/>
      <c r="T65" s="9">
        <v>0</v>
      </c>
      <c r="U65" s="30">
        <f>U64/10</f>
        <v>1.6</v>
      </c>
      <c r="V65" s="30">
        <f t="shared" ref="V65:Y65" si="11">V64/10</f>
        <v>1.9</v>
      </c>
      <c r="W65" s="30">
        <f t="shared" si="11"/>
        <v>1.8</v>
      </c>
      <c r="X65" s="30">
        <f t="shared" si="11"/>
        <v>2.1</v>
      </c>
      <c r="Y65" s="30">
        <f t="shared" si="11"/>
        <v>0.2</v>
      </c>
      <c r="AI65" s="2"/>
    </row>
    <row r="66" spans="1:35" x14ac:dyDescent="0.25">
      <c r="A66" s="1" t="s">
        <v>58</v>
      </c>
      <c r="B66" s="8" t="s">
        <v>65</v>
      </c>
      <c r="C66" s="9">
        <v>9000</v>
      </c>
      <c r="D66" s="15">
        <v>9016</v>
      </c>
      <c r="E66" s="15">
        <v>9019</v>
      </c>
      <c r="F66" s="15">
        <v>9018</v>
      </c>
      <c r="G66" s="15">
        <v>9021</v>
      </c>
      <c r="H66" s="15">
        <v>9002</v>
      </c>
      <c r="I66" s="15"/>
      <c r="J66" s="15"/>
      <c r="K66" s="15"/>
      <c r="L66" s="15"/>
      <c r="M66" s="15"/>
      <c r="N66" s="15"/>
      <c r="O66" s="15"/>
      <c r="P66" s="15"/>
      <c r="Q66" s="15"/>
      <c r="R66" s="2"/>
      <c r="S66" s="8" t="s">
        <v>65</v>
      </c>
      <c r="T66" s="9">
        <v>0</v>
      </c>
      <c r="U66">
        <f>D66-C66</f>
        <v>16</v>
      </c>
      <c r="V66">
        <f>E66-C66</f>
        <v>19</v>
      </c>
      <c r="W66">
        <f>F66-C66</f>
        <v>18</v>
      </c>
      <c r="X66">
        <f>G66-C66</f>
        <v>21</v>
      </c>
      <c r="Y66">
        <f>H66-C66</f>
        <v>2</v>
      </c>
      <c r="AI66" s="2"/>
    </row>
    <row r="67" spans="1:35" x14ac:dyDescent="0.25">
      <c r="A67" s="1" t="s">
        <v>58</v>
      </c>
      <c r="B67" s="8" t="s">
        <v>66</v>
      </c>
      <c r="C67" s="9">
        <v>285007</v>
      </c>
      <c r="D67" s="15">
        <v>285158</v>
      </c>
      <c r="E67" s="15">
        <v>285165</v>
      </c>
      <c r="F67" s="15">
        <v>285150</v>
      </c>
      <c r="G67" s="15">
        <v>285147</v>
      </c>
      <c r="H67" s="15">
        <v>285020</v>
      </c>
      <c r="I67" s="15"/>
      <c r="J67" s="15"/>
      <c r="K67" s="15"/>
      <c r="L67" s="15"/>
      <c r="M67" s="15"/>
      <c r="N67" s="15"/>
      <c r="O67" s="15"/>
      <c r="P67" s="15"/>
      <c r="Q67" s="15"/>
      <c r="R67" s="2"/>
      <c r="S67" s="8" t="s">
        <v>66</v>
      </c>
      <c r="T67" s="9">
        <v>0</v>
      </c>
      <c r="U67">
        <f>D67-C67</f>
        <v>151</v>
      </c>
      <c r="V67">
        <f>E67-C67</f>
        <v>158</v>
      </c>
      <c r="W67">
        <f>F67-C67</f>
        <v>143</v>
      </c>
      <c r="X67">
        <f>G67-C67</f>
        <v>140</v>
      </c>
      <c r="Y67">
        <f>H67-C67</f>
        <v>13</v>
      </c>
      <c r="AI67" s="2"/>
    </row>
    <row r="68" spans="1:35" x14ac:dyDescent="0.25">
      <c r="A68" s="1" t="s">
        <v>58</v>
      </c>
      <c r="B68" s="16" t="s">
        <v>67</v>
      </c>
      <c r="C68" s="17">
        <v>0</v>
      </c>
      <c r="D68" s="15">
        <v>1</v>
      </c>
      <c r="E68" s="15">
        <v>8</v>
      </c>
      <c r="F68" s="15">
        <v>13</v>
      </c>
      <c r="G68" s="15">
        <v>11</v>
      </c>
      <c r="H68" s="15">
        <v>42</v>
      </c>
      <c r="I68" s="15"/>
      <c r="J68" s="15"/>
      <c r="K68" s="15"/>
      <c r="L68" s="15"/>
      <c r="M68" s="15"/>
      <c r="N68" s="15"/>
      <c r="O68" s="15"/>
      <c r="P68" s="15"/>
      <c r="Q68" s="15"/>
      <c r="R68" s="2"/>
      <c r="S68" s="16" t="s">
        <v>67</v>
      </c>
      <c r="T68" s="17">
        <v>0</v>
      </c>
      <c r="U68">
        <f>D68-C68</f>
        <v>1</v>
      </c>
      <c r="V68">
        <f>E68-C68</f>
        <v>8</v>
      </c>
      <c r="W68">
        <f>F68-C68</f>
        <v>13</v>
      </c>
      <c r="X68">
        <f>G68-C68</f>
        <v>11</v>
      </c>
      <c r="Y68">
        <f>H68-C68</f>
        <v>42</v>
      </c>
      <c r="AI68" s="2"/>
    </row>
    <row r="69" spans="1:3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t="s">
        <v>59</v>
      </c>
      <c r="B70" s="4" t="s">
        <v>3</v>
      </c>
      <c r="C70" s="5">
        <v>0</v>
      </c>
      <c r="D70" s="5">
        <v>1</v>
      </c>
      <c r="E70" s="5">
        <v>2</v>
      </c>
      <c r="F70" s="5">
        <v>4</v>
      </c>
      <c r="G70" s="5">
        <v>5</v>
      </c>
      <c r="H70" s="5">
        <v>10</v>
      </c>
      <c r="I70" s="6"/>
      <c r="J70" s="5"/>
      <c r="K70" s="7"/>
      <c r="L70" s="7"/>
      <c r="M70" s="7"/>
      <c r="N70" s="7"/>
      <c r="O70" s="7"/>
      <c r="P70" s="7"/>
      <c r="Q70" s="7"/>
      <c r="R70" s="2"/>
      <c r="S70" s="4" t="s">
        <v>3</v>
      </c>
      <c r="T70" s="5">
        <v>0</v>
      </c>
      <c r="U70" s="5">
        <v>1</v>
      </c>
      <c r="V70" s="5">
        <v>2</v>
      </c>
      <c r="W70" s="5">
        <v>4</v>
      </c>
      <c r="X70" s="5">
        <v>5</v>
      </c>
      <c r="Y70" s="5">
        <v>10</v>
      </c>
      <c r="Z70" s="6"/>
      <c r="AA70" s="5"/>
      <c r="AB70" s="7"/>
      <c r="AC70" s="7"/>
      <c r="AD70" s="7"/>
      <c r="AE70" s="7"/>
      <c r="AF70" s="7"/>
      <c r="AG70" s="7"/>
      <c r="AH70" s="7"/>
      <c r="AI70" s="2"/>
    </row>
    <row r="71" spans="1:35" x14ac:dyDescent="0.25">
      <c r="A71" t="s">
        <v>59</v>
      </c>
      <c r="B71" s="8" t="s">
        <v>68</v>
      </c>
      <c r="C71" s="9">
        <v>0</v>
      </c>
      <c r="D71" s="9">
        <v>16</v>
      </c>
      <c r="E71" s="20">
        <v>25</v>
      </c>
      <c r="F71" s="15">
        <v>16</v>
      </c>
      <c r="G71" s="20">
        <v>16</v>
      </c>
      <c r="H71" s="20">
        <v>13</v>
      </c>
      <c r="I71" s="20"/>
      <c r="J71" s="20"/>
      <c r="K71" s="20"/>
      <c r="L71" s="20"/>
      <c r="M71" s="20"/>
      <c r="N71" s="20"/>
      <c r="O71" s="20"/>
      <c r="P71" s="20"/>
      <c r="Q71" s="20"/>
      <c r="R71" s="2"/>
      <c r="S71" s="8" t="s">
        <v>68</v>
      </c>
      <c r="T71" s="9">
        <v>0</v>
      </c>
      <c r="U71" s="9">
        <v>16</v>
      </c>
      <c r="V71" s="20">
        <v>25</v>
      </c>
      <c r="W71" s="15">
        <v>16</v>
      </c>
      <c r="X71" s="20">
        <v>16</v>
      </c>
      <c r="Y71" s="20">
        <v>13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"/>
    </row>
    <row r="72" spans="1:35" x14ac:dyDescent="0.25">
      <c r="A72" t="s">
        <v>59</v>
      </c>
      <c r="B72" s="8" t="s">
        <v>69</v>
      </c>
      <c r="C72" s="9">
        <v>0</v>
      </c>
      <c r="D72" s="9">
        <v>0</v>
      </c>
      <c r="E72" s="20">
        <v>0</v>
      </c>
      <c r="F72" s="15">
        <v>0</v>
      </c>
      <c r="G72" s="20">
        <v>0</v>
      </c>
      <c r="H72" s="20">
        <v>0</v>
      </c>
      <c r="I72" s="20"/>
      <c r="J72" s="20"/>
      <c r="K72" s="20"/>
      <c r="L72" s="20"/>
      <c r="M72" s="20"/>
      <c r="N72" s="20"/>
      <c r="O72" s="20"/>
      <c r="P72" s="20"/>
      <c r="Q72" s="20"/>
      <c r="R72" s="2"/>
      <c r="S72" s="8" t="s">
        <v>69</v>
      </c>
      <c r="T72" s="9">
        <v>0</v>
      </c>
      <c r="U72" s="9">
        <v>0</v>
      </c>
      <c r="V72" s="20">
        <v>0</v>
      </c>
      <c r="W72" s="15">
        <v>0</v>
      </c>
      <c r="X72" s="20">
        <v>0</v>
      </c>
      <c r="Y72" s="20">
        <v>0</v>
      </c>
      <c r="Z72" s="20"/>
      <c r="AA72" s="20"/>
      <c r="AB72" s="20"/>
      <c r="AC72" s="20"/>
      <c r="AD72" s="20"/>
      <c r="AE72" s="20"/>
      <c r="AF72" s="20"/>
      <c r="AG72" s="20"/>
      <c r="AH72" s="20"/>
      <c r="AI72" s="2"/>
    </row>
    <row r="73" spans="1:35" x14ac:dyDescent="0.25">
      <c r="A73" t="s">
        <v>59</v>
      </c>
      <c r="B73" s="8" t="s">
        <v>70</v>
      </c>
      <c r="C73" s="9">
        <v>0</v>
      </c>
      <c r="D73" s="9">
        <v>0</v>
      </c>
      <c r="E73" s="20">
        <v>25</v>
      </c>
      <c r="F73" s="15">
        <v>273</v>
      </c>
      <c r="G73" s="20">
        <v>213</v>
      </c>
      <c r="H73" s="20">
        <v>639</v>
      </c>
      <c r="I73" s="20"/>
      <c r="J73" s="20"/>
      <c r="K73" s="20"/>
      <c r="L73" s="20"/>
      <c r="M73" s="20"/>
      <c r="N73" s="20"/>
      <c r="O73" s="20"/>
      <c r="P73" s="20"/>
      <c r="Q73" s="20"/>
      <c r="R73" s="2"/>
      <c r="S73" s="8" t="s">
        <v>70</v>
      </c>
      <c r="T73" s="9">
        <v>0</v>
      </c>
      <c r="U73" s="9">
        <v>0</v>
      </c>
      <c r="V73" s="20">
        <v>25</v>
      </c>
      <c r="W73" s="15">
        <v>273</v>
      </c>
      <c r="X73" s="20">
        <v>213</v>
      </c>
      <c r="Y73" s="20">
        <v>639</v>
      </c>
      <c r="Z73" s="20"/>
      <c r="AA73" s="20"/>
      <c r="AB73" s="20"/>
      <c r="AC73" s="20"/>
      <c r="AD73" s="20"/>
      <c r="AE73" s="20"/>
      <c r="AF73" s="20"/>
      <c r="AG73" s="20"/>
      <c r="AH73" s="20"/>
      <c r="AI73" s="2"/>
    </row>
    <row r="74" spans="1:35" x14ac:dyDescent="0.25">
      <c r="A74" t="s">
        <v>59</v>
      </c>
      <c r="B74" s="8" t="s">
        <v>71</v>
      </c>
      <c r="C74" s="9">
        <v>0</v>
      </c>
      <c r="D74" s="9"/>
      <c r="R74" s="2"/>
      <c r="S74" s="8" t="s">
        <v>71</v>
      </c>
      <c r="T74" s="13">
        <v>0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"/>
    </row>
    <row r="75" spans="1:35" x14ac:dyDescent="0.25">
      <c r="A75" t="s">
        <v>59</v>
      </c>
      <c r="B75" s="8" t="s">
        <v>72</v>
      </c>
      <c r="C75" s="9">
        <v>30000</v>
      </c>
      <c r="D75" s="15">
        <v>30016</v>
      </c>
      <c r="E75" s="15">
        <v>30025</v>
      </c>
      <c r="F75" s="15">
        <v>30016</v>
      </c>
      <c r="G75" s="15">
        <v>30016</v>
      </c>
      <c r="H75" s="15">
        <v>30013</v>
      </c>
      <c r="I75" s="15"/>
      <c r="J75" s="15"/>
      <c r="K75" s="15"/>
      <c r="L75" s="15"/>
      <c r="M75" s="15"/>
      <c r="N75" s="15"/>
      <c r="O75" s="15"/>
      <c r="P75" s="15"/>
      <c r="Q75" s="15"/>
      <c r="R75" s="2"/>
      <c r="S75" s="8" t="s">
        <v>72</v>
      </c>
      <c r="T75" s="9">
        <v>0</v>
      </c>
      <c r="U75">
        <f>D75-C75</f>
        <v>16</v>
      </c>
      <c r="V75">
        <f>E75-C75</f>
        <v>25</v>
      </c>
      <c r="W75">
        <f>F75-C75</f>
        <v>16</v>
      </c>
      <c r="X75">
        <f>G75-C75</f>
        <v>16</v>
      </c>
      <c r="Y75">
        <f>H75-C75</f>
        <v>13</v>
      </c>
      <c r="AI75" s="2"/>
    </row>
    <row r="76" spans="1:35" x14ac:dyDescent="0.25">
      <c r="B76" s="8"/>
      <c r="C76" s="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"/>
      <c r="S76" s="8"/>
      <c r="T76" s="9">
        <v>0</v>
      </c>
      <c r="U76" s="30">
        <f>U75/10</f>
        <v>1.6</v>
      </c>
      <c r="V76" s="30">
        <f t="shared" ref="V76:Y76" si="12">V75/10</f>
        <v>2.5</v>
      </c>
      <c r="W76" s="30">
        <f t="shared" si="12"/>
        <v>1.6</v>
      </c>
      <c r="X76" s="30">
        <f t="shared" si="12"/>
        <v>1.6</v>
      </c>
      <c r="Y76" s="30">
        <f t="shared" si="12"/>
        <v>1.3</v>
      </c>
      <c r="AI76" s="2"/>
    </row>
    <row r="77" spans="1:35" x14ac:dyDescent="0.25">
      <c r="A77" t="s">
        <v>59</v>
      </c>
      <c r="B77" s="8" t="s">
        <v>73</v>
      </c>
      <c r="C77" s="9">
        <v>9000</v>
      </c>
      <c r="D77" s="15">
        <v>9016</v>
      </c>
      <c r="E77" s="15">
        <v>9025</v>
      </c>
      <c r="F77" s="15">
        <v>9016</v>
      </c>
      <c r="G77" s="15">
        <v>9016</v>
      </c>
      <c r="H77" s="15">
        <v>9013</v>
      </c>
      <c r="I77" s="15"/>
      <c r="J77" s="15"/>
      <c r="K77" s="15"/>
      <c r="L77" s="15"/>
      <c r="M77" s="15"/>
      <c r="N77" s="15"/>
      <c r="O77" s="15"/>
      <c r="P77" s="15"/>
      <c r="Q77" s="15"/>
      <c r="R77" s="2"/>
      <c r="S77" s="8" t="s">
        <v>73</v>
      </c>
      <c r="T77" s="9">
        <v>0</v>
      </c>
      <c r="U77">
        <f>D77-C77</f>
        <v>16</v>
      </c>
      <c r="V77">
        <f>E77-C77</f>
        <v>25</v>
      </c>
      <c r="W77">
        <f>F77-C77</f>
        <v>16</v>
      </c>
      <c r="X77">
        <f>G77-C77</f>
        <v>16</v>
      </c>
      <c r="Y77">
        <f>H77-C77</f>
        <v>13</v>
      </c>
      <c r="AI77" s="2"/>
    </row>
    <row r="78" spans="1:35" x14ac:dyDescent="0.25">
      <c r="A78" t="s">
        <v>59</v>
      </c>
      <c r="B78" s="8" t="s">
        <v>74</v>
      </c>
      <c r="C78" s="9">
        <v>285007</v>
      </c>
      <c r="D78" s="15">
        <v>285158</v>
      </c>
      <c r="E78" s="15">
        <v>285227</v>
      </c>
      <c r="F78" s="15">
        <v>285120</v>
      </c>
      <c r="G78" s="15">
        <v>285130</v>
      </c>
      <c r="H78" s="15">
        <v>285084</v>
      </c>
      <c r="I78" s="21"/>
      <c r="J78" s="15"/>
      <c r="K78" s="15"/>
      <c r="L78" s="15"/>
      <c r="M78" s="15"/>
      <c r="N78" s="15"/>
      <c r="O78" s="15"/>
      <c r="P78" s="15"/>
      <c r="Q78" s="15"/>
      <c r="R78" s="2"/>
      <c r="S78" s="8" t="s">
        <v>74</v>
      </c>
      <c r="T78" s="9">
        <v>0</v>
      </c>
      <c r="U78">
        <f>D78-C78</f>
        <v>151</v>
      </c>
      <c r="V78">
        <f>E78-C78</f>
        <v>220</v>
      </c>
      <c r="W78">
        <f>F78-C78</f>
        <v>113</v>
      </c>
      <c r="X78">
        <f>G78-C78</f>
        <v>123</v>
      </c>
      <c r="Y78">
        <f>H78-C78</f>
        <v>77</v>
      </c>
      <c r="AI78" s="2"/>
    </row>
    <row r="79" spans="1:35" x14ac:dyDescent="0.25">
      <c r="A79" t="s">
        <v>59</v>
      </c>
      <c r="B79" s="16" t="s">
        <v>75</v>
      </c>
      <c r="C79" s="17">
        <v>0</v>
      </c>
      <c r="D79" s="15">
        <v>1</v>
      </c>
      <c r="E79" s="15">
        <v>3</v>
      </c>
      <c r="F79" s="15">
        <v>14</v>
      </c>
      <c r="G79" s="15">
        <v>21</v>
      </c>
      <c r="H79" s="15">
        <v>42</v>
      </c>
      <c r="I79" s="21"/>
      <c r="J79" s="15"/>
      <c r="K79" s="15"/>
      <c r="L79" s="15"/>
      <c r="M79" s="15"/>
      <c r="N79" s="15"/>
      <c r="O79" s="15"/>
      <c r="P79" s="15"/>
      <c r="Q79" s="15"/>
      <c r="R79" s="2"/>
      <c r="S79" s="16" t="s">
        <v>75</v>
      </c>
      <c r="T79" s="17">
        <v>0</v>
      </c>
      <c r="U79">
        <f>D79-C79</f>
        <v>1</v>
      </c>
      <c r="V79">
        <f>E79-C79</f>
        <v>3</v>
      </c>
      <c r="W79">
        <f>F79-C79</f>
        <v>14</v>
      </c>
      <c r="X79">
        <f>G79-C79</f>
        <v>21</v>
      </c>
      <c r="Y79">
        <f>H79-C79</f>
        <v>42</v>
      </c>
      <c r="AI79" s="2"/>
    </row>
    <row r="80" spans="1:3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</sheetData>
  <mergeCells count="2">
    <mergeCell ref="B1:Q2"/>
    <mergeCell ref="S1:A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C54C-ED17-4711-BBCA-15B66218346A}">
  <dimension ref="A1:AE27"/>
  <sheetViews>
    <sheetView workbookViewId="0">
      <selection activeCell="O30" sqref="O30"/>
    </sheetView>
  </sheetViews>
  <sheetFormatPr defaultRowHeight="15" x14ac:dyDescent="0.25"/>
  <cols>
    <col min="1" max="1" width="30.85546875" bestFit="1" customWidth="1"/>
    <col min="2" max="2" width="4.5703125" bestFit="1" customWidth="1"/>
    <col min="3" max="3" width="5.5703125" bestFit="1" customWidth="1"/>
    <col min="4" max="8" width="4.5703125" bestFit="1" customWidth="1"/>
    <col min="9" max="15" width="5" bestFit="1" customWidth="1"/>
    <col min="17" max="17" width="30.85546875" bestFit="1" customWidth="1"/>
    <col min="18" max="18" width="2" bestFit="1" customWidth="1"/>
    <col min="19" max="19" width="5.5703125" bestFit="1" customWidth="1"/>
    <col min="20" max="25" width="4.5703125" bestFit="1" customWidth="1"/>
    <col min="26" max="31" width="5" bestFit="1" customWidth="1"/>
  </cols>
  <sheetData>
    <row r="1" spans="1:31" ht="21" x14ac:dyDescent="0.35">
      <c r="A1" s="107" t="s">
        <v>82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s="107" t="s">
        <v>82</v>
      </c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</row>
    <row r="2" spans="1:31" x14ac:dyDescent="0.25">
      <c r="A2" s="49" t="s">
        <v>3</v>
      </c>
      <c r="B2" s="49">
        <v>0</v>
      </c>
      <c r="C2" s="49">
        <v>1</v>
      </c>
      <c r="D2" s="49">
        <v>10</v>
      </c>
      <c r="E2" s="49">
        <v>20</v>
      </c>
      <c r="F2" s="49">
        <v>30</v>
      </c>
      <c r="G2" s="49">
        <v>40</v>
      </c>
      <c r="H2" s="49">
        <v>50</v>
      </c>
      <c r="I2" s="49">
        <v>60</v>
      </c>
      <c r="J2" s="49">
        <v>70</v>
      </c>
      <c r="K2" s="49">
        <v>80</v>
      </c>
      <c r="L2" s="49">
        <v>90</v>
      </c>
      <c r="M2" s="49">
        <v>100</v>
      </c>
      <c r="N2" s="49">
        <v>110</v>
      </c>
      <c r="O2" s="49">
        <v>120</v>
      </c>
      <c r="Q2" s="49" t="s">
        <v>3</v>
      </c>
      <c r="R2" s="49">
        <v>0</v>
      </c>
      <c r="S2" s="49">
        <v>1</v>
      </c>
      <c r="T2" s="49">
        <v>10</v>
      </c>
      <c r="U2" s="49">
        <v>20</v>
      </c>
      <c r="V2" s="49">
        <v>30</v>
      </c>
      <c r="W2" s="49">
        <v>40</v>
      </c>
      <c r="X2" s="49">
        <v>50</v>
      </c>
      <c r="Y2" s="49">
        <v>60</v>
      </c>
      <c r="Z2" s="49">
        <v>70</v>
      </c>
      <c r="AA2" s="49">
        <v>80</v>
      </c>
      <c r="AB2" s="49">
        <v>90</v>
      </c>
      <c r="AC2" s="49">
        <v>100</v>
      </c>
      <c r="AD2" s="49">
        <v>110</v>
      </c>
      <c r="AE2" s="49">
        <v>120</v>
      </c>
    </row>
    <row r="3" spans="1:31" x14ac:dyDescent="0.25">
      <c r="A3" s="51" t="s">
        <v>108</v>
      </c>
      <c r="B3" s="51">
        <v>0</v>
      </c>
      <c r="C3" s="60">
        <v>17</v>
      </c>
      <c r="D3" s="60">
        <f>C3*D2</f>
        <v>170</v>
      </c>
      <c r="E3" s="60">
        <f>17*E2</f>
        <v>340</v>
      </c>
      <c r="F3" s="60">
        <f t="shared" ref="F3:O3" si="0">17*F2</f>
        <v>510</v>
      </c>
      <c r="G3" s="60">
        <f t="shared" si="0"/>
        <v>680</v>
      </c>
      <c r="H3" s="60">
        <f t="shared" si="0"/>
        <v>850</v>
      </c>
      <c r="I3" s="60">
        <f t="shared" si="0"/>
        <v>1020</v>
      </c>
      <c r="J3" s="60">
        <f t="shared" si="0"/>
        <v>1190</v>
      </c>
      <c r="K3" s="60">
        <f t="shared" si="0"/>
        <v>1360</v>
      </c>
      <c r="L3" s="60">
        <f t="shared" si="0"/>
        <v>1530</v>
      </c>
      <c r="M3" s="60">
        <f t="shared" si="0"/>
        <v>1700</v>
      </c>
      <c r="N3" s="60">
        <f t="shared" si="0"/>
        <v>1870</v>
      </c>
      <c r="O3" s="60">
        <f t="shared" si="0"/>
        <v>2040</v>
      </c>
      <c r="Q3" s="51" t="s">
        <v>108</v>
      </c>
      <c r="R3" s="51">
        <v>0</v>
      </c>
      <c r="S3" s="52">
        <v>16</v>
      </c>
      <c r="T3" s="52">
        <v>160</v>
      </c>
      <c r="U3" s="52">
        <v>320</v>
      </c>
      <c r="V3" s="52">
        <v>480</v>
      </c>
      <c r="W3" s="52">
        <v>640</v>
      </c>
      <c r="X3" s="52">
        <v>800</v>
      </c>
      <c r="Y3" s="52">
        <v>960</v>
      </c>
      <c r="Z3" s="52">
        <v>1120</v>
      </c>
      <c r="AA3" s="52">
        <v>1280</v>
      </c>
      <c r="AB3" s="52">
        <v>1440</v>
      </c>
      <c r="AC3" s="52">
        <v>1600</v>
      </c>
      <c r="AD3" s="52">
        <v>1760</v>
      </c>
      <c r="AE3" s="52">
        <v>1920</v>
      </c>
    </row>
    <row r="4" spans="1:31" x14ac:dyDescent="0.25">
      <c r="A4" s="51" t="s">
        <v>107</v>
      </c>
      <c r="B4" s="51">
        <v>0</v>
      </c>
      <c r="C4" s="50">
        <v>16</v>
      </c>
      <c r="D4" s="50">
        <v>132</v>
      </c>
      <c r="E4" s="50">
        <v>203</v>
      </c>
      <c r="F4" s="50">
        <v>233</v>
      </c>
      <c r="G4" s="50">
        <v>268</v>
      </c>
      <c r="H4" s="50">
        <v>276</v>
      </c>
      <c r="I4" s="50">
        <v>287</v>
      </c>
      <c r="J4" s="50">
        <v>290</v>
      </c>
      <c r="K4" s="50">
        <v>293</v>
      </c>
      <c r="L4" s="50">
        <v>291</v>
      </c>
      <c r="M4" s="50">
        <v>287</v>
      </c>
      <c r="N4" s="50">
        <v>291</v>
      </c>
      <c r="O4" s="50">
        <v>276</v>
      </c>
      <c r="Q4" s="51" t="s">
        <v>107</v>
      </c>
      <c r="R4" s="51">
        <v>0</v>
      </c>
      <c r="S4" s="50">
        <v>16</v>
      </c>
      <c r="T4" s="50">
        <v>132</v>
      </c>
      <c r="U4" s="50">
        <v>203</v>
      </c>
      <c r="V4" s="50">
        <v>233</v>
      </c>
      <c r="W4" s="50">
        <v>268</v>
      </c>
      <c r="X4" s="50">
        <v>276</v>
      </c>
      <c r="Y4" s="50">
        <v>287</v>
      </c>
      <c r="Z4" s="50">
        <v>290</v>
      </c>
      <c r="AA4" s="50">
        <v>293</v>
      </c>
      <c r="AB4" s="50">
        <v>291</v>
      </c>
      <c r="AC4" s="50">
        <v>287</v>
      </c>
      <c r="AD4" s="50">
        <v>291</v>
      </c>
      <c r="AE4" s="50">
        <v>276</v>
      </c>
    </row>
    <row r="5" spans="1:31" x14ac:dyDescent="0.25">
      <c r="A5" s="50" t="s">
        <v>101</v>
      </c>
      <c r="B5" s="50">
        <f>B3-B4</f>
        <v>0</v>
      </c>
      <c r="C5" s="50">
        <f t="shared" ref="C5:O5" si="1">C3-C4</f>
        <v>1</v>
      </c>
      <c r="D5" s="50">
        <f t="shared" si="1"/>
        <v>38</v>
      </c>
      <c r="E5" s="50">
        <f t="shared" si="1"/>
        <v>137</v>
      </c>
      <c r="F5" s="50">
        <f t="shared" si="1"/>
        <v>277</v>
      </c>
      <c r="G5" s="50">
        <f t="shared" si="1"/>
        <v>412</v>
      </c>
      <c r="H5" s="50">
        <f t="shared" si="1"/>
        <v>574</v>
      </c>
      <c r="I5" s="50">
        <f t="shared" si="1"/>
        <v>733</v>
      </c>
      <c r="J5" s="50">
        <f t="shared" si="1"/>
        <v>900</v>
      </c>
      <c r="K5" s="50">
        <f t="shared" si="1"/>
        <v>1067</v>
      </c>
      <c r="L5" s="50">
        <f t="shared" si="1"/>
        <v>1239</v>
      </c>
      <c r="M5" s="50">
        <f t="shared" si="1"/>
        <v>1413</v>
      </c>
      <c r="N5" s="50">
        <f t="shared" si="1"/>
        <v>1579</v>
      </c>
      <c r="O5" s="50">
        <f t="shared" si="1"/>
        <v>1764</v>
      </c>
      <c r="Q5" s="50" t="s">
        <v>101</v>
      </c>
      <c r="R5" s="50">
        <f>R3-R4</f>
        <v>0</v>
      </c>
      <c r="S5" s="50">
        <f t="shared" ref="S5" si="2">S3-S4</f>
        <v>0</v>
      </c>
      <c r="T5" s="50">
        <f t="shared" ref="T5" si="3">T3-T4</f>
        <v>28</v>
      </c>
      <c r="U5" s="50">
        <f t="shared" ref="U5" si="4">U3-U4</f>
        <v>117</v>
      </c>
      <c r="V5" s="50">
        <f t="shared" ref="V5" si="5">V3-V4</f>
        <v>247</v>
      </c>
      <c r="W5" s="50">
        <f t="shared" ref="W5" si="6">W3-W4</f>
        <v>372</v>
      </c>
      <c r="X5" s="50">
        <f t="shared" ref="X5" si="7">X3-X4</f>
        <v>524</v>
      </c>
      <c r="Y5" s="50">
        <f t="shared" ref="Y5" si="8">Y3-Y4</f>
        <v>673</v>
      </c>
      <c r="Z5" s="50">
        <f t="shared" ref="Z5" si="9">Z3-Z4</f>
        <v>830</v>
      </c>
      <c r="AA5" s="50">
        <f t="shared" ref="AA5" si="10">AA3-AA4</f>
        <v>987</v>
      </c>
      <c r="AB5" s="50">
        <f t="shared" ref="AB5" si="11">AB3-AB4</f>
        <v>1149</v>
      </c>
      <c r="AC5" s="50">
        <f t="shared" ref="AC5" si="12">AC3-AC4</f>
        <v>1313</v>
      </c>
      <c r="AD5" s="50">
        <f t="shared" ref="AD5" si="13">AD3-AD4</f>
        <v>1469</v>
      </c>
      <c r="AE5" s="50">
        <f t="shared" ref="AE5" si="14">AE3-AE4</f>
        <v>1644</v>
      </c>
    </row>
    <row r="6" spans="1:31" x14ac:dyDescent="0.25">
      <c r="A6" s="50" t="s">
        <v>102</v>
      </c>
      <c r="B6" s="50"/>
      <c r="C6" s="55">
        <f>(C4/C3)</f>
        <v>0.94117647058823528</v>
      </c>
      <c r="D6" s="55">
        <f t="shared" ref="D6:O6" si="15">(D4/D3)</f>
        <v>0.77647058823529413</v>
      </c>
      <c r="E6" s="55">
        <f t="shared" si="15"/>
        <v>0.59705882352941175</v>
      </c>
      <c r="F6" s="55">
        <f t="shared" si="15"/>
        <v>0.4568627450980392</v>
      </c>
      <c r="G6" s="55">
        <f t="shared" si="15"/>
        <v>0.39411764705882352</v>
      </c>
      <c r="H6" s="55">
        <f t="shared" si="15"/>
        <v>0.32470588235294118</v>
      </c>
      <c r="I6" s="55">
        <f t="shared" si="15"/>
        <v>0.28137254901960784</v>
      </c>
      <c r="J6" s="55">
        <f t="shared" si="15"/>
        <v>0.24369747899159663</v>
      </c>
      <c r="K6" s="55">
        <f t="shared" si="15"/>
        <v>0.21544117647058825</v>
      </c>
      <c r="L6" s="55">
        <f t="shared" si="15"/>
        <v>0.19019607843137254</v>
      </c>
      <c r="M6" s="55">
        <f t="shared" si="15"/>
        <v>0.16882352941176471</v>
      </c>
      <c r="N6" s="55">
        <f t="shared" si="15"/>
        <v>0.15561497326203208</v>
      </c>
      <c r="O6" s="55">
        <f t="shared" si="15"/>
        <v>0.13529411764705881</v>
      </c>
      <c r="Q6" s="50" t="s">
        <v>102</v>
      </c>
      <c r="R6" s="50"/>
      <c r="S6" s="55">
        <f>(S4/S3)</f>
        <v>1</v>
      </c>
      <c r="T6" s="55">
        <f t="shared" ref="T6:AE6" si="16">(T4/T3)</f>
        <v>0.82499999999999996</v>
      </c>
      <c r="U6" s="55">
        <f t="shared" si="16"/>
        <v>0.63437500000000002</v>
      </c>
      <c r="V6" s="54">
        <f t="shared" si="16"/>
        <v>0.48541666666666666</v>
      </c>
      <c r="W6" s="54">
        <f t="shared" si="16"/>
        <v>0.41875000000000001</v>
      </c>
      <c r="X6" s="54">
        <f t="shared" si="16"/>
        <v>0.34499999999999997</v>
      </c>
      <c r="Y6" s="54">
        <f t="shared" si="16"/>
        <v>0.29895833333333333</v>
      </c>
      <c r="Z6" s="54">
        <f t="shared" si="16"/>
        <v>0.25892857142857145</v>
      </c>
      <c r="AA6" s="54">
        <f t="shared" si="16"/>
        <v>0.22890625000000001</v>
      </c>
      <c r="AB6" s="54">
        <f t="shared" si="16"/>
        <v>0.20208333333333334</v>
      </c>
      <c r="AC6" s="54">
        <f t="shared" si="16"/>
        <v>0.17937500000000001</v>
      </c>
      <c r="AD6" s="54">
        <f t="shared" si="16"/>
        <v>0.16534090909090909</v>
      </c>
      <c r="AE6" s="54">
        <f t="shared" si="16"/>
        <v>0.14374999999999999</v>
      </c>
    </row>
    <row r="8" spans="1:31" ht="21" x14ac:dyDescent="0.25">
      <c r="A8" s="106" t="s">
        <v>80</v>
      </c>
      <c r="B8" s="106"/>
      <c r="C8" s="106"/>
      <c r="D8" s="106"/>
      <c r="E8" s="106"/>
      <c r="F8" s="106"/>
      <c r="G8" s="106"/>
      <c r="H8" s="106"/>
      <c r="Q8" s="106" t="s">
        <v>80</v>
      </c>
      <c r="R8" s="106"/>
      <c r="S8" s="106"/>
      <c r="T8" s="106"/>
      <c r="U8" s="106"/>
      <c r="V8" s="106"/>
      <c r="W8" s="106"/>
      <c r="X8" s="106"/>
    </row>
    <row r="9" spans="1:31" x14ac:dyDescent="0.25">
      <c r="A9" s="76" t="s">
        <v>3</v>
      </c>
      <c r="B9" s="59">
        <v>0</v>
      </c>
      <c r="C9" s="59">
        <v>1</v>
      </c>
      <c r="D9" s="59">
        <v>5</v>
      </c>
      <c r="E9" s="59">
        <v>10</v>
      </c>
      <c r="F9" s="59">
        <v>15</v>
      </c>
      <c r="G9" s="59">
        <v>20</v>
      </c>
      <c r="H9" s="59">
        <v>25</v>
      </c>
      <c r="Q9" s="76" t="s">
        <v>3</v>
      </c>
      <c r="R9" s="59">
        <v>0</v>
      </c>
      <c r="S9" s="59">
        <v>1</v>
      </c>
      <c r="T9" s="59">
        <v>5</v>
      </c>
      <c r="U9" s="59">
        <v>10</v>
      </c>
      <c r="V9" s="59">
        <v>15</v>
      </c>
      <c r="W9" s="59">
        <v>20</v>
      </c>
      <c r="X9" s="59">
        <v>25</v>
      </c>
    </row>
    <row r="10" spans="1:31" x14ac:dyDescent="0.25">
      <c r="A10" s="77" t="s">
        <v>108</v>
      </c>
      <c r="B10" s="60">
        <v>0</v>
      </c>
      <c r="C10" s="60">
        <v>17</v>
      </c>
      <c r="D10" s="60">
        <v>85</v>
      </c>
      <c r="E10" s="60">
        <v>170</v>
      </c>
      <c r="F10" s="60">
        <v>255</v>
      </c>
      <c r="G10" s="60">
        <v>340</v>
      </c>
      <c r="H10" s="60">
        <v>425</v>
      </c>
      <c r="Q10" s="77" t="s">
        <v>108</v>
      </c>
      <c r="R10" s="60">
        <v>0</v>
      </c>
      <c r="S10" s="60">
        <v>17</v>
      </c>
      <c r="T10" s="60">
        <v>85</v>
      </c>
      <c r="U10" s="60">
        <v>170</v>
      </c>
      <c r="V10" s="60">
        <v>255</v>
      </c>
      <c r="W10" s="60">
        <v>340</v>
      </c>
      <c r="X10" s="60">
        <v>425</v>
      </c>
    </row>
    <row r="11" spans="1:31" x14ac:dyDescent="0.25">
      <c r="A11" s="77" t="s">
        <v>103</v>
      </c>
      <c r="B11" s="60">
        <v>0</v>
      </c>
      <c r="C11" s="61">
        <v>17</v>
      </c>
      <c r="D11" s="61">
        <v>71</v>
      </c>
      <c r="E11" s="61">
        <v>112</v>
      </c>
      <c r="F11" s="61">
        <v>84</v>
      </c>
      <c r="G11" s="61">
        <v>58</v>
      </c>
      <c r="H11" s="61">
        <v>28</v>
      </c>
      <c r="Q11" s="77" t="s">
        <v>103</v>
      </c>
      <c r="R11" s="60">
        <v>0</v>
      </c>
      <c r="S11" s="61">
        <v>17</v>
      </c>
      <c r="T11" s="61">
        <v>71</v>
      </c>
      <c r="U11" s="61">
        <v>112</v>
      </c>
      <c r="V11" s="61">
        <v>84</v>
      </c>
      <c r="W11" s="61">
        <v>58</v>
      </c>
      <c r="X11" s="61">
        <v>28</v>
      </c>
    </row>
    <row r="12" spans="1:31" x14ac:dyDescent="0.25">
      <c r="A12" s="78" t="s">
        <v>101</v>
      </c>
      <c r="B12" s="61">
        <f>B10-B11</f>
        <v>0</v>
      </c>
      <c r="C12" s="61">
        <f t="shared" ref="C12" si="17">C10-C11</f>
        <v>0</v>
      </c>
      <c r="D12" s="61">
        <f t="shared" ref="D12" si="18">D10-D11</f>
        <v>14</v>
      </c>
      <c r="E12" s="61">
        <f t="shared" ref="E12" si="19">E10-E11</f>
        <v>58</v>
      </c>
      <c r="F12" s="61">
        <f>F10-F11</f>
        <v>171</v>
      </c>
      <c r="G12" s="61">
        <f t="shared" ref="G12" si="20">G10-G11</f>
        <v>282</v>
      </c>
      <c r="H12" s="61">
        <f t="shared" ref="H12" si="21">H10-H11</f>
        <v>397</v>
      </c>
      <c r="Q12" s="78" t="s">
        <v>101</v>
      </c>
      <c r="R12" s="61">
        <f>R10-R11</f>
        <v>0</v>
      </c>
      <c r="S12" s="61">
        <f t="shared" ref="S12" si="22">S10-S11</f>
        <v>0</v>
      </c>
      <c r="T12" s="61">
        <f t="shared" ref="T12" si="23">T10-T11</f>
        <v>14</v>
      </c>
      <c r="U12" s="61">
        <f t="shared" ref="U12" si="24">U10-U11</f>
        <v>58</v>
      </c>
      <c r="V12" s="61">
        <f>V10-V11</f>
        <v>171</v>
      </c>
      <c r="W12" s="61">
        <f t="shared" ref="W12" si="25">W10-W11</f>
        <v>282</v>
      </c>
      <c r="X12" s="61">
        <f t="shared" ref="X12" si="26">X10-X11</f>
        <v>397</v>
      </c>
    </row>
    <row r="13" spans="1:31" x14ac:dyDescent="0.25">
      <c r="A13" s="78" t="s">
        <v>102</v>
      </c>
      <c r="B13" s="61"/>
      <c r="C13" s="63">
        <f>(C11/C10)</f>
        <v>1</v>
      </c>
      <c r="D13" s="62">
        <f t="shared" ref="D13:H13" si="27">(D11/D10)</f>
        <v>0.83529411764705885</v>
      </c>
      <c r="E13" s="63">
        <f t="shared" si="27"/>
        <v>0.6588235294117647</v>
      </c>
      <c r="F13" s="62">
        <f t="shared" si="27"/>
        <v>0.32941176470588235</v>
      </c>
      <c r="G13" s="63">
        <f t="shared" si="27"/>
        <v>0.17058823529411765</v>
      </c>
      <c r="H13" s="62">
        <f t="shared" si="27"/>
        <v>6.5882352941176475E-2</v>
      </c>
      <c r="Q13" s="78" t="s">
        <v>102</v>
      </c>
      <c r="R13" s="61"/>
      <c r="S13" s="63">
        <f>(S11/S10)</f>
        <v>1</v>
      </c>
      <c r="T13" s="62">
        <f t="shared" ref="T13:X13" si="28">(T11/T10)</f>
        <v>0.83529411764705885</v>
      </c>
      <c r="U13" s="63">
        <f t="shared" si="28"/>
        <v>0.6588235294117647</v>
      </c>
      <c r="V13" s="62">
        <f t="shared" si="28"/>
        <v>0.32941176470588235</v>
      </c>
      <c r="W13" s="63">
        <f t="shared" si="28"/>
        <v>0.17058823529411765</v>
      </c>
      <c r="X13" s="62">
        <f t="shared" si="28"/>
        <v>6.5882352941176475E-2</v>
      </c>
    </row>
    <row r="14" spans="1:31" x14ac:dyDescent="0.25">
      <c r="A14" s="79"/>
      <c r="B14" s="48"/>
      <c r="C14" s="48"/>
      <c r="D14" s="48"/>
      <c r="E14" s="48"/>
      <c r="F14" s="48"/>
      <c r="G14" s="48"/>
      <c r="H14" s="48"/>
      <c r="Q14" s="79"/>
      <c r="R14" s="48"/>
      <c r="S14" s="48"/>
      <c r="T14" s="48"/>
      <c r="U14" s="48"/>
      <c r="V14" s="48"/>
      <c r="W14" s="48"/>
      <c r="X14" s="48"/>
    </row>
    <row r="15" spans="1:31" ht="21" x14ac:dyDescent="0.25">
      <c r="A15" s="106" t="s">
        <v>81</v>
      </c>
      <c r="B15" s="106"/>
      <c r="C15" s="106"/>
      <c r="D15" s="106"/>
      <c r="E15" s="106"/>
      <c r="F15" s="106"/>
      <c r="G15" s="106"/>
      <c r="H15" s="48"/>
      <c r="Q15" s="106" t="s">
        <v>81</v>
      </c>
      <c r="R15" s="106"/>
      <c r="S15" s="106"/>
      <c r="T15" s="106"/>
      <c r="U15" s="106"/>
      <c r="V15" s="106"/>
      <c r="W15" s="106"/>
      <c r="X15" s="48"/>
    </row>
    <row r="16" spans="1:31" x14ac:dyDescent="0.25">
      <c r="A16" s="80" t="s">
        <v>3</v>
      </c>
      <c r="B16" s="64">
        <v>0</v>
      </c>
      <c r="C16" s="64">
        <v>1</v>
      </c>
      <c r="D16" s="64">
        <v>2</v>
      </c>
      <c r="E16" s="64">
        <v>4</v>
      </c>
      <c r="F16" s="64">
        <v>5</v>
      </c>
      <c r="G16" s="64">
        <v>10</v>
      </c>
      <c r="H16" s="48"/>
      <c r="Q16" s="80" t="s">
        <v>3</v>
      </c>
      <c r="R16" s="64">
        <v>0</v>
      </c>
      <c r="S16" s="64">
        <v>1</v>
      </c>
      <c r="T16" s="64">
        <v>2</v>
      </c>
      <c r="U16" s="64">
        <v>4</v>
      </c>
      <c r="V16" s="64">
        <v>5</v>
      </c>
      <c r="W16" s="64">
        <v>10</v>
      </c>
      <c r="X16" s="48"/>
    </row>
    <row r="17" spans="1:24" x14ac:dyDescent="0.25">
      <c r="A17" s="81" t="s">
        <v>108</v>
      </c>
      <c r="B17" s="65">
        <v>0</v>
      </c>
      <c r="C17" s="60">
        <f>17*C16</f>
        <v>17</v>
      </c>
      <c r="D17" s="60">
        <f t="shared" ref="D17:G17" si="29">17*D16</f>
        <v>34</v>
      </c>
      <c r="E17" s="60">
        <f t="shared" si="29"/>
        <v>68</v>
      </c>
      <c r="F17" s="60">
        <f t="shared" si="29"/>
        <v>85</v>
      </c>
      <c r="G17" s="60">
        <f t="shared" si="29"/>
        <v>170</v>
      </c>
      <c r="H17" s="48"/>
      <c r="Q17" s="81" t="s">
        <v>108</v>
      </c>
      <c r="R17" s="65">
        <v>0</v>
      </c>
      <c r="S17" s="65">
        <v>16</v>
      </c>
      <c r="T17" s="65">
        <v>32</v>
      </c>
      <c r="U17" s="65">
        <v>64</v>
      </c>
      <c r="V17" s="65">
        <v>80</v>
      </c>
      <c r="W17" s="65">
        <v>160</v>
      </c>
      <c r="X17" s="48"/>
    </row>
    <row r="18" spans="1:24" x14ac:dyDescent="0.25">
      <c r="A18" s="81" t="s">
        <v>104</v>
      </c>
      <c r="B18" s="65">
        <v>0</v>
      </c>
      <c r="C18" s="66">
        <v>16</v>
      </c>
      <c r="D18" s="66">
        <v>23</v>
      </c>
      <c r="E18" s="66">
        <v>17</v>
      </c>
      <c r="F18" s="66">
        <v>16</v>
      </c>
      <c r="G18" s="66">
        <v>8</v>
      </c>
      <c r="H18" s="48"/>
      <c r="Q18" s="81" t="s">
        <v>104</v>
      </c>
      <c r="R18" s="65">
        <v>0</v>
      </c>
      <c r="S18" s="66">
        <v>16</v>
      </c>
      <c r="T18" s="66">
        <v>23</v>
      </c>
      <c r="U18" s="66">
        <v>17</v>
      </c>
      <c r="V18" s="66">
        <v>16</v>
      </c>
      <c r="W18" s="66">
        <v>8</v>
      </c>
      <c r="X18" s="48"/>
    </row>
    <row r="19" spans="1:24" x14ac:dyDescent="0.25">
      <c r="A19" s="82" t="s">
        <v>101</v>
      </c>
      <c r="B19" s="66">
        <f>B17-B18</f>
        <v>0</v>
      </c>
      <c r="C19" s="66">
        <f t="shared" ref="C19" si="30">C17-C18</f>
        <v>1</v>
      </c>
      <c r="D19" s="66">
        <f t="shared" ref="D19" si="31">D17-D18</f>
        <v>11</v>
      </c>
      <c r="E19" s="66">
        <f t="shared" ref="E19" si="32">E17-E18</f>
        <v>51</v>
      </c>
      <c r="F19" s="66">
        <f>F17-F18</f>
        <v>69</v>
      </c>
      <c r="G19" s="66">
        <f t="shared" ref="G19" si="33">G17-G18</f>
        <v>162</v>
      </c>
      <c r="H19" s="48"/>
      <c r="Q19" s="82" t="s">
        <v>101</v>
      </c>
      <c r="R19" s="66">
        <f>R17-R18</f>
        <v>0</v>
      </c>
      <c r="S19" s="66">
        <f t="shared" ref="S19" si="34">S17-S18</f>
        <v>0</v>
      </c>
      <c r="T19" s="66">
        <f t="shared" ref="T19" si="35">T17-T18</f>
        <v>9</v>
      </c>
      <c r="U19" s="66">
        <f t="shared" ref="U19" si="36">U17-U18</f>
        <v>47</v>
      </c>
      <c r="V19" s="66">
        <f>V17-V18</f>
        <v>64</v>
      </c>
      <c r="W19" s="66">
        <f t="shared" ref="W19" si="37">W17-W18</f>
        <v>152</v>
      </c>
      <c r="X19" s="48"/>
    </row>
    <row r="20" spans="1:24" x14ac:dyDescent="0.25">
      <c r="A20" s="82" t="s">
        <v>102</v>
      </c>
      <c r="B20" s="66"/>
      <c r="C20" s="68">
        <f>(C18/C17)</f>
        <v>0.94117647058823528</v>
      </c>
      <c r="D20" s="67">
        <f t="shared" ref="D20:G20" si="38">(D18/D17)</f>
        <v>0.67647058823529416</v>
      </c>
      <c r="E20" s="67">
        <f t="shared" si="38"/>
        <v>0.25</v>
      </c>
      <c r="F20" s="67">
        <f t="shared" si="38"/>
        <v>0.18823529411764706</v>
      </c>
      <c r="G20" s="68">
        <f t="shared" si="38"/>
        <v>4.7058823529411764E-2</v>
      </c>
      <c r="H20" s="48"/>
      <c r="Q20" s="82" t="s">
        <v>102</v>
      </c>
      <c r="R20" s="66"/>
      <c r="S20" s="68">
        <f>(S18/S17)</f>
        <v>1</v>
      </c>
      <c r="T20" s="67">
        <f t="shared" ref="T20:W20" si="39">(T18/T17)</f>
        <v>0.71875</v>
      </c>
      <c r="U20" s="67">
        <f t="shared" si="39"/>
        <v>0.265625</v>
      </c>
      <c r="V20" s="67">
        <f t="shared" si="39"/>
        <v>0.2</v>
      </c>
      <c r="W20" s="68">
        <f t="shared" si="39"/>
        <v>0.05</v>
      </c>
      <c r="X20" s="48"/>
    </row>
    <row r="21" spans="1:24" x14ac:dyDescent="0.25">
      <c r="A21" s="69"/>
      <c r="B21" s="69"/>
      <c r="C21" s="69"/>
      <c r="D21" s="69"/>
      <c r="E21" s="69"/>
      <c r="F21" s="69"/>
      <c r="G21" s="69"/>
      <c r="H21" s="48"/>
    </row>
    <row r="22" spans="1:24" ht="21" x14ac:dyDescent="0.25">
      <c r="A22" s="106" t="s">
        <v>106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</row>
    <row r="23" spans="1:24" x14ac:dyDescent="0.25">
      <c r="A23" s="83" t="s">
        <v>3</v>
      </c>
      <c r="B23" s="56">
        <v>1</v>
      </c>
      <c r="C23" s="59">
        <v>1</v>
      </c>
      <c r="D23" s="64">
        <v>1</v>
      </c>
      <c r="E23" s="83"/>
      <c r="F23" s="70">
        <v>10</v>
      </c>
      <c r="G23" s="59">
        <v>10</v>
      </c>
      <c r="H23" s="64">
        <v>10</v>
      </c>
      <c r="I23" s="71"/>
      <c r="J23" s="70">
        <v>20</v>
      </c>
      <c r="K23" s="59">
        <v>20</v>
      </c>
      <c r="L23" s="48"/>
    </row>
    <row r="24" spans="1:24" x14ac:dyDescent="0.25">
      <c r="A24" s="84" t="s">
        <v>108</v>
      </c>
      <c r="B24" s="60">
        <v>17</v>
      </c>
      <c r="C24" s="60">
        <v>17</v>
      </c>
      <c r="D24" s="60">
        <v>17</v>
      </c>
      <c r="E24" s="84"/>
      <c r="F24" s="60">
        <v>170</v>
      </c>
      <c r="G24" s="60">
        <v>170</v>
      </c>
      <c r="H24" s="60">
        <v>170</v>
      </c>
      <c r="I24" s="73"/>
      <c r="J24" s="60">
        <v>340</v>
      </c>
      <c r="K24" s="60">
        <v>340</v>
      </c>
      <c r="L24" s="48"/>
    </row>
    <row r="25" spans="1:24" x14ac:dyDescent="0.25">
      <c r="A25" s="84" t="s">
        <v>40</v>
      </c>
      <c r="B25" s="57">
        <v>16</v>
      </c>
      <c r="C25" s="61">
        <v>17</v>
      </c>
      <c r="D25" s="66">
        <v>16</v>
      </c>
      <c r="E25" s="72" t="s">
        <v>105</v>
      </c>
      <c r="F25" s="74">
        <v>132</v>
      </c>
      <c r="G25" s="61">
        <v>112</v>
      </c>
      <c r="H25" s="66">
        <v>8</v>
      </c>
      <c r="I25" s="53" t="s">
        <v>105</v>
      </c>
      <c r="J25" s="74">
        <v>203</v>
      </c>
      <c r="K25" s="61">
        <v>58</v>
      </c>
      <c r="L25" s="48"/>
    </row>
    <row r="26" spans="1:24" x14ac:dyDescent="0.25">
      <c r="A26" s="85" t="s">
        <v>101</v>
      </c>
      <c r="B26" s="57">
        <f t="shared" ref="B26:D26" si="40">B24-B25</f>
        <v>1</v>
      </c>
      <c r="C26" s="61">
        <f t="shared" si="40"/>
        <v>0</v>
      </c>
      <c r="D26" s="66">
        <f t="shared" si="40"/>
        <v>1</v>
      </c>
      <c r="E26" s="85"/>
      <c r="F26" s="74">
        <f t="shared" ref="F26:K26" si="41">F24-F25</f>
        <v>38</v>
      </c>
      <c r="G26" s="61">
        <f t="shared" si="41"/>
        <v>58</v>
      </c>
      <c r="H26" s="66">
        <f t="shared" si="41"/>
        <v>162</v>
      </c>
      <c r="I26" s="53"/>
      <c r="J26" s="74">
        <f t="shared" si="41"/>
        <v>137</v>
      </c>
      <c r="K26" s="61">
        <f t="shared" si="41"/>
        <v>282</v>
      </c>
      <c r="L26" s="48"/>
    </row>
    <row r="27" spans="1:24" ht="30" x14ac:dyDescent="0.25">
      <c r="A27" s="86" t="s">
        <v>109</v>
      </c>
      <c r="B27" s="58">
        <f>(B25/B24)</f>
        <v>0.94117647058823528</v>
      </c>
      <c r="C27" s="63">
        <f>(C25/C24)</f>
        <v>1</v>
      </c>
      <c r="D27" s="68">
        <f>(D25/D24)</f>
        <v>0.94117647058823528</v>
      </c>
      <c r="E27" s="86"/>
      <c r="F27" s="75">
        <f t="shared" ref="F27" si="42">(F25/F24)</f>
        <v>0.77647058823529413</v>
      </c>
      <c r="G27" s="63">
        <f t="shared" ref="G27" si="43">(G25/G24)</f>
        <v>0.6588235294117647</v>
      </c>
      <c r="H27" s="68">
        <f t="shared" ref="H27" si="44">(H25/H24)</f>
        <v>4.7058823529411764E-2</v>
      </c>
      <c r="I27" s="53"/>
      <c r="J27" s="75">
        <f t="shared" ref="J27" si="45">(J25/J24)</f>
        <v>0.59705882352941175</v>
      </c>
      <c r="K27" s="63">
        <f t="shared" ref="K27" si="46">(K25/K24)</f>
        <v>0.17058823529411765</v>
      </c>
      <c r="L27" s="48"/>
    </row>
  </sheetData>
  <mergeCells count="7">
    <mergeCell ref="A15:G15"/>
    <mergeCell ref="A8:H8"/>
    <mergeCell ref="A1:O1"/>
    <mergeCell ref="A22:K22"/>
    <mergeCell ref="Q1:AE1"/>
    <mergeCell ref="Q8:X8"/>
    <mergeCell ref="Q15:W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5902-C9CF-4436-8939-8C411450F65B}">
  <dimension ref="A1:K12"/>
  <sheetViews>
    <sheetView tabSelected="1" topLeftCell="N43" zoomScale="85" zoomScaleNormal="85" workbookViewId="0">
      <selection activeCell="Z94" sqref="Z94"/>
    </sheetView>
  </sheetViews>
  <sheetFormatPr defaultRowHeight="15" x14ac:dyDescent="0.25"/>
  <cols>
    <col min="1" max="1" width="12.140625" bestFit="1" customWidth="1"/>
    <col min="3" max="5" width="10.5703125" bestFit="1" customWidth="1"/>
    <col min="6" max="6" width="12.140625" bestFit="1" customWidth="1"/>
    <col min="11" max="11" width="17.42578125" bestFit="1" customWidth="1"/>
  </cols>
  <sheetData>
    <row r="1" spans="1:11" x14ac:dyDescent="0.25">
      <c r="A1" s="109"/>
      <c r="B1" s="110"/>
      <c r="C1" s="111" t="s">
        <v>45</v>
      </c>
      <c r="D1" s="110" t="s">
        <v>46</v>
      </c>
      <c r="E1" s="110" t="s">
        <v>47</v>
      </c>
      <c r="F1" s="110" t="s">
        <v>52</v>
      </c>
    </row>
    <row r="2" spans="1:11" x14ac:dyDescent="0.25">
      <c r="A2" s="108" t="s">
        <v>82</v>
      </c>
      <c r="B2" s="112" t="s">
        <v>49</v>
      </c>
      <c r="C2" s="113">
        <v>0.20644675925925926</v>
      </c>
      <c r="D2" s="113">
        <v>0.21291666666666667</v>
      </c>
      <c r="E2" s="113">
        <v>0.2164351851851852</v>
      </c>
      <c r="F2" s="112"/>
    </row>
    <row r="3" spans="1:11" x14ac:dyDescent="0.25">
      <c r="A3" s="108"/>
      <c r="B3" s="112" t="s">
        <v>50</v>
      </c>
      <c r="C3" s="113">
        <v>0.20849537037037036</v>
      </c>
      <c r="D3" s="113">
        <v>0.21482638888888891</v>
      </c>
      <c r="E3" s="113">
        <v>0.21846064814814814</v>
      </c>
      <c r="F3" s="112"/>
      <c r="J3" t="s">
        <v>99</v>
      </c>
      <c r="K3" t="s">
        <v>100</v>
      </c>
    </row>
    <row r="4" spans="1:11" x14ac:dyDescent="0.25">
      <c r="A4" s="108"/>
      <c r="B4" s="112" t="s">
        <v>51</v>
      </c>
      <c r="C4" s="114">
        <f>(C3-C2)*86400</f>
        <v>176.99999999999889</v>
      </c>
      <c r="D4" s="114">
        <f t="shared" ref="D4:E4" si="0">(D3-D2)*86400</f>
        <v>165.00000000000182</v>
      </c>
      <c r="E4" s="114">
        <f t="shared" si="0"/>
        <v>174.99999999999778</v>
      </c>
      <c r="F4" s="115">
        <f>ROUND((C4+D4+E4)/3,1)</f>
        <v>172.3</v>
      </c>
      <c r="J4">
        <v>177</v>
      </c>
      <c r="K4" t="s">
        <v>82</v>
      </c>
    </row>
    <row r="5" spans="1:11" x14ac:dyDescent="0.25">
      <c r="A5" s="108" t="s">
        <v>80</v>
      </c>
      <c r="B5" s="116" t="s">
        <v>49</v>
      </c>
      <c r="C5" s="117">
        <v>0.1761574074074074</v>
      </c>
      <c r="D5" s="117">
        <v>0.17708333333333334</v>
      </c>
      <c r="E5" s="117">
        <v>0.17789351851851853</v>
      </c>
      <c r="F5" s="116"/>
      <c r="J5">
        <v>165</v>
      </c>
      <c r="K5" t="s">
        <v>82</v>
      </c>
    </row>
    <row r="6" spans="1:11" x14ac:dyDescent="0.25">
      <c r="A6" s="108"/>
      <c r="B6" s="116" t="s">
        <v>50</v>
      </c>
      <c r="C6" s="117">
        <v>0.17649305555555558</v>
      </c>
      <c r="D6" s="117">
        <v>0.17739583333333334</v>
      </c>
      <c r="E6" s="117">
        <v>0.17819444444444443</v>
      </c>
      <c r="F6" s="116"/>
      <c r="J6">
        <v>175</v>
      </c>
      <c r="K6" t="s">
        <v>82</v>
      </c>
    </row>
    <row r="7" spans="1:11" x14ac:dyDescent="0.25">
      <c r="A7" s="108"/>
      <c r="B7" s="116" t="s">
        <v>51</v>
      </c>
      <c r="C7" s="118">
        <f>(C6-C5)*86400</f>
        <v>29.000000000002935</v>
      </c>
      <c r="D7" s="118">
        <f t="shared" ref="D7:E7" si="1">(D6-D5)*86400</f>
        <v>26.999999999999424</v>
      </c>
      <c r="E7" s="118">
        <f t="shared" si="1"/>
        <v>25.999999999997669</v>
      </c>
      <c r="F7" s="119">
        <f>ROUND((C7+D7+E7)/3,1)</f>
        <v>27.3</v>
      </c>
      <c r="J7">
        <v>29</v>
      </c>
      <c r="K7" t="s">
        <v>98</v>
      </c>
    </row>
    <row r="8" spans="1:11" x14ac:dyDescent="0.25">
      <c r="A8" s="108" t="s">
        <v>81</v>
      </c>
      <c r="B8" s="120" t="s">
        <v>49</v>
      </c>
      <c r="C8" s="123">
        <v>0.15480324074074073</v>
      </c>
      <c r="D8" s="123">
        <v>0.15606481481481482</v>
      </c>
      <c r="E8" s="123">
        <v>0.15781249999999999</v>
      </c>
      <c r="F8" s="120"/>
      <c r="J8">
        <v>27</v>
      </c>
      <c r="K8" t="s">
        <v>98</v>
      </c>
    </row>
    <row r="9" spans="1:11" x14ac:dyDescent="0.25">
      <c r="A9" s="108"/>
      <c r="B9" s="120" t="s">
        <v>50</v>
      </c>
      <c r="C9" s="123">
        <v>0.15523148148148147</v>
      </c>
      <c r="D9" s="123">
        <v>0.15650462962962963</v>
      </c>
      <c r="E9" s="123">
        <v>0.1582523148148148</v>
      </c>
      <c r="F9" s="120"/>
      <c r="J9">
        <v>26</v>
      </c>
      <c r="K9" t="s">
        <v>98</v>
      </c>
    </row>
    <row r="10" spans="1:11" x14ac:dyDescent="0.25">
      <c r="A10" s="108"/>
      <c r="B10" s="120" t="s">
        <v>51</v>
      </c>
      <c r="C10" s="121">
        <f>(C9-C8)*86400</f>
        <v>37.000000000000185</v>
      </c>
      <c r="D10" s="121">
        <f t="shared" ref="D10:E10" si="2">(D9-D8)*86400</f>
        <v>37.999999999999545</v>
      </c>
      <c r="E10" s="121">
        <f t="shared" si="2"/>
        <v>37.999999999999545</v>
      </c>
      <c r="F10" s="122">
        <f>ROUND((C10+D10+E10)/3,1)</f>
        <v>37.700000000000003</v>
      </c>
      <c r="J10">
        <v>37</v>
      </c>
      <c r="K10" t="s">
        <v>81</v>
      </c>
    </row>
    <row r="11" spans="1:11" x14ac:dyDescent="0.25">
      <c r="J11">
        <v>38</v>
      </c>
      <c r="K11" t="s">
        <v>81</v>
      </c>
    </row>
    <row r="12" spans="1:11" x14ac:dyDescent="0.25">
      <c r="J12">
        <v>38</v>
      </c>
      <c r="K12" t="s">
        <v>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7472-67DE-4245-8438-D74D0FAC17ED}">
  <sheetPr>
    <pageSetUpPr fitToPage="1"/>
  </sheetPr>
  <dimension ref="A1:E15"/>
  <sheetViews>
    <sheetView topLeftCell="A7" zoomScale="70" zoomScaleNormal="70" workbookViewId="0">
      <selection activeCell="E15" sqref="E15"/>
    </sheetView>
  </sheetViews>
  <sheetFormatPr defaultRowHeight="90" customHeight="1" x14ac:dyDescent="0.25"/>
  <cols>
    <col min="1" max="1" width="21.28515625" customWidth="1"/>
    <col min="2" max="2" width="17.7109375" customWidth="1"/>
    <col min="3" max="3" width="16.5703125" customWidth="1"/>
    <col min="4" max="4" width="17.140625" customWidth="1"/>
    <col min="5" max="5" width="65.7109375" customWidth="1"/>
    <col min="6" max="6" width="12.85546875" customWidth="1"/>
    <col min="7" max="14" width="13.28515625" customWidth="1"/>
    <col min="15" max="15" width="14.28515625" customWidth="1"/>
    <col min="16" max="16" width="13.85546875" customWidth="1"/>
    <col min="17" max="18" width="14.28515625" customWidth="1"/>
  </cols>
  <sheetData>
    <row r="1" spans="1:5" ht="45" customHeight="1" x14ac:dyDescent="0.25">
      <c r="A1" s="90" t="s">
        <v>97</v>
      </c>
      <c r="B1" s="91" t="s">
        <v>82</v>
      </c>
      <c r="C1" s="92" t="s">
        <v>80</v>
      </c>
      <c r="D1" s="93" t="s">
        <v>81</v>
      </c>
      <c r="E1" s="94" t="s">
        <v>85</v>
      </c>
    </row>
    <row r="2" spans="1:5" ht="90" customHeight="1" x14ac:dyDescent="0.25">
      <c r="A2" s="95">
        <v>1</v>
      </c>
      <c r="B2" s="96" t="s">
        <v>78</v>
      </c>
      <c r="C2" s="96" t="s">
        <v>78</v>
      </c>
      <c r="D2" s="96" t="s">
        <v>78</v>
      </c>
      <c r="E2" s="97" t="s">
        <v>110</v>
      </c>
    </row>
    <row r="3" spans="1:5" ht="90" customHeight="1" x14ac:dyDescent="0.25">
      <c r="A3" s="95">
        <v>2</v>
      </c>
      <c r="B3" s="96" t="s">
        <v>83</v>
      </c>
      <c r="C3" s="96" t="s">
        <v>83</v>
      </c>
      <c r="D3" s="96" t="s">
        <v>83</v>
      </c>
      <c r="E3" s="97" t="s">
        <v>86</v>
      </c>
    </row>
    <row r="4" spans="1:5" ht="90" customHeight="1" x14ac:dyDescent="0.25">
      <c r="A4" s="95">
        <v>3</v>
      </c>
      <c r="B4" s="96" t="s">
        <v>83</v>
      </c>
      <c r="C4" s="96" t="s">
        <v>83</v>
      </c>
      <c r="D4" s="96" t="s">
        <v>83</v>
      </c>
      <c r="E4" s="97" t="s">
        <v>87</v>
      </c>
    </row>
    <row r="5" spans="1:5" ht="90" customHeight="1" x14ac:dyDescent="0.25">
      <c r="A5" s="95">
        <v>4</v>
      </c>
      <c r="B5" s="96" t="s">
        <v>78</v>
      </c>
      <c r="C5" s="96" t="s">
        <v>78</v>
      </c>
      <c r="D5" s="96" t="s">
        <v>78</v>
      </c>
      <c r="E5" s="97" t="s">
        <v>88</v>
      </c>
    </row>
    <row r="6" spans="1:5" ht="45" customHeight="1" x14ac:dyDescent="0.25">
      <c r="A6" s="103" t="s">
        <v>97</v>
      </c>
      <c r="B6" s="99" t="s">
        <v>82</v>
      </c>
      <c r="C6" s="100" t="s">
        <v>80</v>
      </c>
      <c r="D6" s="101" t="s">
        <v>81</v>
      </c>
      <c r="E6" s="102" t="s">
        <v>85</v>
      </c>
    </row>
    <row r="7" spans="1:5" ht="90" customHeight="1" x14ac:dyDescent="0.25">
      <c r="A7" s="95">
        <v>5</v>
      </c>
      <c r="B7" s="96" t="s">
        <v>83</v>
      </c>
      <c r="C7" s="96" t="s">
        <v>83</v>
      </c>
      <c r="D7" s="96" t="s">
        <v>83</v>
      </c>
      <c r="E7" s="89" t="s">
        <v>89</v>
      </c>
    </row>
    <row r="8" spans="1:5" ht="90" customHeight="1" x14ac:dyDescent="0.25">
      <c r="A8" s="95">
        <v>6</v>
      </c>
      <c r="B8" s="96" t="s">
        <v>78</v>
      </c>
      <c r="C8" s="96" t="s">
        <v>78</v>
      </c>
      <c r="D8" s="96" t="s">
        <v>78</v>
      </c>
      <c r="E8" s="89" t="s">
        <v>90</v>
      </c>
    </row>
    <row r="9" spans="1:5" ht="90" customHeight="1" x14ac:dyDescent="0.25">
      <c r="A9" s="95">
        <v>7</v>
      </c>
      <c r="B9" s="96" t="s">
        <v>84</v>
      </c>
      <c r="C9" s="96" t="s">
        <v>83</v>
      </c>
      <c r="D9" s="96" t="s">
        <v>83</v>
      </c>
      <c r="E9" s="97" t="s">
        <v>91</v>
      </c>
    </row>
    <row r="10" spans="1:5" ht="90" customHeight="1" x14ac:dyDescent="0.25">
      <c r="A10" s="95">
        <v>8</v>
      </c>
      <c r="B10" s="96" t="s">
        <v>78</v>
      </c>
      <c r="C10" s="96" t="s">
        <v>78</v>
      </c>
      <c r="D10" s="96" t="s">
        <v>78</v>
      </c>
      <c r="E10" s="89" t="s">
        <v>92</v>
      </c>
    </row>
    <row r="11" spans="1:5" ht="45" customHeight="1" x14ac:dyDescent="0.25">
      <c r="A11" s="103" t="s">
        <v>97</v>
      </c>
      <c r="B11" s="99" t="s">
        <v>82</v>
      </c>
      <c r="C11" s="100" t="s">
        <v>80</v>
      </c>
      <c r="D11" s="101" t="s">
        <v>81</v>
      </c>
      <c r="E11" s="102" t="s">
        <v>85</v>
      </c>
    </row>
    <row r="12" spans="1:5" ht="90" customHeight="1" x14ac:dyDescent="0.25">
      <c r="A12" s="95">
        <v>9</v>
      </c>
      <c r="B12" s="96" t="s">
        <v>78</v>
      </c>
      <c r="C12" s="96" t="s">
        <v>78</v>
      </c>
      <c r="D12" s="96" t="s">
        <v>78</v>
      </c>
      <c r="E12" s="97" t="s">
        <v>93</v>
      </c>
    </row>
    <row r="13" spans="1:5" ht="90" customHeight="1" x14ac:dyDescent="0.25">
      <c r="A13" s="95">
        <v>10</v>
      </c>
      <c r="B13" s="96" t="s">
        <v>84</v>
      </c>
      <c r="C13" s="96" t="s">
        <v>78</v>
      </c>
      <c r="D13" s="96" t="s">
        <v>78</v>
      </c>
      <c r="E13" s="89" t="s">
        <v>94</v>
      </c>
    </row>
    <row r="14" spans="1:5" ht="90" customHeight="1" x14ac:dyDescent="0.25">
      <c r="A14" s="95">
        <v>11</v>
      </c>
      <c r="B14" s="96" t="s">
        <v>83</v>
      </c>
      <c r="C14" s="96" t="s">
        <v>83</v>
      </c>
      <c r="D14" s="96" t="s">
        <v>83</v>
      </c>
      <c r="E14" s="89" t="s">
        <v>95</v>
      </c>
    </row>
    <row r="15" spans="1:5" ht="90" customHeight="1" x14ac:dyDescent="0.25">
      <c r="A15" s="88">
        <v>12</v>
      </c>
      <c r="B15" s="98" t="s">
        <v>84</v>
      </c>
      <c r="C15" s="98" t="s">
        <v>78</v>
      </c>
      <c r="D15" s="98" t="s">
        <v>78</v>
      </c>
      <c r="E15" s="87" t="s">
        <v>96</v>
      </c>
    </row>
  </sheetData>
  <conditionalFormatting sqref="B2:D5 B7:D10 B12:D15">
    <cfRule type="containsText" dxfId="2" priority="1" operator="containsText" text="NV">
      <formula>NOT(ISERROR(SEARCH("NV",B2)))</formula>
    </cfRule>
    <cfRule type="containsText" dxfId="1" priority="2" operator="containsText" text="P">
      <formula>NOT(ISERROR(SEARCH("P",B2)))</formula>
    </cfRule>
    <cfRule type="containsText" dxfId="0" priority="3" operator="containsText" text="F">
      <formula>NOT(ISERROR(SEARCH("F",B2)))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9103-BE73-454B-8239-ED23F2E13E08}">
  <dimension ref="A1:AI46"/>
  <sheetViews>
    <sheetView zoomScale="70" zoomScaleNormal="70" workbookViewId="0">
      <selection activeCell="A3" sqref="A3:XFD23"/>
    </sheetView>
  </sheetViews>
  <sheetFormatPr defaultRowHeight="15" x14ac:dyDescent="0.25"/>
  <sheetData>
    <row r="1" spans="1:35" x14ac:dyDescent="0.25">
      <c r="A1" s="1">
        <f>DATE(2019,7,4)</f>
        <v>43650</v>
      </c>
      <c r="B1" s="104" t="s">
        <v>44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10</v>
      </c>
      <c r="F3" s="5">
        <v>20</v>
      </c>
      <c r="G3" s="5">
        <v>30</v>
      </c>
      <c r="H3" s="5">
        <v>40</v>
      </c>
      <c r="I3" s="6">
        <v>50</v>
      </c>
      <c r="J3" s="5">
        <v>60</v>
      </c>
      <c r="K3" s="7">
        <v>70</v>
      </c>
      <c r="L3" s="7">
        <v>80</v>
      </c>
      <c r="M3" s="7">
        <v>90</v>
      </c>
      <c r="N3" s="7">
        <v>100</v>
      </c>
      <c r="O3" s="7">
        <v>110</v>
      </c>
      <c r="P3" s="7">
        <v>120</v>
      </c>
      <c r="Q3" s="7">
        <v>130</v>
      </c>
      <c r="R3" s="2"/>
      <c r="S3" s="4" t="s">
        <v>3</v>
      </c>
      <c r="T3" s="5">
        <v>0</v>
      </c>
      <c r="U3" s="5">
        <v>1</v>
      </c>
      <c r="V3" s="5">
        <v>10</v>
      </c>
      <c r="W3" s="5">
        <v>20</v>
      </c>
      <c r="X3" s="5">
        <v>30</v>
      </c>
      <c r="Y3" s="5">
        <v>40</v>
      </c>
      <c r="Z3" s="6">
        <v>50</v>
      </c>
      <c r="AA3" s="5">
        <v>60</v>
      </c>
      <c r="AB3" s="7">
        <v>70</v>
      </c>
      <c r="AC3" s="7">
        <v>80</v>
      </c>
      <c r="AD3" s="7">
        <v>90</v>
      </c>
      <c r="AE3" s="7">
        <v>100</v>
      </c>
      <c r="AF3" s="7">
        <v>110</v>
      </c>
      <c r="AG3" s="7">
        <v>120</v>
      </c>
      <c r="AH3" s="7">
        <v>130</v>
      </c>
      <c r="AI3" s="2"/>
    </row>
    <row r="4" spans="1:35" x14ac:dyDescent="0.25">
      <c r="A4" s="1" t="s">
        <v>2</v>
      </c>
      <c r="B4" s="8" t="s">
        <v>4</v>
      </c>
      <c r="C4" s="9">
        <v>0</v>
      </c>
      <c r="D4" s="9"/>
      <c r="E4" s="9"/>
      <c r="F4" s="9"/>
      <c r="G4" s="9"/>
      <c r="H4" s="9"/>
      <c r="I4" s="10"/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/>
      <c r="V4" s="9"/>
      <c r="W4" s="9"/>
      <c r="X4" s="9"/>
      <c r="Y4" s="9"/>
      <c r="Z4" s="10"/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/>
      <c r="E5" s="9"/>
      <c r="F5" s="9"/>
      <c r="G5" s="9"/>
      <c r="H5" s="9"/>
      <c r="I5" s="10"/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/>
      <c r="V5" s="9"/>
      <c r="W5" s="9"/>
      <c r="X5" s="9"/>
      <c r="Y5" s="9"/>
      <c r="Z5" s="10"/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/>
      <c r="E6" s="9"/>
      <c r="F6" s="9"/>
      <c r="G6" s="9"/>
      <c r="H6" s="9"/>
      <c r="I6" s="10"/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/>
      <c r="V6" s="9"/>
      <c r="W6" s="9"/>
      <c r="X6" s="9"/>
      <c r="Y6" s="9"/>
      <c r="Z6" s="10"/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8" t="s">
        <v>7</v>
      </c>
      <c r="C7" s="9">
        <v>0</v>
      </c>
      <c r="D7" s="9"/>
      <c r="E7" s="9"/>
      <c r="F7" s="9"/>
      <c r="G7" s="9"/>
      <c r="H7" s="9"/>
      <c r="I7" s="10"/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-30000</v>
      </c>
      <c r="V8">
        <f>E8-C8</f>
        <v>-30000</v>
      </c>
      <c r="W8">
        <f>F8-C8</f>
        <v>-30000</v>
      </c>
      <c r="X8">
        <f>G8-C8</f>
        <v>-30000</v>
      </c>
      <c r="Y8">
        <f>H8-C8</f>
        <v>-30000</v>
      </c>
      <c r="Z8">
        <f>I8-C8</f>
        <v>-30000</v>
      </c>
      <c r="AA8">
        <f>J8-C8</f>
        <v>-30000</v>
      </c>
      <c r="AB8">
        <f>K8-C8</f>
        <v>-30000</v>
      </c>
      <c r="AC8">
        <f>L8-C8</f>
        <v>-30000</v>
      </c>
      <c r="AD8">
        <f>M8-C8</f>
        <v>-30000</v>
      </c>
      <c r="AE8">
        <f>N8-C8</f>
        <v>-30000</v>
      </c>
      <c r="AF8">
        <f>O8-C8</f>
        <v>-30000</v>
      </c>
      <c r="AG8">
        <f>P8-C8</f>
        <v>-30000</v>
      </c>
      <c r="AH8">
        <f>Q8-C8</f>
        <v>-30000</v>
      </c>
      <c r="AI8" s="2"/>
    </row>
    <row r="9" spans="1:35" x14ac:dyDescent="0.25">
      <c r="A9" s="1" t="s">
        <v>2</v>
      </c>
      <c r="B9" s="8" t="s">
        <v>9</v>
      </c>
      <c r="C9" s="9">
        <v>9000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 t="s">
        <v>9</v>
      </c>
      <c r="T9" s="9">
        <v>0</v>
      </c>
      <c r="U9">
        <f>D9-C9</f>
        <v>-9000</v>
      </c>
      <c r="V9">
        <f>E9-C9</f>
        <v>-9000</v>
      </c>
      <c r="W9">
        <f>F9-C9</f>
        <v>-9000</v>
      </c>
      <c r="X9">
        <f>G9-C9</f>
        <v>-9000</v>
      </c>
      <c r="Y9">
        <f>H9-C9</f>
        <v>-9000</v>
      </c>
      <c r="Z9">
        <f>I9-C9</f>
        <v>-9000</v>
      </c>
      <c r="AA9">
        <f>J9-C9</f>
        <v>-9000</v>
      </c>
      <c r="AB9">
        <f t="shared" ref="AB9:AB11" si="0">K9-C9</f>
        <v>-9000</v>
      </c>
      <c r="AC9">
        <f t="shared" ref="AC9:AC11" si="1">L9-C9</f>
        <v>-9000</v>
      </c>
      <c r="AD9">
        <f t="shared" ref="AD9:AD11" si="2">M9-C9</f>
        <v>-9000</v>
      </c>
      <c r="AE9">
        <f t="shared" ref="AE9:AE11" si="3">N9-C9</f>
        <v>-9000</v>
      </c>
      <c r="AF9">
        <f t="shared" ref="AF9:AF11" si="4">O9-C9</f>
        <v>-9000</v>
      </c>
      <c r="AG9">
        <f t="shared" ref="AG9:AG11" si="5">P9-C9</f>
        <v>-9000</v>
      </c>
      <c r="AH9">
        <f t="shared" ref="AH9:AH11" si="6">Q9-C9</f>
        <v>-9000</v>
      </c>
      <c r="AI9" s="2"/>
    </row>
    <row r="10" spans="1:35" x14ac:dyDescent="0.25">
      <c r="A10" s="1" t="s">
        <v>2</v>
      </c>
      <c r="B10" s="8" t="s">
        <v>10</v>
      </c>
      <c r="C10" s="9">
        <v>285007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"/>
      <c r="S10" s="8" t="s">
        <v>10</v>
      </c>
      <c r="T10" s="9">
        <v>0</v>
      </c>
      <c r="U10">
        <f>D10-C10</f>
        <v>-285007</v>
      </c>
      <c r="V10">
        <f>E10-C10</f>
        <v>-285007</v>
      </c>
      <c r="W10">
        <f>F10-C10</f>
        <v>-285007</v>
      </c>
      <c r="X10">
        <f>G10-C10</f>
        <v>-285007</v>
      </c>
      <c r="Y10">
        <f>H10-C10</f>
        <v>-285007</v>
      </c>
      <c r="Z10">
        <f>I10-C10</f>
        <v>-285007</v>
      </c>
      <c r="AA10">
        <f>J10-C10</f>
        <v>-285007</v>
      </c>
      <c r="AB10">
        <f t="shared" si="0"/>
        <v>-285007</v>
      </c>
      <c r="AC10">
        <f t="shared" si="1"/>
        <v>-285007</v>
      </c>
      <c r="AD10">
        <f t="shared" si="2"/>
        <v>-285007</v>
      </c>
      <c r="AE10">
        <f t="shared" si="3"/>
        <v>-285007</v>
      </c>
      <c r="AF10">
        <f t="shared" si="4"/>
        <v>-285007</v>
      </c>
      <c r="AG10">
        <f t="shared" si="5"/>
        <v>-285007</v>
      </c>
      <c r="AH10">
        <f t="shared" si="6"/>
        <v>-285007</v>
      </c>
      <c r="AI10" s="2"/>
    </row>
    <row r="11" spans="1:35" x14ac:dyDescent="0.25">
      <c r="A11" s="1" t="s">
        <v>2</v>
      </c>
      <c r="B11" s="16" t="s">
        <v>11</v>
      </c>
      <c r="C11" s="17"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/>
      <c r="S11" s="16" t="s">
        <v>11</v>
      </c>
      <c r="T11" s="17">
        <v>0</v>
      </c>
      <c r="U11">
        <f>D11-C11</f>
        <v>0</v>
      </c>
      <c r="V11">
        <f>E11-C11</f>
        <v>0</v>
      </c>
      <c r="W11">
        <f>F11-C11</f>
        <v>0</v>
      </c>
      <c r="X11">
        <f>G11-C11</f>
        <v>0</v>
      </c>
      <c r="Y11">
        <f>H11-C11</f>
        <v>0</v>
      </c>
      <c r="Z11">
        <f>I11-C11</f>
        <v>0</v>
      </c>
      <c r="AA11">
        <f>J11-C11</f>
        <v>0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 s="2"/>
    </row>
    <row r="12" spans="1:35" x14ac:dyDescent="0.25">
      <c r="A12" s="1" t="s">
        <v>12</v>
      </c>
      <c r="K12" s="2"/>
      <c r="R12" s="2"/>
      <c r="S12" s="18" t="s">
        <v>13</v>
      </c>
      <c r="T12" s="18">
        <v>0</v>
      </c>
      <c r="U12" s="19">
        <v>16</v>
      </c>
      <c r="V12" s="19">
        <f>U12*E3</f>
        <v>160</v>
      </c>
      <c r="W12" s="19">
        <f>U12*F3</f>
        <v>320</v>
      </c>
      <c r="X12" s="19">
        <f>U12*G3</f>
        <v>480</v>
      </c>
      <c r="Y12" s="19">
        <f>U12*H3</f>
        <v>640</v>
      </c>
      <c r="Z12" s="19">
        <f>U12*I3</f>
        <v>800</v>
      </c>
      <c r="AA12" s="19">
        <f>U12*J3</f>
        <v>960</v>
      </c>
      <c r="AB12" s="19">
        <f>U12*K3</f>
        <v>1120</v>
      </c>
      <c r="AC12" s="19">
        <f>U12*L3</f>
        <v>1280</v>
      </c>
      <c r="AD12" s="19">
        <f>U12*M3</f>
        <v>1440</v>
      </c>
      <c r="AE12" s="19">
        <f>U12*N3</f>
        <v>1600</v>
      </c>
      <c r="AF12" s="19">
        <f>U12*O3</f>
        <v>1760</v>
      </c>
      <c r="AG12" s="19">
        <f>U12*P3</f>
        <v>1920</v>
      </c>
      <c r="AH12" s="19">
        <f>U12*Q3</f>
        <v>2080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t="s">
        <v>14</v>
      </c>
      <c r="B14" s="4" t="s">
        <v>3</v>
      </c>
      <c r="C14" s="5">
        <v>0</v>
      </c>
      <c r="D14" s="5">
        <v>1</v>
      </c>
      <c r="E14" s="5">
        <v>10</v>
      </c>
      <c r="F14" s="5">
        <v>20</v>
      </c>
      <c r="G14" s="5">
        <v>30</v>
      </c>
      <c r="H14" s="5">
        <v>40</v>
      </c>
      <c r="I14" s="6">
        <v>50</v>
      </c>
      <c r="J14" s="5">
        <v>60</v>
      </c>
      <c r="K14" s="7">
        <v>70</v>
      </c>
      <c r="L14" s="7">
        <v>80</v>
      </c>
      <c r="M14" s="7">
        <v>90</v>
      </c>
      <c r="N14" s="5">
        <v>100</v>
      </c>
      <c r="O14" s="6">
        <v>110</v>
      </c>
      <c r="P14" s="7">
        <v>120</v>
      </c>
      <c r="Q14" s="7">
        <v>130</v>
      </c>
      <c r="R14" s="2"/>
      <c r="S14" s="4" t="s">
        <v>3</v>
      </c>
      <c r="T14" s="5">
        <v>0</v>
      </c>
      <c r="U14" s="5">
        <v>1</v>
      </c>
      <c r="V14" s="5">
        <v>10</v>
      </c>
      <c r="W14" s="5">
        <v>20</v>
      </c>
      <c r="X14" s="5">
        <v>30</v>
      </c>
      <c r="Y14" s="5">
        <v>40</v>
      </c>
      <c r="Z14" s="6">
        <v>50</v>
      </c>
      <c r="AA14" s="5">
        <v>60</v>
      </c>
      <c r="AB14" s="7">
        <v>70</v>
      </c>
      <c r="AC14" s="7">
        <v>80</v>
      </c>
      <c r="AD14" s="7">
        <v>90</v>
      </c>
      <c r="AE14" s="7">
        <v>100</v>
      </c>
      <c r="AF14" s="7">
        <v>110</v>
      </c>
      <c r="AG14" s="7">
        <v>120</v>
      </c>
      <c r="AH14" s="7">
        <v>130</v>
      </c>
      <c r="AI14" s="2"/>
    </row>
    <row r="15" spans="1:35" x14ac:dyDescent="0.25">
      <c r="A15" t="s">
        <v>14</v>
      </c>
      <c r="B15" s="8" t="s">
        <v>15</v>
      </c>
      <c r="C15" s="9">
        <v>0</v>
      </c>
      <c r="D15" s="9"/>
      <c r="E15" s="20"/>
      <c r="F15" s="15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"/>
      <c r="S15" s="8" t="s">
        <v>15</v>
      </c>
      <c r="T15" s="9">
        <v>0</v>
      </c>
      <c r="U15" s="9"/>
      <c r="V15" s="20"/>
      <c r="W15" s="15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"/>
    </row>
    <row r="16" spans="1:35" x14ac:dyDescent="0.25">
      <c r="A16" t="s">
        <v>14</v>
      </c>
      <c r="B16" s="8" t="s">
        <v>16</v>
      </c>
      <c r="C16" s="9">
        <v>0</v>
      </c>
      <c r="D16" s="9"/>
      <c r="E16" s="20"/>
      <c r="F16" s="15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"/>
      <c r="S16" s="8" t="s">
        <v>16</v>
      </c>
      <c r="T16" s="9">
        <v>0</v>
      </c>
      <c r="U16" s="9"/>
      <c r="V16" s="20"/>
      <c r="W16" s="15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"/>
    </row>
    <row r="17" spans="1:35" x14ac:dyDescent="0.25">
      <c r="A17" t="s">
        <v>14</v>
      </c>
      <c r="B17" s="8" t="s">
        <v>17</v>
      </c>
      <c r="C17" s="9">
        <v>0</v>
      </c>
      <c r="D17" s="9"/>
      <c r="E17" s="20"/>
      <c r="F17" s="15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"/>
      <c r="S17" s="8" t="s">
        <v>17</v>
      </c>
      <c r="T17" s="9">
        <v>0</v>
      </c>
      <c r="U17" s="9"/>
      <c r="V17" s="20"/>
      <c r="W17" s="15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18</v>
      </c>
      <c r="C18" s="9">
        <v>0</v>
      </c>
      <c r="D18" s="9"/>
      <c r="R18" s="2"/>
      <c r="S18" s="8" t="s">
        <v>18</v>
      </c>
      <c r="T18" s="13"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2"/>
    </row>
    <row r="19" spans="1:35" x14ac:dyDescent="0.25">
      <c r="A19" t="s">
        <v>14</v>
      </c>
      <c r="B19" s="8" t="s">
        <v>19</v>
      </c>
      <c r="C19" s="9">
        <v>30000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"/>
      <c r="S19" s="8" t="s">
        <v>19</v>
      </c>
      <c r="T19" s="9">
        <v>0</v>
      </c>
      <c r="U19">
        <f>D19-C19</f>
        <v>-30000</v>
      </c>
      <c r="V19">
        <f>E19-C19</f>
        <v>-30000</v>
      </c>
      <c r="W19">
        <f>F19-C19</f>
        <v>-30000</v>
      </c>
      <c r="X19">
        <f>G19-C19</f>
        <v>-30000</v>
      </c>
      <c r="Y19">
        <f>H19-C19</f>
        <v>-30000</v>
      </c>
      <c r="Z19">
        <f>I19-C19</f>
        <v>-30000</v>
      </c>
      <c r="AA19">
        <f>J19-C19</f>
        <v>-30000</v>
      </c>
      <c r="AB19">
        <f>K19-C19</f>
        <v>-30000</v>
      </c>
      <c r="AC19">
        <f>L19-C19</f>
        <v>-30000</v>
      </c>
      <c r="AD19">
        <f>M19-C19</f>
        <v>-30000</v>
      </c>
      <c r="AE19">
        <f>N19-C19</f>
        <v>-30000</v>
      </c>
      <c r="AF19">
        <f>O19-C19</f>
        <v>-30000</v>
      </c>
      <c r="AG19">
        <f>P19-C19</f>
        <v>-30000</v>
      </c>
      <c r="AH19">
        <f>Q19-C19</f>
        <v>-30000</v>
      </c>
      <c r="AI19" s="2"/>
    </row>
    <row r="20" spans="1:35" x14ac:dyDescent="0.25">
      <c r="A20" t="s">
        <v>14</v>
      </c>
      <c r="B20" s="8" t="s">
        <v>20</v>
      </c>
      <c r="C20" s="9">
        <v>9000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"/>
      <c r="S20" s="8" t="s">
        <v>20</v>
      </c>
      <c r="T20" s="9">
        <v>0</v>
      </c>
      <c r="U20">
        <f>D20-C20</f>
        <v>-9000</v>
      </c>
      <c r="V20">
        <f>E20-C20</f>
        <v>-9000</v>
      </c>
      <c r="W20">
        <f>F20-C20</f>
        <v>-9000</v>
      </c>
      <c r="X20">
        <f>G20-C20</f>
        <v>-9000</v>
      </c>
      <c r="Y20">
        <f>H20-C20</f>
        <v>-9000</v>
      </c>
      <c r="Z20">
        <f>I20-C20</f>
        <v>-9000</v>
      </c>
      <c r="AA20">
        <f>J20-C20</f>
        <v>-9000</v>
      </c>
      <c r="AB20">
        <f t="shared" ref="AB20:AB22" si="7">K20-C20</f>
        <v>-9000</v>
      </c>
      <c r="AC20">
        <f t="shared" ref="AC20:AC22" si="8">L20-C20</f>
        <v>-9000</v>
      </c>
      <c r="AD20">
        <f t="shared" ref="AD20:AD22" si="9">M20-C20</f>
        <v>-9000</v>
      </c>
      <c r="AE20">
        <f t="shared" ref="AE20:AE22" si="10">N20-C20</f>
        <v>-9000</v>
      </c>
      <c r="AF20">
        <f t="shared" ref="AF20:AF22" si="11">O20-C20</f>
        <v>-9000</v>
      </c>
      <c r="AG20">
        <f t="shared" ref="AG20:AG22" si="12">P20-C20</f>
        <v>-9000</v>
      </c>
      <c r="AH20">
        <f t="shared" ref="AH20:AH22" si="13">Q20-C20</f>
        <v>-9000</v>
      </c>
      <c r="AI20" s="2"/>
    </row>
    <row r="21" spans="1:35" x14ac:dyDescent="0.25">
      <c r="A21" t="s">
        <v>14</v>
      </c>
      <c r="B21" s="8" t="s">
        <v>21</v>
      </c>
      <c r="C21" s="9">
        <v>285007</v>
      </c>
      <c r="D21" s="15"/>
      <c r="E21" s="15"/>
      <c r="F21" s="15"/>
      <c r="G21" s="15"/>
      <c r="H21" s="15"/>
      <c r="I21" s="21"/>
      <c r="J21" s="15"/>
      <c r="K21" s="15"/>
      <c r="L21" s="15"/>
      <c r="M21" s="15"/>
      <c r="N21" s="15"/>
      <c r="O21" s="15"/>
      <c r="P21" s="15"/>
      <c r="Q21" s="15"/>
      <c r="R21" s="2"/>
      <c r="S21" s="8" t="s">
        <v>21</v>
      </c>
      <c r="T21" s="9">
        <v>0</v>
      </c>
      <c r="U21">
        <f>D21-C21</f>
        <v>-285007</v>
      </c>
      <c r="V21">
        <f>E21-C21</f>
        <v>-285007</v>
      </c>
      <c r="W21">
        <f>F21-C21</f>
        <v>-285007</v>
      </c>
      <c r="X21">
        <f>G21-C21</f>
        <v>-285007</v>
      </c>
      <c r="Y21">
        <f>H21-C21</f>
        <v>-285007</v>
      </c>
      <c r="Z21">
        <f>I21-C21</f>
        <v>-285007</v>
      </c>
      <c r="AA21">
        <f>J21-C21</f>
        <v>-285007</v>
      </c>
      <c r="AB21">
        <f t="shared" si="7"/>
        <v>-285007</v>
      </c>
      <c r="AC21">
        <f t="shared" si="8"/>
        <v>-285007</v>
      </c>
      <c r="AD21">
        <f t="shared" si="9"/>
        <v>-285007</v>
      </c>
      <c r="AE21">
        <f t="shared" si="10"/>
        <v>-285007</v>
      </c>
      <c r="AF21">
        <f t="shared" si="11"/>
        <v>-285007</v>
      </c>
      <c r="AG21">
        <f t="shared" si="12"/>
        <v>-285007</v>
      </c>
      <c r="AH21">
        <f t="shared" si="13"/>
        <v>-285007</v>
      </c>
      <c r="AI21" s="2"/>
    </row>
    <row r="22" spans="1:35" x14ac:dyDescent="0.25">
      <c r="A22" t="s">
        <v>14</v>
      </c>
      <c r="B22" s="16" t="s">
        <v>22</v>
      </c>
      <c r="C22" s="17">
        <v>0</v>
      </c>
      <c r="D22" s="15"/>
      <c r="E22" s="15"/>
      <c r="F22" s="15"/>
      <c r="G22" s="15"/>
      <c r="H22" s="15"/>
      <c r="I22" s="21"/>
      <c r="J22" s="15"/>
      <c r="K22" s="15"/>
      <c r="L22" s="15"/>
      <c r="M22" s="15"/>
      <c r="N22" s="15"/>
      <c r="O22" s="15"/>
      <c r="P22" s="15"/>
      <c r="Q22" s="15"/>
      <c r="R22" s="2"/>
      <c r="S22" s="16" t="s">
        <v>22</v>
      </c>
      <c r="T22" s="17">
        <v>0</v>
      </c>
      <c r="U22">
        <f>D22-C22</f>
        <v>0</v>
      </c>
      <c r="V22">
        <f>E22-C22</f>
        <v>0</v>
      </c>
      <c r="W22">
        <f>F22-C22</f>
        <v>0</v>
      </c>
      <c r="X22">
        <f>G22-C22</f>
        <v>0</v>
      </c>
      <c r="Y22">
        <f>H22-C22</f>
        <v>0</v>
      </c>
      <c r="Z22">
        <f>I22-C22</f>
        <v>0</v>
      </c>
      <c r="AA22">
        <f>J22-C22</f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  <c r="AI22" s="2"/>
    </row>
    <row r="23" spans="1:3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22" t="s">
        <v>23</v>
      </c>
      <c r="B24" s="4" t="s">
        <v>3</v>
      </c>
      <c r="C24" s="5">
        <v>0</v>
      </c>
      <c r="D24" s="5">
        <v>1</v>
      </c>
      <c r="E24" s="5">
        <v>10</v>
      </c>
      <c r="F24" s="5">
        <v>20</v>
      </c>
      <c r="G24" s="5">
        <v>30</v>
      </c>
      <c r="H24" s="5">
        <v>40</v>
      </c>
      <c r="I24" s="6">
        <v>50</v>
      </c>
      <c r="J24" s="5">
        <v>60</v>
      </c>
      <c r="K24" s="7">
        <v>70</v>
      </c>
      <c r="L24" s="7">
        <v>80</v>
      </c>
      <c r="M24" s="7">
        <v>90</v>
      </c>
      <c r="N24" s="7">
        <v>100</v>
      </c>
      <c r="O24" s="7">
        <v>110</v>
      </c>
      <c r="P24" s="7">
        <v>120</v>
      </c>
      <c r="Q24" s="7">
        <v>130</v>
      </c>
      <c r="R24" s="2"/>
      <c r="S24" s="4" t="s">
        <v>3</v>
      </c>
      <c r="T24" s="5">
        <v>0</v>
      </c>
      <c r="U24" s="5">
        <v>1</v>
      </c>
      <c r="V24" s="5">
        <v>10</v>
      </c>
      <c r="W24" s="5">
        <v>20</v>
      </c>
      <c r="X24" s="5">
        <v>30</v>
      </c>
      <c r="Y24" s="5">
        <v>40</v>
      </c>
      <c r="Z24" s="6">
        <v>50</v>
      </c>
      <c r="AA24" s="5">
        <v>60</v>
      </c>
      <c r="AB24" s="7">
        <v>70</v>
      </c>
      <c r="AC24" s="7">
        <v>80</v>
      </c>
      <c r="AD24" s="7">
        <v>90</v>
      </c>
      <c r="AE24" s="7">
        <v>100</v>
      </c>
      <c r="AF24" s="7">
        <v>110</v>
      </c>
      <c r="AG24" s="7">
        <v>120</v>
      </c>
      <c r="AH24" s="7">
        <v>130</v>
      </c>
      <c r="AI24" s="2"/>
    </row>
    <row r="25" spans="1:35" x14ac:dyDescent="0.25">
      <c r="A25" s="22" t="s">
        <v>23</v>
      </c>
      <c r="B25" s="8" t="s">
        <v>24</v>
      </c>
      <c r="C25" s="9">
        <v>0</v>
      </c>
      <c r="D25" s="9"/>
      <c r="E25" s="23"/>
      <c r="F25" s="23"/>
      <c r="G25" s="23"/>
      <c r="H25" s="23"/>
      <c r="I25" s="20"/>
      <c r="J25" s="20"/>
      <c r="K25" s="20"/>
      <c r="L25" s="20"/>
      <c r="M25" s="20"/>
      <c r="N25" s="20"/>
      <c r="O25" s="20"/>
      <c r="P25" s="20"/>
      <c r="Q25" s="20"/>
      <c r="R25" s="2"/>
      <c r="S25" s="8" t="s">
        <v>24</v>
      </c>
      <c r="T25" s="9">
        <v>0</v>
      </c>
      <c r="U25" s="9"/>
      <c r="V25" s="23"/>
      <c r="W25" s="23"/>
      <c r="X25" s="23"/>
      <c r="Y25" s="23"/>
      <c r="Z25" s="20"/>
      <c r="AA25" s="20"/>
      <c r="AB25" s="20"/>
      <c r="AC25" s="20"/>
      <c r="AD25" s="20"/>
      <c r="AE25" s="20"/>
      <c r="AF25" s="20"/>
      <c r="AG25" s="20"/>
      <c r="AH25" s="20"/>
      <c r="AI25" s="2"/>
    </row>
    <row r="26" spans="1:35" x14ac:dyDescent="0.25">
      <c r="A26" s="22" t="s">
        <v>23</v>
      </c>
      <c r="B26" s="8" t="s">
        <v>25</v>
      </c>
      <c r="C26" s="9">
        <v>0</v>
      </c>
      <c r="D26" s="9"/>
      <c r="E26" s="23"/>
      <c r="F26" s="23"/>
      <c r="G26" s="23"/>
      <c r="H26" s="23"/>
      <c r="I26" s="20"/>
      <c r="J26" s="20"/>
      <c r="K26" s="20"/>
      <c r="L26" s="20"/>
      <c r="M26" s="20"/>
      <c r="N26" s="20"/>
      <c r="O26" s="20"/>
      <c r="P26" s="20"/>
      <c r="Q26" s="20"/>
      <c r="R26" s="2"/>
      <c r="S26" s="8" t="s">
        <v>25</v>
      </c>
      <c r="T26" s="9">
        <v>0</v>
      </c>
      <c r="U26" s="9"/>
      <c r="V26" s="23"/>
      <c r="W26" s="23"/>
      <c r="X26" s="23"/>
      <c r="Y26" s="23"/>
      <c r="Z26" s="20"/>
      <c r="AA26" s="20"/>
      <c r="AB26" s="20"/>
      <c r="AC26" s="20"/>
      <c r="AD26" s="20"/>
      <c r="AE26" s="20"/>
      <c r="AF26" s="20"/>
      <c r="AG26" s="20"/>
      <c r="AH26" s="20"/>
      <c r="AI26" s="2"/>
    </row>
    <row r="27" spans="1:35" x14ac:dyDescent="0.25">
      <c r="A27" s="22" t="s">
        <v>23</v>
      </c>
      <c r="B27" s="8" t="s">
        <v>26</v>
      </c>
      <c r="C27" s="9">
        <v>0</v>
      </c>
      <c r="D27" s="9"/>
      <c r="E27" s="23"/>
      <c r="F27" s="23"/>
      <c r="G27" s="23"/>
      <c r="H27" s="23"/>
      <c r="I27" s="20"/>
      <c r="J27" s="20"/>
      <c r="K27" s="20"/>
      <c r="L27" s="20"/>
      <c r="M27" s="20"/>
      <c r="N27" s="20"/>
      <c r="O27" s="20"/>
      <c r="P27" s="20"/>
      <c r="Q27" s="20"/>
      <c r="R27" s="2"/>
      <c r="S27" s="8" t="s">
        <v>26</v>
      </c>
      <c r="T27" s="9">
        <v>0</v>
      </c>
      <c r="U27" s="9"/>
      <c r="V27" s="23"/>
      <c r="W27" s="23"/>
      <c r="X27" s="23"/>
      <c r="Y27" s="23"/>
      <c r="Z27" s="20"/>
      <c r="AA27" s="20"/>
      <c r="AB27" s="20"/>
      <c r="AC27" s="20"/>
      <c r="AD27" s="20"/>
      <c r="AE27" s="20"/>
      <c r="AF27" s="20"/>
      <c r="AG27" s="20"/>
      <c r="AH27" s="20"/>
      <c r="AI27" s="2"/>
    </row>
    <row r="28" spans="1:35" x14ac:dyDescent="0.25">
      <c r="A28" s="22" t="s">
        <v>23</v>
      </c>
      <c r="B28" s="8" t="s">
        <v>27</v>
      </c>
      <c r="C28" s="9">
        <v>0</v>
      </c>
      <c r="D28" s="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"/>
      <c r="S28" s="8" t="s">
        <v>27</v>
      </c>
      <c r="T28" s="13">
        <v>0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2"/>
    </row>
    <row r="29" spans="1:35" x14ac:dyDescent="0.25">
      <c r="A29" s="22" t="s">
        <v>23</v>
      </c>
      <c r="B29" s="8" t="s">
        <v>28</v>
      </c>
      <c r="C29" s="9">
        <v>30000</v>
      </c>
      <c r="D29" s="15"/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/>
      <c r="S29" s="8" t="s">
        <v>28</v>
      </c>
      <c r="T29" s="9">
        <v>0</v>
      </c>
      <c r="U29">
        <f>D29-C29</f>
        <v>-30000</v>
      </c>
      <c r="V29">
        <f>E29-C29</f>
        <v>-30000</v>
      </c>
      <c r="W29">
        <f>F29-C29</f>
        <v>-30000</v>
      </c>
      <c r="X29">
        <f>G29-C29</f>
        <v>-30000</v>
      </c>
      <c r="Y29">
        <f>H29-C29</f>
        <v>-30000</v>
      </c>
      <c r="Z29">
        <f>I29-C29</f>
        <v>-30000</v>
      </c>
      <c r="AA29">
        <f>J29-C29</f>
        <v>-30000</v>
      </c>
      <c r="AB29">
        <f>K29-C29</f>
        <v>-30000</v>
      </c>
      <c r="AC29">
        <f>L29-C29</f>
        <v>-30000</v>
      </c>
      <c r="AD29">
        <f>M29-C29</f>
        <v>-30000</v>
      </c>
      <c r="AE29">
        <f>N29-C29</f>
        <v>-30000</v>
      </c>
      <c r="AF29">
        <f>O29-C29</f>
        <v>-30000</v>
      </c>
      <c r="AG29">
        <f>P29-C29</f>
        <v>-30000</v>
      </c>
      <c r="AH29">
        <f>Q29-C29</f>
        <v>-30000</v>
      </c>
      <c r="AI29" s="2"/>
    </row>
    <row r="30" spans="1:35" x14ac:dyDescent="0.25">
      <c r="A30" s="22" t="s">
        <v>23</v>
      </c>
      <c r="B30" s="8" t="s">
        <v>29</v>
      </c>
      <c r="C30" s="9">
        <v>9000</v>
      </c>
      <c r="D30" s="15"/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"/>
      <c r="S30" s="8" t="s">
        <v>29</v>
      </c>
      <c r="T30" s="9">
        <v>0</v>
      </c>
      <c r="U30">
        <f>D30-C30</f>
        <v>-9000</v>
      </c>
      <c r="V30">
        <f>E30-C30</f>
        <v>-9000</v>
      </c>
      <c r="W30">
        <f>F30-C30</f>
        <v>-9000</v>
      </c>
      <c r="X30">
        <f>G30-C30</f>
        <v>-9000</v>
      </c>
      <c r="Y30">
        <f>H30-C30</f>
        <v>-9000</v>
      </c>
      <c r="Z30">
        <f>I30-C30</f>
        <v>-9000</v>
      </c>
      <c r="AA30">
        <f>J30-C30</f>
        <v>-9000</v>
      </c>
      <c r="AB30">
        <f t="shared" ref="AB30:AB32" si="14">K30-C30</f>
        <v>-9000</v>
      </c>
      <c r="AC30">
        <f t="shared" ref="AC30:AC32" si="15">L30-C30</f>
        <v>-9000</v>
      </c>
      <c r="AD30">
        <f t="shared" ref="AD30:AD32" si="16">M30-C30</f>
        <v>-9000</v>
      </c>
      <c r="AE30">
        <f t="shared" ref="AE30:AE32" si="17">N30-C30</f>
        <v>-9000</v>
      </c>
      <c r="AF30">
        <f t="shared" ref="AF30:AF32" si="18">O30-C30</f>
        <v>-9000</v>
      </c>
      <c r="AG30">
        <f t="shared" ref="AG30:AG32" si="19">P30-C30</f>
        <v>-9000</v>
      </c>
      <c r="AH30">
        <f t="shared" ref="AH30:AH32" si="20">Q30-C30</f>
        <v>-9000</v>
      </c>
      <c r="AI30" s="2"/>
    </row>
    <row r="31" spans="1:35" x14ac:dyDescent="0.25">
      <c r="A31" s="22" t="s">
        <v>23</v>
      </c>
      <c r="B31" s="8" t="s">
        <v>30</v>
      </c>
      <c r="C31" s="9">
        <v>285007</v>
      </c>
      <c r="D31" s="15"/>
      <c r="E31" s="2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"/>
      <c r="S31" s="8" t="s">
        <v>30</v>
      </c>
      <c r="T31" s="9">
        <v>0</v>
      </c>
      <c r="U31">
        <f>D31-C31</f>
        <v>-285007</v>
      </c>
      <c r="V31">
        <f>E31-C31</f>
        <v>-285007</v>
      </c>
      <c r="W31">
        <f>F31-C31</f>
        <v>-285007</v>
      </c>
      <c r="X31">
        <f>G31-C31</f>
        <v>-285007</v>
      </c>
      <c r="Y31">
        <f>H31-C31</f>
        <v>-285007</v>
      </c>
      <c r="Z31">
        <f>I31-C31</f>
        <v>-285007</v>
      </c>
      <c r="AA31">
        <f>J31-C31</f>
        <v>-285007</v>
      </c>
      <c r="AB31">
        <f t="shared" si="14"/>
        <v>-285007</v>
      </c>
      <c r="AC31">
        <f t="shared" si="15"/>
        <v>-285007</v>
      </c>
      <c r="AD31">
        <f t="shared" si="16"/>
        <v>-285007</v>
      </c>
      <c r="AE31">
        <f t="shared" si="17"/>
        <v>-285007</v>
      </c>
      <c r="AF31">
        <f t="shared" si="18"/>
        <v>-285007</v>
      </c>
      <c r="AG31">
        <f t="shared" si="19"/>
        <v>-285007</v>
      </c>
      <c r="AH31">
        <f t="shared" si="20"/>
        <v>-285007</v>
      </c>
      <c r="AI31" s="2"/>
    </row>
    <row r="32" spans="1:35" x14ac:dyDescent="0.25">
      <c r="A32" s="22" t="s">
        <v>23</v>
      </c>
      <c r="B32" s="16" t="s">
        <v>31</v>
      </c>
      <c r="C32" s="17">
        <v>0</v>
      </c>
      <c r="D32" s="15"/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2"/>
      <c r="S32" s="16" t="s">
        <v>31</v>
      </c>
      <c r="T32" s="17">
        <v>0</v>
      </c>
      <c r="U32">
        <f>D32-C32</f>
        <v>0</v>
      </c>
      <c r="V32">
        <f>E32-C32</f>
        <v>0</v>
      </c>
      <c r="W32">
        <f>F32-C32</f>
        <v>0</v>
      </c>
      <c r="X32">
        <f>G32-C32</f>
        <v>0</v>
      </c>
      <c r="Y32">
        <f>H32-C32</f>
        <v>0</v>
      </c>
      <c r="Z32">
        <f>I32-C32</f>
        <v>0</v>
      </c>
      <c r="AA32">
        <f>J32-C32</f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0</v>
      </c>
      <c r="AF32">
        <f t="shared" si="18"/>
        <v>0</v>
      </c>
      <c r="AG32">
        <f t="shared" si="19"/>
        <v>0</v>
      </c>
      <c r="AH32">
        <f t="shared" si="20"/>
        <v>0</v>
      </c>
      <c r="AI32" s="2"/>
    </row>
    <row r="33" spans="1:35" x14ac:dyDescent="0.25">
      <c r="A33" s="2"/>
      <c r="B33" s="24"/>
      <c r="C33" s="25"/>
      <c r="D33" s="26"/>
      <c r="E33" s="27"/>
      <c r="F33" s="28"/>
      <c r="G33" s="26"/>
      <c r="H33" s="26"/>
      <c r="I33" s="26"/>
      <c r="J33" s="28"/>
      <c r="K33" s="28"/>
      <c r="L33" s="28"/>
      <c r="M33" s="28"/>
      <c r="N33" s="28"/>
      <c r="O33" s="28"/>
      <c r="P33" s="28"/>
      <c r="Q33" s="28"/>
      <c r="R33" s="2"/>
      <c r="S33" s="25"/>
      <c r="T33" s="2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B34" s="29" t="s">
        <v>32</v>
      </c>
      <c r="C34" s="30" t="s">
        <v>33</v>
      </c>
      <c r="D34" s="30">
        <v>1</v>
      </c>
      <c r="E34" s="30">
        <v>7</v>
      </c>
      <c r="F34" s="30">
        <v>17</v>
      </c>
      <c r="G34" s="30">
        <v>26</v>
      </c>
      <c r="H34" s="30">
        <v>38</v>
      </c>
      <c r="I34" s="30">
        <v>48</v>
      </c>
      <c r="J34" s="30">
        <v>57</v>
      </c>
      <c r="K34" s="30">
        <v>67</v>
      </c>
      <c r="L34" s="30">
        <v>81</v>
      </c>
      <c r="M34" s="30">
        <v>89</v>
      </c>
      <c r="N34" s="30">
        <v>99</v>
      </c>
      <c r="O34" s="30">
        <v>110</v>
      </c>
      <c r="P34" s="30">
        <v>129</v>
      </c>
      <c r="Q34" s="30">
        <v>147</v>
      </c>
      <c r="R34" s="2"/>
      <c r="AI34" s="2"/>
    </row>
    <row r="35" spans="1:3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t="s">
        <v>34</v>
      </c>
      <c r="B36" s="4" t="s">
        <v>3</v>
      </c>
      <c r="C36" s="5">
        <v>0</v>
      </c>
      <c r="D36" s="5">
        <v>1</v>
      </c>
      <c r="E36" s="5">
        <v>10</v>
      </c>
      <c r="F36" s="5">
        <v>20</v>
      </c>
      <c r="G36" s="5">
        <v>30</v>
      </c>
      <c r="H36" s="5">
        <v>40</v>
      </c>
      <c r="I36" s="6">
        <v>50</v>
      </c>
      <c r="J36" s="5">
        <v>60</v>
      </c>
      <c r="K36" s="7">
        <v>70</v>
      </c>
      <c r="L36" s="7">
        <v>80</v>
      </c>
      <c r="M36" s="7">
        <v>90</v>
      </c>
      <c r="N36" s="7">
        <v>100</v>
      </c>
      <c r="O36" s="7">
        <v>110</v>
      </c>
      <c r="P36" s="7">
        <v>120</v>
      </c>
      <c r="Q36" s="7">
        <v>130</v>
      </c>
      <c r="R36" s="2"/>
      <c r="S36" s="4" t="s">
        <v>3</v>
      </c>
      <c r="T36" s="5">
        <v>0</v>
      </c>
      <c r="U36" s="5">
        <v>1</v>
      </c>
      <c r="V36" s="5">
        <v>10</v>
      </c>
      <c r="W36" s="5">
        <v>20</v>
      </c>
      <c r="X36" s="5">
        <v>30</v>
      </c>
      <c r="Y36" s="5">
        <v>40</v>
      </c>
      <c r="Z36" s="6">
        <v>50</v>
      </c>
      <c r="AA36" s="5">
        <v>60</v>
      </c>
      <c r="AB36" s="7">
        <v>70</v>
      </c>
      <c r="AC36" s="7">
        <v>80</v>
      </c>
      <c r="AD36" s="7">
        <v>90</v>
      </c>
      <c r="AE36" s="7">
        <v>100</v>
      </c>
      <c r="AF36" s="7">
        <v>110</v>
      </c>
      <c r="AG36" s="7">
        <v>120</v>
      </c>
      <c r="AH36" s="7">
        <v>130</v>
      </c>
      <c r="AI36" s="2"/>
    </row>
    <row r="37" spans="1:35" x14ac:dyDescent="0.25">
      <c r="A37" t="s">
        <v>34</v>
      </c>
      <c r="B37" s="8" t="s">
        <v>35</v>
      </c>
      <c r="C37" s="9" t="s">
        <v>33</v>
      </c>
      <c r="D37">
        <f t="shared" ref="D37:Q44" si="21">ROUND((D4+D15+D25)/3,0)</f>
        <v>0</v>
      </c>
      <c r="E37">
        <f t="shared" si="21"/>
        <v>0</v>
      </c>
      <c r="F37">
        <f t="shared" si="21"/>
        <v>0</v>
      </c>
      <c r="G37">
        <f t="shared" si="21"/>
        <v>0</v>
      </c>
      <c r="H37">
        <f t="shared" si="21"/>
        <v>0</v>
      </c>
      <c r="I37">
        <f t="shared" si="21"/>
        <v>0</v>
      </c>
      <c r="J37">
        <f>ROUND((J4+J15+J25)/3,0)</f>
        <v>0</v>
      </c>
      <c r="K37">
        <f t="shared" si="21"/>
        <v>0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>ROUND((Q4+Q15+Q25)/3,0)</f>
        <v>0</v>
      </c>
      <c r="R37" s="2"/>
      <c r="S37" s="8" t="s">
        <v>35</v>
      </c>
      <c r="T37" s="9">
        <v>0</v>
      </c>
      <c r="U37">
        <f t="shared" ref="U37:AH44" si="22">ROUND((U4+U15+U25)/3,0)</f>
        <v>0</v>
      </c>
      <c r="V37">
        <f t="shared" si="22"/>
        <v>0</v>
      </c>
      <c r="W37">
        <f t="shared" si="22"/>
        <v>0</v>
      </c>
      <c r="X37">
        <f t="shared" si="22"/>
        <v>0</v>
      </c>
      <c r="Y37">
        <f t="shared" si="22"/>
        <v>0</v>
      </c>
      <c r="Z37">
        <f t="shared" si="22"/>
        <v>0</v>
      </c>
      <c r="AA37">
        <f t="shared" si="22"/>
        <v>0</v>
      </c>
      <c r="AB37">
        <f t="shared" si="22"/>
        <v>0</v>
      </c>
      <c r="AC37">
        <f t="shared" si="22"/>
        <v>0</v>
      </c>
      <c r="AD37">
        <f t="shared" si="22"/>
        <v>0</v>
      </c>
      <c r="AE37">
        <f t="shared" si="22"/>
        <v>0</v>
      </c>
      <c r="AF37">
        <f t="shared" si="22"/>
        <v>0</v>
      </c>
      <c r="AG37">
        <f t="shared" si="22"/>
        <v>0</v>
      </c>
      <c r="AH37">
        <f t="shared" si="22"/>
        <v>0</v>
      </c>
      <c r="AI37" s="2"/>
    </row>
    <row r="38" spans="1:35" x14ac:dyDescent="0.25">
      <c r="A38" t="s">
        <v>34</v>
      </c>
      <c r="B38" s="8" t="s">
        <v>36</v>
      </c>
      <c r="C38" s="9" t="s">
        <v>33</v>
      </c>
      <c r="D38">
        <f t="shared" si="21"/>
        <v>0</v>
      </c>
      <c r="E38">
        <f t="shared" si="21"/>
        <v>0</v>
      </c>
      <c r="F38">
        <f t="shared" si="21"/>
        <v>0</v>
      </c>
      <c r="G38">
        <f t="shared" si="21"/>
        <v>0</v>
      </c>
      <c r="H38">
        <f t="shared" si="21"/>
        <v>0</v>
      </c>
      <c r="I38">
        <f t="shared" si="21"/>
        <v>0</v>
      </c>
      <c r="J38">
        <f t="shared" si="21"/>
        <v>0</v>
      </c>
      <c r="K38">
        <f t="shared" si="21"/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 s="2"/>
      <c r="S38" s="8" t="s">
        <v>36</v>
      </c>
      <c r="T38" s="9"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0</v>
      </c>
      <c r="AI38" s="2"/>
    </row>
    <row r="39" spans="1:35" x14ac:dyDescent="0.25">
      <c r="A39" t="s">
        <v>34</v>
      </c>
      <c r="B39" s="8" t="s">
        <v>37</v>
      </c>
      <c r="C39" s="9" t="s">
        <v>33</v>
      </c>
      <c r="D39">
        <f t="shared" si="21"/>
        <v>0</v>
      </c>
      <c r="E39">
        <f t="shared" si="21"/>
        <v>0</v>
      </c>
      <c r="F39">
        <f t="shared" si="21"/>
        <v>0</v>
      </c>
      <c r="G39">
        <f t="shared" si="21"/>
        <v>0</v>
      </c>
      <c r="H39">
        <f t="shared" si="21"/>
        <v>0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 s="2"/>
      <c r="S39" s="8" t="s">
        <v>37</v>
      </c>
      <c r="T39" s="9">
        <v>0</v>
      </c>
      <c r="U39">
        <f t="shared" si="22"/>
        <v>0</v>
      </c>
      <c r="V39">
        <f t="shared" si="22"/>
        <v>0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</v>
      </c>
      <c r="AA39">
        <f t="shared" si="22"/>
        <v>0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</v>
      </c>
      <c r="AF39">
        <f t="shared" si="22"/>
        <v>0</v>
      </c>
      <c r="AG39">
        <f t="shared" si="22"/>
        <v>0</v>
      </c>
      <c r="AH39">
        <f t="shared" si="22"/>
        <v>0</v>
      </c>
      <c r="AI39" s="2"/>
    </row>
    <row r="40" spans="1:35" x14ac:dyDescent="0.25">
      <c r="A40" t="s">
        <v>34</v>
      </c>
      <c r="B40" s="8" t="s">
        <v>38</v>
      </c>
      <c r="C40" s="9" t="s">
        <v>33</v>
      </c>
      <c r="D40">
        <f t="shared" si="21"/>
        <v>0</v>
      </c>
      <c r="E40">
        <f t="shared" si="21"/>
        <v>0</v>
      </c>
      <c r="F40">
        <f t="shared" si="21"/>
        <v>0</v>
      </c>
      <c r="G40">
        <f t="shared" si="21"/>
        <v>0</v>
      </c>
      <c r="H40">
        <f t="shared" si="21"/>
        <v>0</v>
      </c>
      <c r="I40">
        <f t="shared" si="21"/>
        <v>0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 s="2"/>
      <c r="S40" s="8" t="s">
        <v>38</v>
      </c>
      <c r="T40" s="9"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0</v>
      </c>
      <c r="AC40">
        <f t="shared" si="22"/>
        <v>0</v>
      </c>
      <c r="AD40">
        <f t="shared" si="22"/>
        <v>0</v>
      </c>
      <c r="AE40">
        <f t="shared" si="22"/>
        <v>0</v>
      </c>
      <c r="AF40">
        <f t="shared" si="22"/>
        <v>0</v>
      </c>
      <c r="AG40">
        <f t="shared" si="22"/>
        <v>0</v>
      </c>
      <c r="AH40">
        <f t="shared" si="22"/>
        <v>0</v>
      </c>
      <c r="AI40" s="2"/>
    </row>
    <row r="41" spans="1:35" x14ac:dyDescent="0.25">
      <c r="A41" t="s">
        <v>34</v>
      </c>
      <c r="B41" s="8" t="s">
        <v>39</v>
      </c>
      <c r="C41" s="9">
        <v>30000</v>
      </c>
      <c r="D41">
        <f t="shared" si="21"/>
        <v>0</v>
      </c>
      <c r="E41">
        <f t="shared" si="21"/>
        <v>0</v>
      </c>
      <c r="F41">
        <f t="shared" si="21"/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 s="2"/>
      <c r="S41" s="8" t="s">
        <v>39</v>
      </c>
      <c r="T41" s="9">
        <v>0</v>
      </c>
      <c r="U41">
        <f t="shared" si="22"/>
        <v>-30000</v>
      </c>
      <c r="V41">
        <f t="shared" si="22"/>
        <v>-30000</v>
      </c>
      <c r="W41">
        <f t="shared" si="22"/>
        <v>-30000</v>
      </c>
      <c r="X41">
        <f t="shared" si="22"/>
        <v>-30000</v>
      </c>
      <c r="Y41">
        <f t="shared" si="22"/>
        <v>-30000</v>
      </c>
      <c r="Z41">
        <f t="shared" si="22"/>
        <v>-30000</v>
      </c>
      <c r="AA41">
        <f t="shared" si="22"/>
        <v>-30000</v>
      </c>
      <c r="AB41">
        <f t="shared" si="22"/>
        <v>-30000</v>
      </c>
      <c r="AC41">
        <f t="shared" si="22"/>
        <v>-30000</v>
      </c>
      <c r="AD41">
        <f t="shared" si="22"/>
        <v>-30000</v>
      </c>
      <c r="AE41">
        <f t="shared" si="22"/>
        <v>-30000</v>
      </c>
      <c r="AF41">
        <f t="shared" si="22"/>
        <v>-30000</v>
      </c>
      <c r="AG41">
        <f t="shared" si="22"/>
        <v>-30000</v>
      </c>
      <c r="AH41">
        <f t="shared" si="22"/>
        <v>-30000</v>
      </c>
      <c r="AI41" s="2"/>
    </row>
    <row r="42" spans="1:35" x14ac:dyDescent="0.25">
      <c r="A42" t="s">
        <v>34</v>
      </c>
      <c r="B42" s="8" t="s">
        <v>40</v>
      </c>
      <c r="C42" s="9">
        <v>9000</v>
      </c>
      <c r="D42">
        <f t="shared" si="21"/>
        <v>0</v>
      </c>
      <c r="E42">
        <f t="shared" si="21"/>
        <v>0</v>
      </c>
      <c r="F42">
        <f t="shared" si="21"/>
        <v>0</v>
      </c>
      <c r="G42">
        <f t="shared" si="21"/>
        <v>0</v>
      </c>
      <c r="H42">
        <f t="shared" si="21"/>
        <v>0</v>
      </c>
      <c r="I42">
        <f t="shared" si="21"/>
        <v>0</v>
      </c>
      <c r="J42">
        <f t="shared" si="21"/>
        <v>0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 s="2"/>
      <c r="S42" s="8" t="s">
        <v>40</v>
      </c>
      <c r="T42" s="9">
        <v>0</v>
      </c>
      <c r="U42">
        <f t="shared" si="22"/>
        <v>-9000</v>
      </c>
      <c r="V42">
        <f t="shared" si="22"/>
        <v>-9000</v>
      </c>
      <c r="W42">
        <f t="shared" si="22"/>
        <v>-9000</v>
      </c>
      <c r="X42">
        <f t="shared" si="22"/>
        <v>-9000</v>
      </c>
      <c r="Y42">
        <f t="shared" si="22"/>
        <v>-9000</v>
      </c>
      <c r="Z42">
        <f t="shared" si="22"/>
        <v>-9000</v>
      </c>
      <c r="AA42">
        <f t="shared" si="22"/>
        <v>-9000</v>
      </c>
      <c r="AB42">
        <f t="shared" si="22"/>
        <v>-9000</v>
      </c>
      <c r="AC42">
        <f t="shared" si="22"/>
        <v>-9000</v>
      </c>
      <c r="AD42">
        <f t="shared" si="22"/>
        <v>-9000</v>
      </c>
      <c r="AE42">
        <f t="shared" si="22"/>
        <v>-9000</v>
      </c>
      <c r="AF42">
        <f t="shared" si="22"/>
        <v>-9000</v>
      </c>
      <c r="AG42">
        <f t="shared" si="22"/>
        <v>-9000</v>
      </c>
      <c r="AH42">
        <f t="shared" si="22"/>
        <v>-9000</v>
      </c>
      <c r="AI42" s="2"/>
    </row>
    <row r="43" spans="1:35" x14ac:dyDescent="0.25">
      <c r="A43" t="s">
        <v>34</v>
      </c>
      <c r="B43" s="8" t="s">
        <v>41</v>
      </c>
      <c r="C43" s="9">
        <v>285007</v>
      </c>
      <c r="D43">
        <f t="shared" si="21"/>
        <v>0</v>
      </c>
      <c r="E43">
        <f t="shared" si="21"/>
        <v>0</v>
      </c>
      <c r="F43">
        <f t="shared" si="21"/>
        <v>0</v>
      </c>
      <c r="G43">
        <f t="shared" si="21"/>
        <v>0</v>
      </c>
      <c r="H43">
        <f t="shared" si="21"/>
        <v>0</v>
      </c>
      <c r="I43">
        <f t="shared" si="21"/>
        <v>0</v>
      </c>
      <c r="J43">
        <f t="shared" si="21"/>
        <v>0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R43" s="2"/>
      <c r="S43" s="8" t="s">
        <v>41</v>
      </c>
      <c r="T43" s="9">
        <v>0</v>
      </c>
      <c r="U43">
        <f t="shared" si="22"/>
        <v>-285007</v>
      </c>
      <c r="V43">
        <f t="shared" si="22"/>
        <v>-285007</v>
      </c>
      <c r="W43">
        <f t="shared" si="22"/>
        <v>-285007</v>
      </c>
      <c r="X43">
        <f t="shared" si="22"/>
        <v>-285007</v>
      </c>
      <c r="Y43">
        <f t="shared" si="22"/>
        <v>-285007</v>
      </c>
      <c r="Z43">
        <f t="shared" si="22"/>
        <v>-285007</v>
      </c>
      <c r="AA43">
        <f t="shared" si="22"/>
        <v>-285007</v>
      </c>
      <c r="AB43">
        <f t="shared" si="22"/>
        <v>-285007</v>
      </c>
      <c r="AC43">
        <f t="shared" si="22"/>
        <v>-285007</v>
      </c>
      <c r="AD43">
        <f t="shared" si="22"/>
        <v>-285007</v>
      </c>
      <c r="AE43">
        <f t="shared" si="22"/>
        <v>-285007</v>
      </c>
      <c r="AF43">
        <f t="shared" si="22"/>
        <v>-285007</v>
      </c>
      <c r="AG43">
        <f t="shared" si="22"/>
        <v>-285007</v>
      </c>
      <c r="AH43">
        <f t="shared" si="22"/>
        <v>-285007</v>
      </c>
      <c r="AI43" s="2"/>
    </row>
    <row r="44" spans="1:35" x14ac:dyDescent="0.25">
      <c r="A44" t="s">
        <v>34</v>
      </c>
      <c r="B44" s="16" t="s">
        <v>42</v>
      </c>
      <c r="C44" s="17">
        <v>0</v>
      </c>
      <c r="D44">
        <f t="shared" si="21"/>
        <v>0</v>
      </c>
      <c r="E44">
        <f t="shared" si="21"/>
        <v>0</v>
      </c>
      <c r="F44">
        <f t="shared" si="21"/>
        <v>0</v>
      </c>
      <c r="G44">
        <f t="shared" si="21"/>
        <v>0</v>
      </c>
      <c r="H44">
        <f t="shared" si="21"/>
        <v>0</v>
      </c>
      <c r="I44">
        <f t="shared" si="21"/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R44" s="2"/>
      <c r="S44" s="16" t="s">
        <v>42</v>
      </c>
      <c r="T44" s="17">
        <v>0</v>
      </c>
      <c r="U44">
        <f t="shared" si="22"/>
        <v>0</v>
      </c>
      <c r="V44">
        <f t="shared" si="22"/>
        <v>0</v>
      </c>
      <c r="W44">
        <f t="shared" si="22"/>
        <v>0</v>
      </c>
      <c r="X44">
        <f t="shared" si="22"/>
        <v>0</v>
      </c>
      <c r="Y44">
        <f t="shared" si="22"/>
        <v>0</v>
      </c>
      <c r="Z44">
        <f t="shared" si="22"/>
        <v>0</v>
      </c>
      <c r="AA44">
        <f t="shared" si="22"/>
        <v>0</v>
      </c>
      <c r="AB44">
        <f t="shared" si="22"/>
        <v>0</v>
      </c>
      <c r="AC44">
        <f t="shared" si="22"/>
        <v>0</v>
      </c>
      <c r="AD44">
        <f t="shared" si="22"/>
        <v>0</v>
      </c>
      <c r="AE44">
        <f t="shared" si="22"/>
        <v>0</v>
      </c>
      <c r="AF44">
        <f t="shared" si="22"/>
        <v>0</v>
      </c>
      <c r="AG44">
        <f t="shared" si="22"/>
        <v>0</v>
      </c>
      <c r="AH44">
        <f t="shared" si="22"/>
        <v>0</v>
      </c>
      <c r="AI44" s="2"/>
    </row>
    <row r="45" spans="1:35" x14ac:dyDescent="0.25">
      <c r="B45" s="11"/>
      <c r="C45" s="11"/>
      <c r="R45" s="2"/>
      <c r="S45" s="18" t="s">
        <v>43</v>
      </c>
      <c r="T45" s="18"/>
      <c r="U45" s="31">
        <f>ROUND((U42/U12)*100,1)</f>
        <v>-56250</v>
      </c>
      <c r="V45" s="31">
        <f t="shared" ref="V45:AH45" si="23">ROUND((V42/V12)*100,1)</f>
        <v>-5625</v>
      </c>
      <c r="W45" s="31">
        <f t="shared" si="23"/>
        <v>-2812.5</v>
      </c>
      <c r="X45" s="31">
        <f t="shared" si="23"/>
        <v>-1875</v>
      </c>
      <c r="Y45" s="31">
        <f>ROUND((Y42/Y12)*100,1)</f>
        <v>-1406.3</v>
      </c>
      <c r="Z45" s="31">
        <f t="shared" si="23"/>
        <v>-1125</v>
      </c>
      <c r="AA45" s="31">
        <f t="shared" si="23"/>
        <v>-937.5</v>
      </c>
      <c r="AB45" s="31">
        <f t="shared" si="23"/>
        <v>-803.6</v>
      </c>
      <c r="AC45" s="31">
        <f t="shared" si="23"/>
        <v>-703.1</v>
      </c>
      <c r="AD45" s="31">
        <f t="shared" si="23"/>
        <v>-625</v>
      </c>
      <c r="AE45" s="31">
        <f t="shared" si="23"/>
        <v>-562.5</v>
      </c>
      <c r="AF45" s="31">
        <f t="shared" si="23"/>
        <v>-511.4</v>
      </c>
      <c r="AG45" s="31">
        <f t="shared" si="23"/>
        <v>-468.8</v>
      </c>
      <c r="AH45" s="31">
        <f t="shared" si="23"/>
        <v>-432.7</v>
      </c>
      <c r="AI45" s="2"/>
    </row>
    <row r="46" spans="1:3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</sheetData>
  <mergeCells count="2">
    <mergeCell ref="B1:Q2"/>
    <mergeCell ref="S1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Strong</vt:lpstr>
      <vt:lpstr>SQL SERVER</vt:lpstr>
      <vt:lpstr>PostgreSQL</vt:lpstr>
      <vt:lpstr>Efficiency Comparison</vt:lpstr>
      <vt:lpstr>Graphs</vt:lpstr>
      <vt:lpstr>Consistency Checks</vt:lpstr>
      <vt:lpstr>Copy</vt:lpstr>
      <vt:lpstr>'Consistency Checks'!_Hlk14267790</vt:lpstr>
      <vt:lpstr>'Consistency Checks'!Print_Titles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cp:lastPrinted>2019-07-29T23:54:25Z</cp:lastPrinted>
  <dcterms:created xsi:type="dcterms:W3CDTF">2019-07-03T22:59:38Z</dcterms:created>
  <dcterms:modified xsi:type="dcterms:W3CDTF">2019-08-03T02:38:42Z</dcterms:modified>
</cp:coreProperties>
</file>