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Input\"/>
    </mc:Choice>
  </mc:AlternateContent>
  <xr:revisionPtr revIDLastSave="0" documentId="13_ncr:1_{97C01CDD-022D-4D20-B307-0CDB385DA903}" xr6:coauthVersionLast="44" xr6:coauthVersionMax="44" xr10:uidLastSave="{00000000-0000-0000-0000-000000000000}"/>
  <bookViews>
    <workbookView xWindow="-108" yWindow="-108" windowWidth="23256" windowHeight="12720" firstSheet="2" activeTab="2" xr2:uid="{55AC4C4C-7526-4060-9BB2-10E89010456B}"/>
  </bookViews>
  <sheets>
    <sheet name="CapacidadSanitaria1" sheetId="23" state="hidden" r:id="rId1"/>
    <sheet name="CapacidadSanitaria2" sheetId="24" state="hidden" r:id="rId2"/>
    <sheet name="Provincias" sheetId="1" r:id="rId3"/>
    <sheet name="Diccionario" sheetId="15" r:id="rId4"/>
    <sheet name="CapacidadSanitariaCamas" sheetId="27" state="hidden" r:id="rId5"/>
    <sheet name="Capacidad Sanitaria" sheetId="12" r:id="rId6"/>
    <sheet name="Perfil Etário" sheetId="2" r:id="rId7"/>
    <sheet name="matrizOD" sheetId="3" r:id="rId8"/>
    <sheet name="TiposdeMovimientos" sheetId="14" r:id="rId9"/>
    <sheet name="Probabilidad de Movimientos" sheetId="25" r:id="rId10"/>
    <sheet name="Enfermedad" sheetId="4" r:id="rId11"/>
    <sheet name="ProbabilidadadecontraerVirus" sheetId="11" r:id="rId12"/>
    <sheet name="FactorEnfermadaSobreLetalidad" sheetId="16" state="hidden" r:id="rId13"/>
    <sheet name="TasaLetalidadModerado" sheetId="17" r:id="rId14"/>
    <sheet name="TasaLetalidadSevero" sheetId="18" r:id="rId15"/>
    <sheet name="Agravamiento" sheetId="19" r:id="rId16"/>
    <sheet name="TasaModerado" sheetId="20" r:id="rId17"/>
    <sheet name="TasaGrave" sheetId="21" r:id="rId18"/>
  </sheets>
  <definedNames>
    <definedName name="_xlnm._FilterDatabase" localSheetId="4" hidden="1">CapacidadSanitariaCamas!$A$1:$D$26</definedName>
    <definedName name="_xlnm._FilterDatabase" localSheetId="6" hidden="1">'Perfil Etário'!$A$1:$F$2725</definedName>
    <definedName name="_xlnm._FilterDatabase" localSheetId="9" hidden="1">'Probabilidad de Movimientos'!$A$1:$E$26</definedName>
  </definedName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5" l="1"/>
  <c r="D2" i="15"/>
  <c r="D18" i="15"/>
  <c r="D19" i="15"/>
  <c r="D21" i="15"/>
  <c r="D22" i="15"/>
  <c r="D23" i="15"/>
  <c r="D4" i="15"/>
  <c r="D5" i="15"/>
  <c r="D6" i="15"/>
  <c r="D8" i="15"/>
  <c r="D9" i="15"/>
  <c r="D10" i="15"/>
  <c r="D11" i="15"/>
  <c r="D12" i="15"/>
  <c r="D13" i="15"/>
  <c r="D14" i="15"/>
  <c r="D15" i="15"/>
  <c r="D16" i="15"/>
  <c r="D17" i="15"/>
  <c r="D3" i="15"/>
  <c r="E3" i="25" l="1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" i="25"/>
  <c r="I8" i="23" l="1"/>
  <c r="L8" i="23" s="1"/>
  <c r="I9" i="23"/>
  <c r="L9" i="23" s="1"/>
  <c r="I10" i="23"/>
  <c r="I11" i="23"/>
  <c r="L13" i="23" s="1"/>
  <c r="I12" i="23"/>
  <c r="L12" i="23"/>
  <c r="I13" i="23"/>
  <c r="I14" i="23"/>
  <c r="I15" i="23"/>
  <c r="L15" i="23" s="1"/>
  <c r="I16" i="23"/>
  <c r="L16" i="23"/>
  <c r="I17" i="23"/>
  <c r="I18" i="23"/>
  <c r="I19" i="23"/>
  <c r="L19" i="23" s="1"/>
  <c r="I20" i="23"/>
  <c r="L20" i="23"/>
  <c r="I21" i="23"/>
  <c r="I22" i="23"/>
  <c r="I23" i="23"/>
  <c r="L23" i="23" s="1"/>
  <c r="I24" i="23"/>
  <c r="L24" i="23"/>
  <c r="I25" i="23"/>
  <c r="I26" i="23"/>
  <c r="I27" i="23"/>
  <c r="L27" i="23" s="1"/>
  <c r="I28" i="23"/>
  <c r="L28" i="23"/>
  <c r="I29" i="23"/>
  <c r="I30" i="23"/>
  <c r="I31" i="23"/>
  <c r="L31" i="23" s="1"/>
  <c r="I32" i="23"/>
  <c r="L32" i="23"/>
  <c r="L11" i="23" l="1"/>
  <c r="L30" i="23"/>
  <c r="L26" i="23"/>
  <c r="L22" i="23"/>
  <c r="L18" i="23"/>
  <c r="L14" i="23"/>
  <c r="L10" i="23"/>
  <c r="L29" i="23"/>
  <c r="L25" i="23"/>
  <c r="L21" i="23"/>
  <c r="L17" i="23"/>
  <c r="C7" i="16" l="1"/>
  <c r="D4" i="16"/>
  <c r="D5" i="16" s="1"/>
  <c r="C4" i="16"/>
  <c r="C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<sst xmlns="http://schemas.openxmlformats.org/spreadsheetml/2006/main" count="664" uniqueCount="178">
  <si>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</si>
  <si>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</si>
  <si>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</si>
  <si>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</si>
  <si>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</si>
  <si>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</si>
  <si>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</si>
  <si>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</si>
  <si>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</si>
  <si>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</si>
  <si>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</si>
  <si>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</si>
  <si>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</si>
  <si>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</si>
  <si>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</si>
  <si>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</si>
  <si>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</si>
  <si>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</si>
  <si>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</si>
  <si>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</si>
  <si>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</si>
  <si>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</si>
  <si>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</si>
  <si>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</si>
  <si>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</si>
  <si>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</si>
  <si>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</si>
  <si>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</si>
  <si>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</si>
  <si>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</si>
  <si>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</si>
  <si>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</si>
  <si>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</si>
  <si>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</si>
  <si>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</si>
  <si>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</si>
  <si>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</si>
  <si>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</si>
  <si>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</si>
  <si>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</si>
  <si>
    <t>Concepto</t>
  </si>
  <si>
    <t>Valor</t>
  </si>
  <si>
    <t>Comentarios data</t>
  </si>
  <si>
    <t>Fuente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</si>
  <si>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</si>
  <si>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</si>
  <si>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</si>
  <si>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</si>
  <si>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</si>
  <si>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</si>
  <si>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</si>
  <si>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</si>
  <si>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</si>
  <si>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</si>
  <si>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</si>
  <si>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</si>
  <si>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</si>
  <si>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Infectados confirmados iniciales</t>
  </si>
  <si>
    <t>Camas Aislamiento</t>
  </si>
  <si>
    <t>Cama terapia intensiva</t>
  </si>
  <si>
    <t>asistencia_necesaria</t>
  </si>
  <si>
    <t>asistencia_recibida</t>
  </si>
  <si>
    <t>probabilidad de morir recibiendo respectivo tratamientto</t>
  </si>
  <si>
    <t>Fatalidad V1</t>
  </si>
  <si>
    <t>Probabilidad de infeccion</t>
  </si>
  <si>
    <t>0-9</t>
  </si>
  <si>
    <t>20-29</t>
  </si>
  <si>
    <t>30-49</t>
  </si>
  <si>
    <t>50-69</t>
  </si>
  <si>
    <t>Tipo de cama</t>
  </si>
  <si>
    <t>Lugar</t>
  </si>
  <si>
    <t>General</t>
  </si>
  <si>
    <t>Centro</t>
  </si>
  <si>
    <t>ANÁLISIS DE SITUACIÓN DE SALUD REPÚBLICA ARGENTINA</t>
  </si>
  <si>
    <t>Pediatricas</t>
  </si>
  <si>
    <t>Edición 2018</t>
  </si>
  <si>
    <t>Maternidad</t>
  </si>
  <si>
    <t>Cama Especiales</t>
  </si>
  <si>
    <t>Unidad de Terapia Intensiva</t>
  </si>
  <si>
    <t>Unidad de Terapia Intensiva Pediatricas</t>
  </si>
  <si>
    <t>Neonatologia</t>
  </si>
  <si>
    <t>Hopital dia</t>
  </si>
  <si>
    <t>Internacion Prologadas</t>
  </si>
  <si>
    <t>No Discriminadas</t>
  </si>
  <si>
    <t>Cuyo</t>
  </si>
  <si>
    <t>Nea</t>
  </si>
  <si>
    <t>Noa</t>
  </si>
  <si>
    <t>Sur</t>
  </si>
  <si>
    <t>Córdoba</t>
  </si>
  <si>
    <t>Litoral</t>
  </si>
  <si>
    <t>Norte</t>
  </si>
  <si>
    <t>Patagonia</t>
  </si>
  <si>
    <t>Turistas, estadía promedio Argentina por motivo principal del viaje.</t>
  </si>
  <si>
    <t>Tipo</t>
  </si>
  <si>
    <t>Turistas (en miles)</t>
  </si>
  <si>
    <t>Estadía promedio (noches)</t>
  </si>
  <si>
    <t>Ocio, esparcimiento, recreación</t>
  </si>
  <si>
    <t>Visita a familiares o amigos</t>
  </si>
  <si>
    <t>Trabajo, motivos profesionales</t>
  </si>
  <si>
    <t>Resto</t>
  </si>
  <si>
    <t>Provincia</t>
  </si>
  <si>
    <t>MovimientosentreRegiones</t>
  </si>
  <si>
    <t>Region para hospitales</t>
  </si>
  <si>
    <t>Entre Ríos</t>
  </si>
  <si>
    <t>USO</t>
  </si>
  <si>
    <t>Media</t>
  </si>
  <si>
    <t>INF</t>
  </si>
  <si>
    <t>SUP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</si>
  <si>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</si>
  <si>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</si>
  <si>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</si>
  <si>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</si>
  <si>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</si>
  <si>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</si>
  <si>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</si>
  <si>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</si>
  <si>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</si>
  <si>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</si>
  <si>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</si>
  <si>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</si>
  <si>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</si>
  <si>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</si>
  <si>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</si>
  <si>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</si>
  <si>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</si>
  <si>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NUEVO DATO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</si>
  <si>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</si>
  <si>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</si>
  <si>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</si>
  <si>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</si>
  <si>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</si>
  <si>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</si>
  <si>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</si>
  <si>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</si>
  <si>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</si>
  <si>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</si>
  <si>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</si>
  <si>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</si>
  <si>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</si>
  <si>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</si>
  <si>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</si>
  <si>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</si>
  <si>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DATOS USA</t>
  </si>
  <si>
    <t>Descripción</t>
  </si>
  <si>
    <t>Severo</t>
  </si>
  <si>
    <t>Moderado</t>
  </si>
  <si>
    <t>total</t>
  </si>
  <si>
    <t>Total de personas infectadas</t>
  </si>
  <si>
    <t>muertes</t>
  </si>
  <si>
    <t>Total de muertes</t>
  </si>
  <si>
    <t>tasaletalidad</t>
  </si>
  <si>
    <t>delta_tasaletalidad</t>
  </si>
  <si>
    <t>Tasa de letalidad respecto de la tasa de letalidad global</t>
  </si>
  <si>
    <t>tasaletalidad_global</t>
  </si>
  <si>
    <t>Fatalidad afectado por factor moderado</t>
  </si>
  <si>
    <t>Fatalidad afectado por factor severo</t>
  </si>
  <si>
    <t>Probabilidad de Desarrollo Grave</t>
  </si>
  <si>
    <t>Probabilidad de Desarrollo Moderado/Grave</t>
  </si>
  <si>
    <t>tasa_moderado_y_grave</t>
  </si>
  <si>
    <t>tasa_grave</t>
  </si>
  <si>
    <t>% por region</t>
  </si>
  <si>
    <t>Region</t>
  </si>
  <si>
    <t>Grand Total</t>
  </si>
  <si>
    <t>Sum of Cantidad</t>
  </si>
  <si>
    <t>Row Labels</t>
  </si>
  <si>
    <t>(Multiple Items)</t>
  </si>
  <si>
    <t>Probabilidad diaria de Movimientos</t>
  </si>
  <si>
    <t>Cantidad de Viajes Diarios</t>
  </si>
  <si>
    <t>Cantidad Terapia Intensiva</t>
  </si>
  <si>
    <t>Cantidad Aislamiento</t>
  </si>
  <si>
    <t>Region Mapa PBI</t>
  </si>
  <si>
    <t>Ciudad de Buenos Aires, Argentina</t>
  </si>
  <si>
    <t>Provincia Buenos Aires, Argentina</t>
  </si>
  <si>
    <t>Provincia de Santiago del Estero</t>
  </si>
  <si>
    <t>Greater Buenos Aires</t>
  </si>
  <si>
    <t>CABA</t>
  </si>
  <si>
    <t>Partidos del GBA</t>
  </si>
  <si>
    <t>Provincia de 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</si>
</sst>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_(* #,##0.0000000_);_(* \(#,##0.0000000\);_(* &quot;-&quot;??_);_(@_)"/>
  </numFmts>
  <fonts count="18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91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4" fillId="4" borderId="1" xfId="3" applyFill="1" applyBorder="1" applyAlignment="1">
      <alignment horizontal="left" vertical="top"/>
    </xf>
    <xf numFmtId="0" fontId="4" fillId="3" borderId="1" xfId="3" applyFill="1" applyBorder="1" applyAlignment="1">
      <alignment horizontal="left" vertical="top"/>
    </xf>
    <xf numFmtId="0" fontId="4" fillId="3" borderId="1" xfId="3" applyFill="1" applyBorder="1"/>
    <xf numFmtId="0" fontId="4" fillId="4" borderId="1" xfId="3" applyFill="1" applyBorder="1" applyAlignment="1">
      <alignment horizontal="left" vertical="top" wrapText="1"/>
    </xf>
    <xf numFmtId="0" fontId="0" fillId="0" borderId="0" xfId="0" applyFill="1"/>
    <xf numFmtId="0" fontId="10" fillId="5" borderId="2" xfId="0" applyFont="1" applyFill="1" applyBorder="1"/>
    <xf numFmtId="0" fontId="9" fillId="0" borderId="0" xfId="0" applyFont="1"/>
    <xf numFmtId="0" fontId="11" fillId="5" borderId="2" xfId="1" applyFont="1" applyFill="1" applyBorder="1" applyAlignment="1">
      <alignment horizontal="center"/>
    </xf>
    <xf numFmtId="0" fontId="2" fillId="0" borderId="0" xfId="1"/>
    <xf numFmtId="0" fontId="12" fillId="0" borderId="2" xfId="1" applyFont="1" applyBorder="1" applyAlignment="1">
      <alignment horizontal="center"/>
    </xf>
    <xf numFmtId="164" fontId="12" fillId="0" borderId="2" xfId="1" applyNumberFormat="1" applyFont="1" applyBorder="1" applyAlignment="1">
      <alignment horizontal="center"/>
    </xf>
    <xf numFmtId="0" fontId="12" fillId="6" borderId="2" xfId="1" applyFont="1" applyFill="1" applyBorder="1" applyAlignment="1">
      <alignment horizontal="center"/>
    </xf>
    <xf numFmtId="0" fontId="12" fillId="0" borderId="0" xfId="1" applyFont="1"/>
    <xf numFmtId="0" fontId="12" fillId="0" borderId="2" xfId="1" applyFont="1" applyBorder="1"/>
    <xf numFmtId="0" fontId="12" fillId="6" borderId="2" xfId="1" applyFont="1" applyFill="1" applyBorder="1"/>
    <xf numFmtId="0" fontId="11" fillId="6" borderId="2" xfId="1" applyFont="1" applyFill="1" applyBorder="1"/>
    <xf numFmtId="2" fontId="12" fillId="0" borderId="2" xfId="1" applyNumberFormat="1" applyFont="1" applyBorder="1"/>
    <xf numFmtId="0" fontId="5" fillId="2" borderId="1" xfId="3" applyFont="1" applyFill="1" applyBorder="1" applyAlignment="1">
      <alignment horizontal="center" vertical="top"/>
    </xf>
    <xf numFmtId="0" fontId="4" fillId="4" borderId="1" xfId="3" applyFill="1" applyBorder="1" applyAlignment="1">
      <alignment vertical="top"/>
    </xf>
    <xf numFmtId="0" fontId="4" fillId="3" borderId="1" xfId="3" applyFill="1" applyBorder="1" applyAlignment="1">
      <alignment vertical="top"/>
    </xf>
    <xf numFmtId="0" fontId="13" fillId="4" borderId="1" xfId="3" applyFont="1" applyFill="1" applyBorder="1" applyAlignment="1">
      <alignment vertical="center" wrapText="1"/>
    </xf>
    <xf numFmtId="0" fontId="4" fillId="7" borderId="1" xfId="3" applyFill="1" applyBorder="1" applyAlignment="1">
      <alignment horizontal="left" vertical="top"/>
    </xf>
    <xf numFmtId="0" fontId="6" fillId="7" borderId="1" xfId="0" applyFont="1" applyFill="1" applyBorder="1" applyAlignment="1">
      <alignment wrapText="1"/>
    </xf>
    <xf numFmtId="0" fontId="4" fillId="7" borderId="1" xfId="3" applyFill="1" applyBorder="1"/>
    <xf numFmtId="0" fontId="6" fillId="7" borderId="1" xfId="0" applyFont="1" applyFill="1" applyBorder="1"/>
    <xf numFmtId="0" fontId="13" fillId="4" borderId="1" xfId="3" applyFont="1" applyFill="1" applyBorder="1" applyAlignment="1">
      <alignment horizontal="left" vertical="top" wrapText="1"/>
    </xf>
    <xf numFmtId="0" fontId="14" fillId="3" borderId="1" xfId="0" applyFont="1" applyFill="1" applyBorder="1"/>
    <xf numFmtId="0" fontId="0" fillId="3" borderId="1" xfId="0" applyFill="1" applyBorder="1"/>
    <xf numFmtId="0" fontId="6" fillId="0" borderId="0" xfId="0" applyFont="1"/>
    <xf numFmtId="0" fontId="15" fillId="0" borderId="0" xfId="0" applyFont="1"/>
    <xf numFmtId="0" fontId="16" fillId="0" borderId="0" xfId="0" applyFont="1"/>
    <xf numFmtId="0" fontId="7" fillId="0" borderId="0" xfId="4"/>
    <xf numFmtId="0" fontId="13" fillId="3" borderId="1" xfId="3" applyFont="1" applyFill="1" applyBorder="1" applyAlignment="1">
      <alignment wrapText="1"/>
    </xf>
    <xf numFmtId="0" fontId="13" fillId="3" borderId="1" xfId="3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wrapText="1"/>
    </xf>
    <xf numFmtId="0" fontId="4" fillId="3" borderId="1" xfId="3" applyFill="1" applyBorder="1" applyAlignment="1">
      <alignment horizontal="left" vertical="top" wrapText="1"/>
    </xf>
    <xf numFmtId="0" fontId="8" fillId="3" borderId="1" xfId="5" applyFill="1" applyBorder="1" applyAlignment="1">
      <alignment horizontal="left" vertical="top" wrapText="1"/>
    </xf>
    <xf numFmtId="0" fontId="7" fillId="4" borderId="1" xfId="4" applyFill="1" applyBorder="1" applyAlignment="1">
      <alignment horizontal="left" vertical="top" wrapText="1"/>
    </xf>
    <xf numFmtId="0" fontId="7" fillId="7" borderId="1" xfId="4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8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0" fillId="8" borderId="10" xfId="0" applyNumberFormat="1" applyFill="1" applyBorder="1"/>
    <xf numFmtId="3" fontId="0" fillId="8" borderId="11" xfId="0" applyNumberFormat="1" applyFill="1" applyBorder="1"/>
    <xf numFmtId="3" fontId="0" fillId="0" borderId="0" xfId="0" applyNumberFormat="1"/>
    <xf numFmtId="0" fontId="0" fillId="0" borderId="12" xfId="0" applyBorder="1"/>
    <xf numFmtId="3" fontId="0" fillId="8" borderId="13" xfId="0" applyNumberFormat="1" applyFill="1" applyBorder="1"/>
    <xf numFmtId="3" fontId="0" fillId="8" borderId="14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vertical="center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1" fillId="5" borderId="2" xfId="0" applyFont="1" applyFill="1" applyBorder="1"/>
    <xf numFmtId="0" fontId="17" fillId="0" borderId="2" xfId="0" applyFont="1" applyBorder="1"/>
    <xf numFmtId="0" fontId="0" fillId="0" borderId="1" xfId="0" applyBorder="1"/>
    <xf numFmtId="1" fontId="6" fillId="0" borderId="1" xfId="0" applyNumberFormat="1" applyFont="1" applyBorder="1"/>
    <xf numFmtId="0" fontId="9" fillId="0" borderId="1" xfId="0" applyFont="1" applyBorder="1"/>
    <xf numFmtId="2" fontId="0" fillId="0" borderId="1" xfId="0" applyNumberFormat="1" applyBorder="1"/>
    <xf numFmtId="165" fontId="12" fillId="0" borderId="2" xfId="1" applyNumberFormat="1" applyFont="1" applyBorder="1" applyAlignment="1">
      <alignment horizontal="center"/>
    </xf>
    <xf numFmtId="165" fontId="6" fillId="0" borderId="2" xfId="6" applyNumberFormat="1" applyFont="1" applyBorder="1"/>
    <xf numFmtId="165" fontId="17" fillId="0" borderId="2" xfId="6" applyNumberFormat="1" applyFont="1" applyBorder="1"/>
    <xf numFmtId="0" fontId="4" fillId="9" borderId="1" xfId="3" applyFill="1" applyBorder="1" applyAlignment="1">
      <alignment horizontal="left" vertical="top"/>
    </xf>
    <xf numFmtId="0" fontId="14" fillId="9" borderId="1" xfId="0" applyFont="1" applyFill="1" applyBorder="1"/>
    <xf numFmtId="0" fontId="14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/>
    <xf numFmtId="0" fontId="2" fillId="0" borderId="1" xfId="1" applyBorder="1"/>
    <xf numFmtId="0" fontId="0" fillId="10" borderId="1" xfId="0" applyFill="1" applyBorder="1"/>
    <xf numFmtId="0" fontId="2" fillId="10" borderId="1" xfId="1" applyFill="1" applyBorder="1"/>
    <xf numFmtId="10" fontId="2" fillId="0" borderId="0" xfId="6" applyNumberFormat="1" applyFont="1"/>
    <xf numFmtId="0" fontId="0" fillId="0" borderId="0" xfId="0" pivotButton="1"/>
    <xf numFmtId="0" fontId="0" fillId="0" borderId="2" xfId="0" applyBorder="1" applyAlignment="1">
      <alignment horizontal="left"/>
    </xf>
    <xf numFmtId="0" fontId="12" fillId="0" borderId="0" xfId="1" applyFont="1" applyBorder="1"/>
    <xf numFmtId="166" fontId="1" fillId="0" borderId="0" xfId="7" applyNumberFormat="1" applyFont="1"/>
    <xf numFmtId="166" fontId="0" fillId="0" borderId="0" xfId="7" applyNumberFormat="1" applyFont="1"/>
    <xf numFmtId="167" fontId="0" fillId="0" borderId="0" xfId="0" applyNumberFormat="1"/>
    <xf numFmtId="2" fontId="0" fillId="0" borderId="0" xfId="0" applyNumberFormat="1"/>
    <xf numFmtId="0" fontId="7" fillId="0" borderId="0" xfId="4" applyAlignment="1">
      <alignment horizontal="left" vertical="center" wrapText="1"/>
    </xf>
    <xf numFmtId="0" fontId="12" fillId="6" borderId="3" xfId="1" applyFont="1" applyFill="1" applyBorder="1" applyAlignment="1">
      <alignment wrapText="1"/>
    </xf>
    <xf numFmtId="0" fontId="11" fillId="0" borderId="4" xfId="1" applyFont="1" applyBorder="1"/>
    <xf numFmtId="0" fontId="11" fillId="0" borderId="5" xfId="1" applyFont="1" applyBorder="1"/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put_Simulado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 Bidal, G." refreshedDate="43920.480098726854" createdVersion="6" refreshedVersion="6" minRefreshableVersion="3" recordCount="50" xr:uid="{C87E72A9-53E4-45D9-A89F-F2045FC9035E}">
  <cacheSource type="worksheet">
    <worksheetSource ref="A1:C51" sheet="CapacidadSanitaria1" r:id="rId2"/>
  </cacheSource>
  <cacheFields count="3">
    <cacheField name="Tipo de cama" numFmtId="0">
      <sharedItems count="10">
        <s v="General"/>
        <s v="Pediatricas"/>
        <s v="Maternidad"/>
        <s v="Cama Especiales"/>
        <s v="Unidad de Terapia Intensiva"/>
        <s v="Unidad de Terapia Intensiva Pediatricas"/>
        <s v="Neonatologia"/>
        <s v="Hopital dia"/>
        <s v="Internacion Prologadas"/>
        <s v="No Discriminadas"/>
      </sharedItems>
    </cacheField>
    <cacheField name="Cantidad" numFmtId="0">
      <sharedItems containsSemiMixedTypes="0" containsString="0" containsNumber="1" containsInteger="1" minValue="23" maxValue="75729"/>
    </cacheField>
    <cacheField name="Lugar" numFmtId="0">
      <sharedItems count="5">
        <s v="Centro"/>
        <s v="Cuyo"/>
        <s v="Nea"/>
        <s v="Noa"/>
        <s v="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61659"/>
    <x v="0"/>
  </r>
  <r>
    <x v="1"/>
    <n v="5273"/>
    <x v="0"/>
  </r>
  <r>
    <x v="2"/>
    <n v="3866"/>
    <x v="0"/>
  </r>
  <r>
    <x v="3"/>
    <n v="3194"/>
    <x v="0"/>
  </r>
  <r>
    <x v="4"/>
    <n v="5640"/>
    <x v="0"/>
  </r>
  <r>
    <x v="5"/>
    <n v="1248"/>
    <x v="0"/>
  </r>
  <r>
    <x v="6"/>
    <n v="3945"/>
    <x v="0"/>
  </r>
  <r>
    <x v="7"/>
    <n v="1039"/>
    <x v="0"/>
  </r>
  <r>
    <x v="8"/>
    <n v="75729"/>
    <x v="0"/>
  </r>
  <r>
    <x v="9"/>
    <n v="1188"/>
    <x v="0"/>
  </r>
  <r>
    <x v="0"/>
    <n v="4058"/>
    <x v="1"/>
  </r>
  <r>
    <x v="1"/>
    <n v="1032"/>
    <x v="1"/>
  </r>
  <r>
    <x v="2"/>
    <n v="924"/>
    <x v="1"/>
  </r>
  <r>
    <x v="3"/>
    <n v="396"/>
    <x v="1"/>
  </r>
  <r>
    <x v="4"/>
    <n v="374"/>
    <x v="1"/>
  </r>
  <r>
    <x v="5"/>
    <n v="100"/>
    <x v="1"/>
  </r>
  <r>
    <x v="6"/>
    <n v="436"/>
    <x v="1"/>
  </r>
  <r>
    <x v="7"/>
    <n v="420"/>
    <x v="1"/>
  </r>
  <r>
    <x v="8"/>
    <n v="4218"/>
    <x v="1"/>
  </r>
  <r>
    <x v="9"/>
    <n v="23"/>
    <x v="1"/>
  </r>
  <r>
    <x v="0"/>
    <n v="8345"/>
    <x v="2"/>
  </r>
  <r>
    <x v="1"/>
    <n v="1111"/>
    <x v="2"/>
  </r>
  <r>
    <x v="2"/>
    <n v="967"/>
    <x v="2"/>
  </r>
  <r>
    <x v="3"/>
    <n v="239"/>
    <x v="2"/>
  </r>
  <r>
    <x v="4"/>
    <n v="721"/>
    <x v="2"/>
  </r>
  <r>
    <x v="5"/>
    <n v="112"/>
    <x v="2"/>
  </r>
  <r>
    <x v="6"/>
    <n v="613"/>
    <x v="2"/>
  </r>
  <r>
    <x v="7"/>
    <n v="243"/>
    <x v="2"/>
  </r>
  <r>
    <x v="8"/>
    <n v="2106"/>
    <x v="2"/>
  </r>
  <r>
    <x v="9"/>
    <n v="142"/>
    <x v="2"/>
  </r>
  <r>
    <x v="0"/>
    <n v="10740"/>
    <x v="3"/>
  </r>
  <r>
    <x v="1"/>
    <n v="2052"/>
    <x v="3"/>
  </r>
  <r>
    <x v="2"/>
    <n v="1783"/>
    <x v="3"/>
  </r>
  <r>
    <x v="3"/>
    <n v="1357"/>
    <x v="3"/>
  </r>
  <r>
    <x v="4"/>
    <n v="1134"/>
    <x v="3"/>
  </r>
  <r>
    <x v="5"/>
    <n v="281"/>
    <x v="3"/>
  </r>
  <r>
    <x v="6"/>
    <n v="1073"/>
    <x v="3"/>
  </r>
  <r>
    <x v="7"/>
    <n v="630"/>
    <x v="3"/>
  </r>
  <r>
    <x v="8"/>
    <n v="2246"/>
    <x v="3"/>
  </r>
  <r>
    <x v="9"/>
    <n v="271"/>
    <x v="3"/>
  </r>
  <r>
    <x v="0"/>
    <n v="4512"/>
    <x v="4"/>
  </r>
  <r>
    <x v="1"/>
    <n v="877"/>
    <x v="4"/>
  </r>
  <r>
    <x v="2"/>
    <n v="961"/>
    <x v="4"/>
  </r>
  <r>
    <x v="3"/>
    <n v="748"/>
    <x v="4"/>
  </r>
  <r>
    <x v="4"/>
    <n v="424"/>
    <x v="4"/>
  </r>
  <r>
    <x v="5"/>
    <n v="82"/>
    <x v="4"/>
  </r>
  <r>
    <x v="6"/>
    <n v="435"/>
    <x v="4"/>
  </r>
  <r>
    <x v="7"/>
    <n v="221"/>
    <x v="4"/>
  </r>
  <r>
    <x v="8"/>
    <n v="1485"/>
    <x v="4"/>
  </r>
  <r>
    <x v="9"/>
    <n v="23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67742-4A03-4442-8CC0-599E387987A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3">
    <pivotField axis="axisPage" multipleItemSelectionAllowed="1" showAll="0">
      <items count="11">
        <item x="3"/>
        <item x="0"/>
        <item x="7"/>
        <item x="8"/>
        <item h="1" x="2"/>
        <item h="1" x="6"/>
        <item x="9"/>
        <item h="1" x="1"/>
        <item x="4"/>
        <item h="1" x="5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Cantida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n.wikipedia.org/wiki/Greater_Buenos_Aires" TargetMode="External"/><Relationship Id="rId1" Type="http://schemas.openxmlformats.org/officeDocument/2006/relationships/hyperlink" Target="https://es.wikipedia.org/wiki/Provincia_de_Santiago_del_Ester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A040-B74C-4B71-A1C5-5DD0959FDA89}">
  <sheetPr>
    <tabColor theme="9"/>
    <outlinePr summaryBelow="0" summaryRight="0"/>
  </sheetPr>
  <dimension ref="A1:L51"/>
  <sheetViews>
    <sheetView workbookViewId="0">
      <selection activeCell="A3" sqref="A3:B9"/>
    </sheetView>
  </sheetViews>
  <sheetFormatPr defaultColWidth="14" defaultRowHeight="15" customHeight="1"/>
  <cols>
    <col min="1" max="1" width="33.44140625" style="12" bestFit="1" customWidth="1"/>
    <col min="2" max="5" width="14" style="12"/>
    <col min="6" max="6" width="21.6640625" style="12" customWidth="1"/>
    <col min="7" max="7" width="27.77734375" style="12" customWidth="1"/>
    <col min="8" max="8" width="15" style="12" customWidth="1"/>
    <col min="9" max="9" width="14" style="12"/>
    <col min="10" max="10" width="29.33203125" style="12" bestFit="1" customWidth="1"/>
    <col min="11" max="11" width="8.88671875" style="12" bestFit="1" customWidth="1"/>
    <col min="12" max="16384" width="14" style="12"/>
  </cols>
  <sheetData>
    <row r="1" spans="1:12">
      <c r="A1" s="15" t="s">
        <v>69</v>
      </c>
      <c r="B1" s="15" t="s">
        <v>30</v>
      </c>
      <c r="C1" s="15" t="s">
        <v>70</v>
      </c>
    </row>
    <row r="2" spans="1:12">
      <c r="A2" s="13" t="s">
        <v>71</v>
      </c>
      <c r="B2" s="13">
        <v>61659</v>
      </c>
      <c r="C2" s="13" t="s">
        <v>72</v>
      </c>
      <c r="G2" s="16" t="s">
        <v>73</v>
      </c>
    </row>
    <row r="3" spans="1:12">
      <c r="A3" s="13" t="s">
        <v>74</v>
      </c>
      <c r="B3" s="13">
        <v>5273</v>
      </c>
      <c r="C3" s="13" t="s">
        <v>72</v>
      </c>
      <c r="G3" s="16" t="s">
        <v>75</v>
      </c>
    </row>
    <row r="4" spans="1:12">
      <c r="A4" s="13" t="s">
        <v>76</v>
      </c>
      <c r="B4" s="13">
        <v>3866</v>
      </c>
      <c r="C4" s="13" t="s">
        <v>72</v>
      </c>
    </row>
    <row r="5" spans="1:12">
      <c r="A5" s="13" t="s">
        <v>77</v>
      </c>
      <c r="B5" s="13">
        <v>3194</v>
      </c>
      <c r="C5" s="13" t="s">
        <v>72</v>
      </c>
    </row>
    <row r="6" spans="1:12">
      <c r="A6" s="13" t="s">
        <v>78</v>
      </c>
      <c r="B6" s="13">
        <v>5640</v>
      </c>
      <c r="C6" s="13" t="s">
        <v>72</v>
      </c>
    </row>
    <row r="7" spans="1:12">
      <c r="A7" s="13" t="s">
        <v>79</v>
      </c>
      <c r="B7" s="13">
        <v>1248</v>
      </c>
      <c r="C7" s="13" t="s">
        <v>72</v>
      </c>
      <c r="F7" s="12" t="s">
        <v>100</v>
      </c>
      <c r="G7" s="12" t="s">
        <v>102</v>
      </c>
      <c r="I7" s="12" t="s">
        <v>161</v>
      </c>
      <c r="J7" s="1" t="s">
        <v>1</v>
      </c>
      <c r="K7" s="1" t="s">
        <v>2</v>
      </c>
      <c r="L7" s="12" t="s">
        <v>160</v>
      </c>
    </row>
    <row r="8" spans="1:12">
      <c r="A8" s="13" t="s">
        <v>80</v>
      </c>
      <c r="B8" s="13">
        <v>3945</v>
      </c>
      <c r="C8" s="13" t="s">
        <v>72</v>
      </c>
      <c r="F8" s="12" t="s">
        <v>9</v>
      </c>
      <c r="G8" s="12" t="s">
        <v>86</v>
      </c>
      <c r="I8" s="12" t="str">
        <f t="shared" ref="I8:I32" si="0">VLOOKUP(J8,$F$8:$G$32,2,FALSE)</f>
        <v>Centro</v>
      </c>
      <c r="J8" s="2" t="s">
        <v>32</v>
      </c>
      <c r="K8" s="3">
        <v>5708369</v>
      </c>
      <c r="L8" s="79">
        <f t="shared" ref="L8:L32" si="1">K8/SUMIF($I$8:$I$32,I8,$K$8:$K$32)</f>
        <v>0.21742322748106793</v>
      </c>
    </row>
    <row r="9" spans="1:12">
      <c r="A9" s="13" t="s">
        <v>81</v>
      </c>
      <c r="B9" s="13">
        <v>1039</v>
      </c>
      <c r="C9" s="13" t="s">
        <v>72</v>
      </c>
      <c r="F9" s="12" t="s">
        <v>11</v>
      </c>
      <c r="G9" s="12" t="s">
        <v>86</v>
      </c>
      <c r="I9" s="12" t="str">
        <f t="shared" si="0"/>
        <v>Centro</v>
      </c>
      <c r="J9" s="2" t="s">
        <v>31</v>
      </c>
      <c r="K9" s="3">
        <v>9916715</v>
      </c>
      <c r="L9" s="79">
        <f t="shared" si="1"/>
        <v>0.37771282503109355</v>
      </c>
    </row>
    <row r="10" spans="1:12">
      <c r="A10" s="13" t="s">
        <v>82</v>
      </c>
      <c r="B10" s="13">
        <v>75729</v>
      </c>
      <c r="C10" s="13" t="s">
        <v>72</v>
      </c>
      <c r="F10" s="12" t="s">
        <v>12</v>
      </c>
      <c r="G10" s="12" t="s">
        <v>85</v>
      </c>
      <c r="I10" s="12" t="str">
        <f t="shared" si="0"/>
        <v>Centro</v>
      </c>
      <c r="J10" s="17" t="s">
        <v>88</v>
      </c>
      <c r="K10">
        <v>3308876</v>
      </c>
      <c r="L10" s="79">
        <f t="shared" si="1"/>
        <v>0.12603013211911249</v>
      </c>
    </row>
    <row r="11" spans="1:12">
      <c r="A11" s="13" t="s">
        <v>83</v>
      </c>
      <c r="B11" s="13">
        <v>1188</v>
      </c>
      <c r="C11" s="13" t="s">
        <v>72</v>
      </c>
      <c r="F11" s="12" t="s">
        <v>13</v>
      </c>
      <c r="G11" s="12" t="s">
        <v>85</v>
      </c>
      <c r="I11" s="12" t="str">
        <f t="shared" si="0"/>
        <v>Centro</v>
      </c>
      <c r="J11" s="2" t="s">
        <v>6</v>
      </c>
      <c r="K11">
        <v>3194537</v>
      </c>
      <c r="L11" s="79">
        <f t="shared" si="1"/>
        <v>0.12167513082067545</v>
      </c>
    </row>
    <row r="12" spans="1:12">
      <c r="A12" s="13" t="s">
        <v>71</v>
      </c>
      <c r="B12" s="13">
        <v>4058</v>
      </c>
      <c r="C12" s="13" t="s">
        <v>84</v>
      </c>
      <c r="F12" s="12" t="s">
        <v>14</v>
      </c>
      <c r="G12" s="12" t="s">
        <v>85</v>
      </c>
      <c r="I12" s="12" t="str">
        <f t="shared" si="0"/>
        <v>Centro</v>
      </c>
      <c r="J12" s="17" t="s">
        <v>7</v>
      </c>
      <c r="K12">
        <v>2890151</v>
      </c>
      <c r="L12" s="79">
        <f t="shared" si="1"/>
        <v>0.11008152386918854</v>
      </c>
    </row>
    <row r="13" spans="1:12">
      <c r="A13" s="13" t="s">
        <v>74</v>
      </c>
      <c r="B13" s="13">
        <v>1032</v>
      </c>
      <c r="C13" s="13" t="s">
        <v>84</v>
      </c>
      <c r="F13" s="12" t="s">
        <v>15</v>
      </c>
      <c r="G13" s="12" t="s">
        <v>86</v>
      </c>
      <c r="I13" s="12" t="str">
        <f t="shared" si="0"/>
        <v>Cuyo</v>
      </c>
      <c r="J13" s="2" t="s">
        <v>8</v>
      </c>
      <c r="K13">
        <v>1738929</v>
      </c>
      <c r="L13" s="79">
        <f t="shared" si="1"/>
        <v>0.60965980365277916</v>
      </c>
    </row>
    <row r="14" spans="1:12">
      <c r="A14" s="13" t="s">
        <v>76</v>
      </c>
      <c r="B14" s="13">
        <v>924</v>
      </c>
      <c r="C14" s="13" t="s">
        <v>84</v>
      </c>
      <c r="F14" s="12" t="s">
        <v>17</v>
      </c>
      <c r="G14" s="12" t="s">
        <v>86</v>
      </c>
      <c r="I14" s="12" t="str">
        <f t="shared" si="0"/>
        <v>Noa</v>
      </c>
      <c r="J14" s="17" t="s">
        <v>9</v>
      </c>
      <c r="K14">
        <v>1448188</v>
      </c>
      <c r="L14" s="79">
        <f t="shared" si="1"/>
        <v>0.29486184421099271</v>
      </c>
    </row>
    <row r="15" spans="1:12">
      <c r="A15" s="13" t="s">
        <v>77</v>
      </c>
      <c r="B15" s="13">
        <v>396</v>
      </c>
      <c r="C15" s="13" t="s">
        <v>84</v>
      </c>
      <c r="F15" s="12" t="s">
        <v>20</v>
      </c>
      <c r="G15" s="12" t="s">
        <v>85</v>
      </c>
      <c r="I15" s="12" t="str">
        <f t="shared" si="0"/>
        <v>Centro</v>
      </c>
      <c r="J15" s="17" t="s">
        <v>103</v>
      </c>
      <c r="K15">
        <v>1235994</v>
      </c>
      <c r="L15" s="79">
        <f t="shared" si="1"/>
        <v>4.707716067886205E-2</v>
      </c>
    </row>
    <row r="16" spans="1:12">
      <c r="A16" s="13" t="s">
        <v>78</v>
      </c>
      <c r="B16" s="13">
        <v>374</v>
      </c>
      <c r="C16" s="13" t="s">
        <v>84</v>
      </c>
      <c r="F16" s="12" t="s">
        <v>23</v>
      </c>
      <c r="G16" s="12" t="s">
        <v>86</v>
      </c>
      <c r="I16" s="12" t="str">
        <f t="shared" si="0"/>
        <v>Noa</v>
      </c>
      <c r="J16" s="2" t="s">
        <v>11</v>
      </c>
      <c r="K16">
        <v>1214441</v>
      </c>
      <c r="L16" s="79">
        <f t="shared" si="1"/>
        <v>0.24726921708054628</v>
      </c>
    </row>
    <row r="17" spans="1:12">
      <c r="A17" s="13" t="s">
        <v>79</v>
      </c>
      <c r="B17" s="13">
        <v>100</v>
      </c>
      <c r="C17" s="13" t="s">
        <v>84</v>
      </c>
      <c r="F17" s="12" t="s">
        <v>24</v>
      </c>
      <c r="G17" s="12" t="s">
        <v>86</v>
      </c>
      <c r="I17" s="12" t="str">
        <f t="shared" si="0"/>
        <v>Nea</v>
      </c>
      <c r="J17" s="2" t="s">
        <v>12</v>
      </c>
      <c r="K17">
        <v>1101593</v>
      </c>
      <c r="L17" s="79">
        <f t="shared" si="1"/>
        <v>0.29937773279715318</v>
      </c>
    </row>
    <row r="18" spans="1:12">
      <c r="A18" s="13" t="s">
        <v>80</v>
      </c>
      <c r="B18" s="13">
        <v>436</v>
      </c>
      <c r="C18" s="13" t="s">
        <v>84</v>
      </c>
      <c r="F18" s="12" t="s">
        <v>8</v>
      </c>
      <c r="G18" s="12" t="s">
        <v>84</v>
      </c>
      <c r="I18" s="12" t="str">
        <f t="shared" si="0"/>
        <v>Nea</v>
      </c>
      <c r="J18" s="2" t="s">
        <v>13</v>
      </c>
      <c r="K18">
        <v>1055259</v>
      </c>
      <c r="L18" s="79">
        <f t="shared" si="1"/>
        <v>0.28678563401709256</v>
      </c>
    </row>
    <row r="19" spans="1:12">
      <c r="A19" s="13" t="s">
        <v>81</v>
      </c>
      <c r="B19" s="13">
        <v>420</v>
      </c>
      <c r="C19" s="13" t="s">
        <v>84</v>
      </c>
      <c r="F19" s="12" t="s">
        <v>16</v>
      </c>
      <c r="G19" s="12" t="s">
        <v>84</v>
      </c>
      <c r="I19" s="12" t="str">
        <f t="shared" si="0"/>
        <v>Nea</v>
      </c>
      <c r="J19" s="2" t="s">
        <v>14</v>
      </c>
      <c r="K19">
        <v>992595</v>
      </c>
      <c r="L19" s="79">
        <f t="shared" si="1"/>
        <v>0.26975556370255643</v>
      </c>
    </row>
    <row r="20" spans="1:12">
      <c r="A20" s="13" t="s">
        <v>82</v>
      </c>
      <c r="B20" s="13">
        <v>4218</v>
      </c>
      <c r="C20" s="13" t="s">
        <v>84</v>
      </c>
      <c r="F20" s="12" t="s">
        <v>22</v>
      </c>
      <c r="G20" s="12" t="s">
        <v>84</v>
      </c>
      <c r="I20" s="12" t="str">
        <f t="shared" si="0"/>
        <v>Noa</v>
      </c>
      <c r="J20" s="2" t="s">
        <v>15</v>
      </c>
      <c r="K20">
        <v>874006</v>
      </c>
      <c r="L20" s="79">
        <f t="shared" si="1"/>
        <v>0.17795411991500612</v>
      </c>
    </row>
    <row r="21" spans="1:12">
      <c r="A21" s="13" t="s">
        <v>83</v>
      </c>
      <c r="B21" s="13">
        <v>23</v>
      </c>
      <c r="C21" s="13" t="s">
        <v>84</v>
      </c>
      <c r="F21" s="12" t="s">
        <v>18</v>
      </c>
      <c r="G21" s="12" t="s">
        <v>87</v>
      </c>
      <c r="I21" s="12" t="str">
        <f t="shared" si="0"/>
        <v>Cuyo</v>
      </c>
      <c r="J21" s="2" t="s">
        <v>16</v>
      </c>
      <c r="K21">
        <v>681055</v>
      </c>
      <c r="L21" s="79">
        <f t="shared" si="1"/>
        <v>0.23877447416009709</v>
      </c>
    </row>
    <row r="22" spans="1:12">
      <c r="A22" s="13" t="s">
        <v>71</v>
      </c>
      <c r="B22" s="13">
        <v>8345</v>
      </c>
      <c r="C22" s="13" t="s">
        <v>85</v>
      </c>
      <c r="F22" s="12" t="s">
        <v>19</v>
      </c>
      <c r="G22" s="12" t="s">
        <v>87</v>
      </c>
      <c r="I22" s="12" t="str">
        <f t="shared" si="0"/>
        <v>Noa</v>
      </c>
      <c r="J22" s="2" t="s">
        <v>17</v>
      </c>
      <c r="K22">
        <v>673307</v>
      </c>
      <c r="L22" s="79">
        <f t="shared" si="1"/>
        <v>0.13709031129947966</v>
      </c>
    </row>
    <row r="23" spans="1:12">
      <c r="A23" s="13" t="s">
        <v>74</v>
      </c>
      <c r="B23" s="13">
        <v>1111</v>
      </c>
      <c r="C23" s="13" t="s">
        <v>85</v>
      </c>
      <c r="F23" s="12" t="s">
        <v>21</v>
      </c>
      <c r="G23" s="12" t="s">
        <v>87</v>
      </c>
      <c r="I23" s="12" t="str">
        <f t="shared" si="0"/>
        <v>Sur</v>
      </c>
      <c r="J23" s="17" t="s">
        <v>18</v>
      </c>
      <c r="K23">
        <v>638645</v>
      </c>
      <c r="L23" s="79">
        <f t="shared" si="1"/>
        <v>0.26399681870285252</v>
      </c>
    </row>
    <row r="24" spans="1:12">
      <c r="A24" s="13" t="s">
        <v>76</v>
      </c>
      <c r="B24" s="13">
        <v>967</v>
      </c>
      <c r="C24" s="13" t="s">
        <v>85</v>
      </c>
      <c r="F24" s="12" t="s">
        <v>25</v>
      </c>
      <c r="G24" s="12" t="s">
        <v>87</v>
      </c>
      <c r="I24" s="12" t="str">
        <f t="shared" si="0"/>
        <v>Sur</v>
      </c>
      <c r="J24" s="17" t="s">
        <v>19</v>
      </c>
      <c r="K24">
        <v>551266</v>
      </c>
      <c r="L24" s="79">
        <f t="shared" si="1"/>
        <v>0.22787694299500771</v>
      </c>
    </row>
    <row r="25" spans="1:12">
      <c r="A25" s="13" t="s">
        <v>77</v>
      </c>
      <c r="B25" s="13">
        <v>239</v>
      </c>
      <c r="C25" s="13" t="s">
        <v>85</v>
      </c>
      <c r="F25" s="12" t="s">
        <v>26</v>
      </c>
      <c r="G25" s="12" t="s">
        <v>87</v>
      </c>
      <c r="I25" s="12" t="str">
        <f t="shared" si="0"/>
        <v>Nea</v>
      </c>
      <c r="J25" s="2" t="s">
        <v>20</v>
      </c>
      <c r="K25">
        <v>530162</v>
      </c>
      <c r="L25" s="79">
        <f t="shared" si="1"/>
        <v>0.14408106948319779</v>
      </c>
    </row>
    <row r="26" spans="1:12">
      <c r="A26" s="13" t="s">
        <v>78</v>
      </c>
      <c r="B26" s="13">
        <v>721</v>
      </c>
      <c r="C26" s="13" t="s">
        <v>85</v>
      </c>
      <c r="F26" s="12" t="s">
        <v>27</v>
      </c>
      <c r="G26" s="12" t="s">
        <v>87</v>
      </c>
      <c r="I26" s="12" t="str">
        <f t="shared" si="0"/>
        <v>Sur</v>
      </c>
      <c r="J26" s="2" t="s">
        <v>21</v>
      </c>
      <c r="K26">
        <v>509108</v>
      </c>
      <c r="L26" s="79">
        <f t="shared" si="1"/>
        <v>0.21045008161994824</v>
      </c>
    </row>
    <row r="27" spans="1:12">
      <c r="A27" s="13" t="s">
        <v>79</v>
      </c>
      <c r="B27" s="13">
        <v>112</v>
      </c>
      <c r="C27" s="13" t="s">
        <v>85</v>
      </c>
      <c r="F27" s="12" t="s">
        <v>88</v>
      </c>
      <c r="G27" s="12" t="s">
        <v>72</v>
      </c>
      <c r="I27" s="12" t="str">
        <f t="shared" si="0"/>
        <v>Cuyo</v>
      </c>
      <c r="J27" s="2" t="s">
        <v>22</v>
      </c>
      <c r="K27">
        <v>432310</v>
      </c>
      <c r="L27" s="79">
        <f t="shared" si="1"/>
        <v>0.15156572218712377</v>
      </c>
    </row>
    <row r="28" spans="1:12">
      <c r="A28" s="13" t="s">
        <v>80</v>
      </c>
      <c r="B28" s="13">
        <v>613</v>
      </c>
      <c r="C28" s="13" t="s">
        <v>85</v>
      </c>
      <c r="F28" s="12" t="s">
        <v>6</v>
      </c>
      <c r="G28" s="12" t="s">
        <v>72</v>
      </c>
      <c r="I28" s="12" t="str">
        <f t="shared" si="0"/>
        <v>Noa</v>
      </c>
      <c r="J28" s="2" t="s">
        <v>23</v>
      </c>
      <c r="K28">
        <v>367828</v>
      </c>
      <c r="L28" s="79">
        <f t="shared" si="1"/>
        <v>7.4892515635014936E-2</v>
      </c>
    </row>
    <row r="29" spans="1:12">
      <c r="A29" s="13" t="s">
        <v>81</v>
      </c>
      <c r="B29" s="13">
        <v>243</v>
      </c>
      <c r="C29" s="13" t="s">
        <v>85</v>
      </c>
      <c r="F29" s="12" t="s">
        <v>103</v>
      </c>
      <c r="G29" s="12" t="s">
        <v>72</v>
      </c>
      <c r="I29" s="12" t="str">
        <f t="shared" si="0"/>
        <v>Noa</v>
      </c>
      <c r="J29" s="2" t="s">
        <v>24</v>
      </c>
      <c r="K29">
        <v>333642</v>
      </c>
      <c r="L29" s="79">
        <f t="shared" si="1"/>
        <v>6.7931991858960317E-2</v>
      </c>
    </row>
    <row r="30" spans="1:12">
      <c r="A30" s="13" t="s">
        <v>82</v>
      </c>
      <c r="B30" s="13">
        <v>2106</v>
      </c>
      <c r="C30" s="13" t="s">
        <v>85</v>
      </c>
      <c r="F30" s="12" t="s">
        <v>7</v>
      </c>
      <c r="G30" s="12" t="s">
        <v>72</v>
      </c>
      <c r="I30" s="12" t="str">
        <f t="shared" si="0"/>
        <v>Sur</v>
      </c>
      <c r="J30" s="2" t="s">
        <v>25</v>
      </c>
      <c r="K30">
        <v>318951</v>
      </c>
      <c r="L30" s="79">
        <f t="shared" si="1"/>
        <v>0.13184484231786597</v>
      </c>
    </row>
    <row r="31" spans="1:12">
      <c r="A31" s="13" t="s">
        <v>83</v>
      </c>
      <c r="B31" s="13">
        <v>142</v>
      </c>
      <c r="C31" s="13" t="s">
        <v>85</v>
      </c>
      <c r="F31" s="12" t="s">
        <v>31</v>
      </c>
      <c r="G31" s="12" t="s">
        <v>72</v>
      </c>
      <c r="I31" s="12" t="str">
        <f t="shared" si="0"/>
        <v>Sur</v>
      </c>
      <c r="J31" s="2" t="s">
        <v>26</v>
      </c>
      <c r="K31">
        <v>273964</v>
      </c>
      <c r="L31" s="79">
        <f t="shared" si="1"/>
        <v>0.11324855661456411</v>
      </c>
    </row>
    <row r="32" spans="1:12">
      <c r="A32" s="13" t="s">
        <v>71</v>
      </c>
      <c r="B32" s="13">
        <v>10740</v>
      </c>
      <c r="C32" s="13" t="s">
        <v>86</v>
      </c>
      <c r="F32" s="12" t="s">
        <v>32</v>
      </c>
      <c r="G32" s="12" t="s">
        <v>72</v>
      </c>
      <c r="I32" s="12" t="str">
        <f t="shared" si="0"/>
        <v>Sur</v>
      </c>
      <c r="J32" s="2" t="s">
        <v>27</v>
      </c>
      <c r="K32">
        <v>127205</v>
      </c>
      <c r="L32" s="79">
        <f t="shared" si="1"/>
        <v>5.2582757749761379E-2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7"/>
  </sheetPr>
  <dimension ref="A1:E26"/>
  <sheetViews>
    <sheetView workbookViewId="0">
      <selection activeCell="E15" sqref="E15"/>
    </sheetView>
  </sheetViews>
  <sheetFormatPr defaultRowHeight="14.4"/>
  <cols>
    <col min="2" max="2" width="28.6640625" bestFit="1" customWidth="1"/>
    <col min="3" max="3" width="30.21875" bestFit="1" customWidth="1"/>
    <col min="4" max="4" width="22.33203125" bestFit="1" customWidth="1"/>
    <col min="5" max="5" width="32.44140625" bestFit="1" customWidth="1"/>
  </cols>
  <sheetData>
    <row r="1" spans="1:5">
      <c r="A1" s="1" t="s">
        <v>0</v>
      </c>
      <c r="B1" s="1" t="s">
        <v>1</v>
      </c>
      <c r="C1" s="84" t="s">
        <v>2</v>
      </c>
      <c r="D1" t="s">
        <v>167</v>
      </c>
      <c r="E1" t="s">
        <v>166</v>
      </c>
    </row>
    <row r="2" spans="1:5">
      <c r="A2">
        <v>2</v>
      </c>
      <c r="B2" s="2" t="s">
        <v>31</v>
      </c>
      <c r="C2" s="83">
        <v>9916715</v>
      </c>
      <c r="D2">
        <v>235</v>
      </c>
      <c r="E2" s="85">
        <f>D2/C2</f>
        <v>2.3697363491841803E-5</v>
      </c>
    </row>
    <row r="3" spans="1:5">
      <c r="A3">
        <v>21</v>
      </c>
      <c r="B3" s="2" t="s">
        <v>23</v>
      </c>
      <c r="C3" s="84">
        <v>367828</v>
      </c>
      <c r="D3">
        <v>8119</v>
      </c>
      <c r="E3" s="85">
        <f t="shared" ref="E3:E26" si="0">D3/C3</f>
        <v>2.2072816642561197E-2</v>
      </c>
    </row>
    <row r="4" spans="1:5">
      <c r="A4">
        <v>11</v>
      </c>
      <c r="B4" s="81" t="s">
        <v>13</v>
      </c>
      <c r="C4" s="84">
        <v>1055259</v>
      </c>
      <c r="D4">
        <v>14145</v>
      </c>
      <c r="E4" s="85">
        <f t="shared" si="0"/>
        <v>1.3404292216413222E-2</v>
      </c>
    </row>
    <row r="5" spans="1:5">
      <c r="A5">
        <v>19</v>
      </c>
      <c r="B5" s="2" t="s">
        <v>21</v>
      </c>
      <c r="C5" s="84">
        <v>509108</v>
      </c>
      <c r="D5">
        <v>5056</v>
      </c>
      <c r="E5" s="85">
        <f t="shared" si="0"/>
        <v>9.9310951703764239E-3</v>
      </c>
    </row>
    <row r="6" spans="1:5">
      <c r="A6">
        <v>5</v>
      </c>
      <c r="B6" s="17" t="s">
        <v>7</v>
      </c>
      <c r="C6" s="84">
        <v>2890151</v>
      </c>
      <c r="D6">
        <v>911</v>
      </c>
      <c r="E6" s="85">
        <f t="shared" si="0"/>
        <v>3.1520844412627578E-4</v>
      </c>
    </row>
    <row r="7" spans="1:5">
      <c r="A7">
        <v>3</v>
      </c>
      <c r="B7" s="82" t="s">
        <v>88</v>
      </c>
      <c r="C7" s="84">
        <v>3308876</v>
      </c>
      <c r="D7">
        <v>8162</v>
      </c>
      <c r="E7" s="85">
        <f t="shared" si="0"/>
        <v>2.4666986614185604E-3</v>
      </c>
    </row>
    <row r="8" spans="1:5">
      <c r="A8">
        <v>12</v>
      </c>
      <c r="B8" s="81" t="s">
        <v>14</v>
      </c>
      <c r="C8" s="84">
        <v>992595</v>
      </c>
      <c r="D8">
        <v>14145</v>
      </c>
      <c r="E8" s="85">
        <f t="shared" si="0"/>
        <v>1.4250525138651715E-2</v>
      </c>
    </row>
    <row r="9" spans="1:5">
      <c r="A9">
        <v>8</v>
      </c>
      <c r="B9" s="17" t="s">
        <v>103</v>
      </c>
      <c r="C9" s="84">
        <v>1235994</v>
      </c>
      <c r="D9">
        <v>14145</v>
      </c>
      <c r="E9" s="85">
        <f t="shared" si="0"/>
        <v>1.1444230311797631E-2</v>
      </c>
    </row>
    <row r="10" spans="1:5">
      <c r="A10">
        <v>18</v>
      </c>
      <c r="B10" s="2" t="s">
        <v>20</v>
      </c>
      <c r="C10" s="84">
        <v>530162</v>
      </c>
      <c r="D10">
        <v>14144</v>
      </c>
      <c r="E10" s="85">
        <f t="shared" si="0"/>
        <v>2.667863785031745E-2</v>
      </c>
    </row>
    <row r="11" spans="1:5">
      <c r="A11">
        <v>1</v>
      </c>
      <c r="B11" s="2" t="s">
        <v>32</v>
      </c>
      <c r="C11" s="83">
        <v>5708369</v>
      </c>
      <c r="D11">
        <v>37502</v>
      </c>
      <c r="E11" s="85">
        <f t="shared" si="0"/>
        <v>6.5696523823179616E-3</v>
      </c>
    </row>
    <row r="12" spans="1:5">
      <c r="A12">
        <v>15</v>
      </c>
      <c r="B12" s="2" t="s">
        <v>17</v>
      </c>
      <c r="C12" s="84">
        <v>673307</v>
      </c>
      <c r="D12">
        <v>8118</v>
      </c>
      <c r="E12" s="85">
        <f t="shared" si="0"/>
        <v>1.2056907176072728E-2</v>
      </c>
    </row>
    <row r="13" spans="1:5">
      <c r="A13">
        <v>23</v>
      </c>
      <c r="B13" s="2" t="s">
        <v>25</v>
      </c>
      <c r="C13" s="84">
        <v>318951</v>
      </c>
      <c r="D13">
        <v>5055</v>
      </c>
      <c r="E13" s="85">
        <f t="shared" si="0"/>
        <v>1.5848829444021183E-2</v>
      </c>
    </row>
    <row r="14" spans="1:5">
      <c r="A14">
        <v>22</v>
      </c>
      <c r="B14" s="2" t="s">
        <v>24</v>
      </c>
      <c r="C14" s="84">
        <v>333642</v>
      </c>
      <c r="D14">
        <v>8120</v>
      </c>
      <c r="E14" s="85">
        <f t="shared" si="0"/>
        <v>2.433746350879086E-2</v>
      </c>
    </row>
    <row r="15" spans="1:5">
      <c r="A15">
        <v>6</v>
      </c>
      <c r="B15" s="2" t="s">
        <v>8</v>
      </c>
      <c r="C15" s="84">
        <v>1738929</v>
      </c>
      <c r="D15">
        <v>2956</v>
      </c>
      <c r="E15" s="85">
        <f t="shared" si="0"/>
        <v>1.6998968905573488E-3</v>
      </c>
    </row>
    <row r="16" spans="1:5">
      <c r="A16">
        <v>10</v>
      </c>
      <c r="B16" s="2" t="s">
        <v>12</v>
      </c>
      <c r="C16" s="84">
        <v>1101593</v>
      </c>
      <c r="D16">
        <v>14146</v>
      </c>
      <c r="E16" s="85">
        <f t="shared" si="0"/>
        <v>1.2841403313201881E-2</v>
      </c>
    </row>
    <row r="17" spans="1:5">
      <c r="A17">
        <v>17</v>
      </c>
      <c r="B17" s="17" t="s">
        <v>19</v>
      </c>
      <c r="C17" s="84">
        <v>551266</v>
      </c>
      <c r="D17">
        <v>5056</v>
      </c>
      <c r="E17" s="85">
        <f t="shared" si="0"/>
        <v>9.1716158805368007E-3</v>
      </c>
    </row>
    <row r="18" spans="1:5">
      <c r="A18">
        <v>16</v>
      </c>
      <c r="B18" s="17" t="s">
        <v>18</v>
      </c>
      <c r="C18" s="84">
        <v>638645</v>
      </c>
      <c r="D18">
        <v>5057</v>
      </c>
      <c r="E18" s="85">
        <f t="shared" si="0"/>
        <v>7.9183270831212956E-3</v>
      </c>
    </row>
    <row r="19" spans="1:5">
      <c r="A19">
        <v>9</v>
      </c>
      <c r="B19" s="2" t="s">
        <v>11</v>
      </c>
      <c r="C19" s="84">
        <v>1214441</v>
      </c>
      <c r="D19">
        <v>8119</v>
      </c>
      <c r="E19" s="85">
        <f t="shared" si="0"/>
        <v>6.6853803519479329E-3</v>
      </c>
    </row>
    <row r="20" spans="1:5">
      <c r="A20">
        <v>14</v>
      </c>
      <c r="B20" s="2" t="s">
        <v>16</v>
      </c>
      <c r="C20" s="84">
        <v>681055</v>
      </c>
      <c r="D20">
        <v>2957</v>
      </c>
      <c r="E20" s="85">
        <f t="shared" si="0"/>
        <v>4.3417932472414123E-3</v>
      </c>
    </row>
    <row r="21" spans="1:5">
      <c r="A21">
        <v>20</v>
      </c>
      <c r="B21" s="2" t="s">
        <v>22</v>
      </c>
      <c r="C21" s="84">
        <v>432310</v>
      </c>
      <c r="D21">
        <v>2957</v>
      </c>
      <c r="E21" s="85">
        <f t="shared" si="0"/>
        <v>6.8399990747380355E-3</v>
      </c>
    </row>
    <row r="22" spans="1:5">
      <c r="A22">
        <v>24</v>
      </c>
      <c r="B22" s="2" t="s">
        <v>26</v>
      </c>
      <c r="C22" s="84">
        <v>273964</v>
      </c>
      <c r="D22">
        <v>5055</v>
      </c>
      <c r="E22" s="85">
        <f t="shared" si="0"/>
        <v>1.8451329371742271E-2</v>
      </c>
    </row>
    <row r="23" spans="1:5">
      <c r="A23">
        <v>4</v>
      </c>
      <c r="B23" s="2" t="s">
        <v>6</v>
      </c>
      <c r="C23" s="84">
        <v>3194537</v>
      </c>
      <c r="D23">
        <v>14145</v>
      </c>
      <c r="E23" s="85">
        <f t="shared" si="0"/>
        <v>4.4278717072301866E-3</v>
      </c>
    </row>
    <row r="24" spans="1:5">
      <c r="A24">
        <v>13</v>
      </c>
      <c r="B24" s="2" t="s">
        <v>15</v>
      </c>
      <c r="C24" s="84">
        <v>874006</v>
      </c>
      <c r="D24">
        <v>8119</v>
      </c>
      <c r="E24" s="85">
        <f t="shared" si="0"/>
        <v>9.2894099125177629E-3</v>
      </c>
    </row>
    <row r="25" spans="1:5">
      <c r="A25">
        <v>25</v>
      </c>
      <c r="B25" s="2" t="s">
        <v>27</v>
      </c>
      <c r="C25" s="84">
        <v>127205</v>
      </c>
      <c r="D25">
        <v>5056</v>
      </c>
      <c r="E25" s="85">
        <f t="shared" si="0"/>
        <v>3.9746865296175465E-2</v>
      </c>
    </row>
    <row r="26" spans="1:5">
      <c r="A26">
        <v>7</v>
      </c>
      <c r="B26" s="82" t="s">
        <v>9</v>
      </c>
      <c r="C26" s="84">
        <v>1448188</v>
      </c>
      <c r="D26">
        <v>8120</v>
      </c>
      <c r="E26" s="85">
        <f t="shared" si="0"/>
        <v>5.6070068250807219E-3</v>
      </c>
    </row>
  </sheetData>
  <autoFilter ref="A1:E26" xr:uid="{215F67EE-FF7F-4276-ADA0-7F421B27047D}">
    <sortState xmlns:xlrd2="http://schemas.microsoft.com/office/spreadsheetml/2017/richdata2" ref="A2:E26">
      <sortCondition ref="B1:B26"/>
    </sortState>
  </autoFilter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5"/>
  </sheetPr>
  <dimension ref="A1:I23"/>
  <sheetViews>
    <sheetView zoomScale="70" zoomScaleNormal="70" workbookViewId="0">
      <selection activeCell="F18" sqref="F18"/>
    </sheetView>
  </sheetViews>
  <sheetFormatPr defaultRowHeight="14.4"/>
  <cols>
    <col min="1" max="1" width="35.33203125" bestFit="1" customWidth="1"/>
    <col min="2" max="2" width="38.6640625" bestFit="1" customWidth="1"/>
    <col min="3" max="3" width="57.33203125" customWidth="1"/>
    <col min="4" max="4" width="6.77734375" bestFit="1" customWidth="1"/>
    <col min="5" max="5" width="11.5546875" bestFit="1" customWidth="1"/>
    <col min="6" max="7" width="8.88671875" style="8"/>
    <col min="8" max="8" width="25.6640625" style="8" bestFit="1" customWidth="1"/>
    <col min="9" max="9" width="143.77734375" customWidth="1"/>
  </cols>
  <sheetData>
    <row r="1" spans="1:9" ht="18">
      <c r="A1" s="21" t="s">
        <v>1</v>
      </c>
      <c r="B1" s="21" t="s">
        <v>104</v>
      </c>
      <c r="C1" s="21" t="s">
        <v>40</v>
      </c>
      <c r="D1" s="21" t="s">
        <v>41</v>
      </c>
      <c r="E1" s="21" t="s">
        <v>105</v>
      </c>
      <c r="F1" s="21" t="s">
        <v>106</v>
      </c>
      <c r="G1" s="21" t="s">
        <v>107</v>
      </c>
      <c r="H1" s="21" t="s">
        <v>42</v>
      </c>
      <c r="I1" s="21" t="s">
        <v>43</v>
      </c>
    </row>
    <row r="2" spans="1:9" ht="15.6">
      <c r="A2" s="4" t="s">
        <v>44</v>
      </c>
      <c r="B2" s="4" t="s">
        <v>108</v>
      </c>
      <c r="C2" s="29" t="s">
        <v>109</v>
      </c>
      <c r="D2" s="22">
        <v>0.17899999999999999</v>
      </c>
      <c r="E2" s="22"/>
      <c r="F2" s="22"/>
      <c r="G2" s="22"/>
      <c r="H2" s="4"/>
      <c r="I2" s="7" t="s">
        <v>110</v>
      </c>
    </row>
    <row r="3" spans="1:9" ht="28.8">
      <c r="A3" s="5" t="s">
        <v>46</v>
      </c>
      <c r="B3" s="5" t="s">
        <v>111</v>
      </c>
      <c r="C3" s="36" t="s">
        <v>112</v>
      </c>
      <c r="D3" s="6">
        <v>0.5</v>
      </c>
      <c r="E3" s="6"/>
      <c r="F3" s="6"/>
      <c r="G3" s="6"/>
      <c r="H3" s="6"/>
      <c r="I3" s="39" t="s">
        <v>45</v>
      </c>
    </row>
    <row r="4" spans="1:9" ht="31.2">
      <c r="A4" s="5" t="s">
        <v>47</v>
      </c>
      <c r="B4" s="5" t="s">
        <v>111</v>
      </c>
      <c r="C4" s="37" t="s">
        <v>48</v>
      </c>
      <c r="D4" s="23">
        <v>0.25</v>
      </c>
      <c r="E4" s="23"/>
      <c r="F4" s="23"/>
      <c r="G4" s="23"/>
      <c r="H4" s="5"/>
      <c r="I4" s="40" t="s">
        <v>49</v>
      </c>
    </row>
    <row r="5" spans="1:9" ht="28.8">
      <c r="A5" s="4" t="s">
        <v>158</v>
      </c>
      <c r="B5" s="4" t="s">
        <v>108</v>
      </c>
      <c r="C5" s="24" t="s">
        <v>113</v>
      </c>
      <c r="D5" s="22"/>
      <c r="E5" s="22"/>
      <c r="F5" s="22"/>
      <c r="G5" s="22"/>
      <c r="H5" s="4" t="s">
        <v>55</v>
      </c>
      <c r="I5" s="7" t="s">
        <v>45</v>
      </c>
    </row>
    <row r="6" spans="1:9" ht="28.8">
      <c r="A6" s="4" t="s">
        <v>159</v>
      </c>
      <c r="B6" s="4" t="s">
        <v>108</v>
      </c>
      <c r="C6" s="24" t="s">
        <v>114</v>
      </c>
      <c r="D6" s="22"/>
      <c r="E6" s="22"/>
      <c r="F6" s="22"/>
      <c r="G6" s="22"/>
      <c r="H6" s="4" t="s">
        <v>55</v>
      </c>
      <c r="I6" s="7" t="s">
        <v>56</v>
      </c>
    </row>
    <row r="7" spans="1:9" ht="28.8">
      <c r="A7" s="4" t="s">
        <v>50</v>
      </c>
      <c r="B7" s="4" t="s">
        <v>108</v>
      </c>
      <c r="C7" s="24" t="s">
        <v>115</v>
      </c>
      <c r="D7" s="22">
        <v>0.3</v>
      </c>
      <c r="E7" s="22"/>
      <c r="F7" s="22"/>
      <c r="G7" s="22"/>
      <c r="H7" s="7"/>
      <c r="I7" s="7" t="s">
        <v>45</v>
      </c>
    </row>
    <row r="8" spans="1:9" ht="15.6">
      <c r="A8" s="4" t="s">
        <v>116</v>
      </c>
      <c r="B8" s="4" t="s">
        <v>108</v>
      </c>
      <c r="C8" s="29" t="s">
        <v>117</v>
      </c>
      <c r="D8" s="22"/>
      <c r="E8" s="22"/>
      <c r="F8" s="22"/>
      <c r="G8" s="22"/>
      <c r="H8" s="4" t="s">
        <v>55</v>
      </c>
      <c r="I8" s="41" t="s">
        <v>51</v>
      </c>
    </row>
    <row r="9" spans="1:9" ht="15.6">
      <c r="A9" s="4" t="s">
        <v>52</v>
      </c>
      <c r="B9" s="4" t="s">
        <v>108</v>
      </c>
      <c r="C9" s="29" t="s">
        <v>118</v>
      </c>
      <c r="D9" s="22"/>
      <c r="E9" s="22">
        <v>5</v>
      </c>
      <c r="F9" s="22">
        <v>1</v>
      </c>
      <c r="G9" s="22">
        <v>14</v>
      </c>
      <c r="H9" s="4" t="s">
        <v>119</v>
      </c>
      <c r="I9" s="7" t="s">
        <v>120</v>
      </c>
    </row>
    <row r="10" spans="1:9" ht="28.8">
      <c r="A10" s="71" t="s">
        <v>121</v>
      </c>
      <c r="B10" s="4" t="s">
        <v>108</v>
      </c>
      <c r="C10" s="29" t="s">
        <v>122</v>
      </c>
      <c r="D10" s="22" t="s">
        <v>53</v>
      </c>
      <c r="E10" s="22">
        <v>14</v>
      </c>
      <c r="F10" s="22">
        <v>6</v>
      </c>
      <c r="G10" s="22">
        <v>41</v>
      </c>
      <c r="H10" s="4" t="s">
        <v>119</v>
      </c>
      <c r="I10" s="7" t="s">
        <v>123</v>
      </c>
    </row>
    <row r="11" spans="1:9" ht="28.8">
      <c r="A11" s="72" t="s">
        <v>124</v>
      </c>
      <c r="B11" s="25" t="s">
        <v>125</v>
      </c>
      <c r="C11" s="26" t="s">
        <v>126</v>
      </c>
      <c r="D11" s="27"/>
      <c r="E11" s="28">
        <v>20</v>
      </c>
      <c r="F11" s="28">
        <v>10</v>
      </c>
      <c r="G11" s="28">
        <v>41</v>
      </c>
      <c r="H11" s="25" t="s">
        <v>119</v>
      </c>
      <c r="I11" s="42" t="s">
        <v>123</v>
      </c>
    </row>
    <row r="12" spans="1:9" ht="28.8">
      <c r="A12" s="72" t="s">
        <v>127</v>
      </c>
      <c r="B12" s="25" t="s">
        <v>125</v>
      </c>
      <c r="C12" s="26" t="s">
        <v>128</v>
      </c>
      <c r="D12" s="27"/>
      <c r="E12" s="28">
        <v>11.5</v>
      </c>
      <c r="F12" s="28">
        <v>6</v>
      </c>
      <c r="G12" s="28">
        <v>19</v>
      </c>
      <c r="H12" s="25" t="s">
        <v>119</v>
      </c>
      <c r="I12" s="42" t="s">
        <v>123</v>
      </c>
    </row>
    <row r="13" spans="1:9" ht="43.2">
      <c r="A13" s="4" t="s">
        <v>129</v>
      </c>
      <c r="B13" s="4" t="s">
        <v>108</v>
      </c>
      <c r="C13" s="29" t="s">
        <v>130</v>
      </c>
      <c r="D13" s="22"/>
      <c r="E13" s="22">
        <v>14</v>
      </c>
      <c r="F13" s="22"/>
      <c r="G13" s="22"/>
      <c r="H13" s="4" t="s">
        <v>119</v>
      </c>
      <c r="I13" s="7" t="s">
        <v>54</v>
      </c>
    </row>
    <row r="14" spans="1:9" ht="43.2">
      <c r="A14" s="4" t="s">
        <v>131</v>
      </c>
      <c r="B14" s="4" t="s">
        <v>108</v>
      </c>
      <c r="C14" s="29" t="s">
        <v>132</v>
      </c>
      <c r="D14" s="22"/>
      <c r="E14" s="22"/>
      <c r="F14" s="22">
        <v>21</v>
      </c>
      <c r="G14" s="22">
        <v>42</v>
      </c>
      <c r="H14" s="4" t="s">
        <v>119</v>
      </c>
      <c r="I14" s="7" t="s">
        <v>54</v>
      </c>
    </row>
    <row r="15" spans="1:9" ht="28.8">
      <c r="A15" s="30" t="s">
        <v>133</v>
      </c>
      <c r="B15" s="30" t="s">
        <v>111</v>
      </c>
      <c r="C15" s="38" t="s">
        <v>134</v>
      </c>
      <c r="D15" s="31"/>
      <c r="E15" s="31">
        <v>10</v>
      </c>
      <c r="F15" s="31">
        <v>7</v>
      </c>
      <c r="G15" s="31">
        <v>14</v>
      </c>
      <c r="H15" s="31" t="s">
        <v>119</v>
      </c>
      <c r="I15" s="43" t="s">
        <v>123</v>
      </c>
    </row>
    <row r="16" spans="1:9" ht="15.6">
      <c r="A16" s="73" t="s">
        <v>135</v>
      </c>
      <c r="B16" s="4" t="s">
        <v>108</v>
      </c>
      <c r="C16" s="74" t="s">
        <v>136</v>
      </c>
      <c r="D16" s="75"/>
      <c r="E16" s="75">
        <v>5</v>
      </c>
      <c r="F16" s="75">
        <v>3</v>
      </c>
      <c r="G16" s="75">
        <v>9</v>
      </c>
      <c r="H16" s="75" t="s">
        <v>119</v>
      </c>
      <c r="I16" s="74" t="s">
        <v>54</v>
      </c>
    </row>
    <row r="17" spans="1:9">
      <c r="A17" s="32"/>
      <c r="B17" s="32"/>
      <c r="C17" s="32"/>
      <c r="D17" s="32"/>
      <c r="E17" s="32"/>
      <c r="F17" s="32"/>
      <c r="G17" s="32"/>
      <c r="H17" s="32"/>
      <c r="I17" s="32"/>
    </row>
    <row r="18" spans="1:9" ht="18">
      <c r="A18" s="32"/>
      <c r="B18" s="32"/>
      <c r="C18" s="32"/>
      <c r="D18" s="32"/>
      <c r="E18" s="33" t="s">
        <v>137</v>
      </c>
      <c r="F18" s="32"/>
      <c r="G18" s="32"/>
      <c r="H18" s="32"/>
      <c r="I18" s="32"/>
    </row>
    <row r="19" spans="1:9" ht="18">
      <c r="A19" s="34" t="s">
        <v>138</v>
      </c>
      <c r="B19" s="33"/>
      <c r="C19" s="33"/>
      <c r="D19" s="33"/>
      <c r="E19" s="33"/>
      <c r="F19" s="33"/>
      <c r="G19" s="33"/>
      <c r="H19" s="32"/>
      <c r="I19" s="32"/>
    </row>
    <row r="20" spans="1:9">
      <c r="A20" s="10" t="s">
        <v>139</v>
      </c>
      <c r="B20" s="10" t="s">
        <v>140</v>
      </c>
      <c r="C20" s="32"/>
      <c r="D20" s="32"/>
      <c r="E20" s="32"/>
      <c r="F20" s="32"/>
      <c r="G20" s="35"/>
      <c r="H20" s="32"/>
      <c r="I20" s="32"/>
    </row>
    <row r="21" spans="1:9">
      <c r="A21" s="32"/>
      <c r="B21" s="10" t="s">
        <v>141</v>
      </c>
      <c r="C21" s="32"/>
      <c r="D21" s="32"/>
      <c r="E21" s="32"/>
      <c r="F21" s="32"/>
      <c r="G21" s="35"/>
      <c r="H21" s="32"/>
      <c r="I21" s="32"/>
    </row>
    <row r="22" spans="1:9">
      <c r="F22"/>
      <c r="G22"/>
      <c r="H22"/>
    </row>
    <row r="23" spans="1:9">
      <c r="F23"/>
      <c r="G23"/>
      <c r="H23"/>
    </row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5"/>
    <outlinePr summaryBelow="0" summaryRight="0"/>
  </sheetPr>
  <dimension ref="A1:B7"/>
  <sheetViews>
    <sheetView workbookViewId="0">
      <selection activeCell="F10" sqref="F10"/>
    </sheetView>
  </sheetViews>
  <sheetFormatPr defaultColWidth="14" defaultRowHeight="15" customHeight="1"/>
  <cols>
    <col min="1" max="1" width="5.6640625" style="12" customWidth="1"/>
    <col min="2" max="2" width="23.6640625" style="12" bestFit="1" customWidth="1"/>
    <col min="3" max="16384" width="14" style="12"/>
  </cols>
  <sheetData>
    <row r="1" spans="1:2" ht="15" customHeight="1">
      <c r="A1" s="11" t="s">
        <v>29</v>
      </c>
      <c r="B1" s="11" t="s">
        <v>64</v>
      </c>
    </row>
    <row r="2" spans="1:2" ht="14.4">
      <c r="A2" s="13" t="s">
        <v>65</v>
      </c>
      <c r="B2" s="68">
        <v>1.8E-3</v>
      </c>
    </row>
    <row r="3" spans="1:2" ht="14.4">
      <c r="A3" s="14">
        <v>44123</v>
      </c>
      <c r="B3" s="68">
        <v>1.17E-2</v>
      </c>
    </row>
    <row r="4" spans="1:2" ht="14.4">
      <c r="A4" s="13" t="s">
        <v>66</v>
      </c>
      <c r="B4" s="68">
        <v>6.8099999999999994E-2</v>
      </c>
    </row>
    <row r="5" spans="1:2" ht="14.4">
      <c r="A5" s="13" t="s">
        <v>67</v>
      </c>
      <c r="B5" s="68">
        <v>0.27179999999999999</v>
      </c>
    </row>
    <row r="6" spans="1:2" ht="14.4">
      <c r="A6" s="13" t="s">
        <v>68</v>
      </c>
      <c r="B6" s="68">
        <v>0.32050000000000001</v>
      </c>
    </row>
    <row r="7" spans="1:2" ht="14.4">
      <c r="A7" s="13">
        <f>70</f>
        <v>70</v>
      </c>
      <c r="B7" s="68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5"/>
  </sheetPr>
  <dimension ref="A1:G12"/>
  <sheetViews>
    <sheetView zoomScale="115" zoomScaleNormal="115" workbookViewId="0">
      <selection activeCell="B11" sqref="B11"/>
    </sheetView>
  </sheetViews>
  <sheetFormatPr defaultColWidth="11.5546875" defaultRowHeight="14.4"/>
  <cols>
    <col min="1" max="1" width="16.77734375" customWidth="1"/>
    <col min="2" max="2" width="26.44140625" customWidth="1"/>
  </cols>
  <sheetData>
    <row r="1" spans="1:7" ht="15" thickBot="1">
      <c r="A1" s="44" t="s">
        <v>142</v>
      </c>
      <c r="B1" s="45" t="s">
        <v>143</v>
      </c>
      <c r="C1" s="46" t="s">
        <v>144</v>
      </c>
      <c r="D1" s="47" t="s">
        <v>145</v>
      </c>
    </row>
    <row r="2" spans="1:7">
      <c r="A2" s="48" t="s">
        <v>146</v>
      </c>
      <c r="B2" s="48" t="s">
        <v>147</v>
      </c>
      <c r="C2" s="49">
        <v>64000000</v>
      </c>
      <c r="D2" s="50">
        <v>16000000</v>
      </c>
      <c r="F2" s="51"/>
      <c r="G2" s="51"/>
    </row>
    <row r="3" spans="1:7">
      <c r="A3" s="52" t="s">
        <v>148</v>
      </c>
      <c r="B3" s="52" t="s">
        <v>149</v>
      </c>
      <c r="C3" s="53">
        <v>1920000</v>
      </c>
      <c r="D3" s="54">
        <v>80000</v>
      </c>
      <c r="F3" s="51"/>
      <c r="G3" s="51"/>
    </row>
    <row r="4" spans="1:7">
      <c r="A4" s="52" t="s">
        <v>150</v>
      </c>
      <c r="B4" s="52" t="s">
        <v>117</v>
      </c>
      <c r="C4" s="55">
        <f>C3/C2</f>
        <v>0.03</v>
      </c>
      <c r="D4" s="56">
        <f>D3/D2</f>
        <v>5.0000000000000001E-3</v>
      </c>
    </row>
    <row r="5" spans="1:7" ht="29.4" thickBot="1">
      <c r="A5" s="57" t="s">
        <v>151</v>
      </c>
      <c r="B5" s="58" t="s">
        <v>152</v>
      </c>
      <c r="C5" s="59">
        <f>C4/C7</f>
        <v>1.2</v>
      </c>
      <c r="D5" s="60">
        <f>D4/C7</f>
        <v>0.19999999999999998</v>
      </c>
    </row>
    <row r="6" spans="1:7" ht="15" thickBot="1"/>
    <row r="7" spans="1:7" ht="15" thickBot="1">
      <c r="A7" s="61" t="s">
        <v>153</v>
      </c>
      <c r="B7" s="46"/>
      <c r="C7" s="47">
        <f>(C3+D3)/(C2+D2)</f>
        <v>2.5000000000000001E-2</v>
      </c>
    </row>
    <row r="11" spans="1:7">
      <c r="C11" s="51"/>
      <c r="D11" s="51"/>
    </row>
    <row r="12" spans="1:7">
      <c r="C12" s="51"/>
      <c r="D12" s="51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5"/>
  </sheetPr>
  <dimension ref="A1:C10"/>
  <sheetViews>
    <sheetView zoomScale="115" zoomScaleNormal="115" workbookViewId="0">
      <selection activeCell="C14" sqref="C14"/>
    </sheetView>
  </sheetViews>
  <sheetFormatPr defaultColWidth="8.77734375" defaultRowHeight="14.4"/>
  <cols>
    <col min="1" max="1" width="7.77734375" customWidth="1"/>
    <col min="2" max="2" width="12.21875" bestFit="1" customWidth="1"/>
    <col min="3" max="3" width="37.109375" bestFit="1" customWidth="1"/>
  </cols>
  <sheetData>
    <row r="1" spans="1:3">
      <c r="A1" s="9" t="s">
        <v>29</v>
      </c>
      <c r="B1" s="62" t="s">
        <v>63</v>
      </c>
      <c r="C1" s="62" t="s">
        <v>154</v>
      </c>
    </row>
    <row r="2" spans="1:3">
      <c r="A2" s="63">
        <v>0</v>
      </c>
      <c r="B2" s="69">
        <v>2.0000000000000002E-5</v>
      </c>
      <c r="C2" s="70">
        <f>B2*FactorEnfermadaSobreLetalidad!$D$5</f>
        <v>3.9999999999999998E-6</v>
      </c>
    </row>
    <row r="3" spans="1:3">
      <c r="A3" s="63">
        <v>10</v>
      </c>
      <c r="B3" s="69">
        <v>6.0000000000000002E-5</v>
      </c>
      <c r="C3" s="70">
        <f>B3*FactorEnfermadaSobreLetalidad!$D$5</f>
        <v>1.1999999999999999E-5</v>
      </c>
    </row>
    <row r="4" spans="1:3">
      <c r="A4" s="63">
        <v>20</v>
      </c>
      <c r="B4" s="69">
        <v>2.9999999999999997E-4</v>
      </c>
      <c r="C4" s="70">
        <f>B4*FactorEnfermadaSobreLetalidad!$D$5</f>
        <v>5.9999999999999988E-5</v>
      </c>
    </row>
    <row r="5" spans="1:3">
      <c r="A5" s="63">
        <v>30</v>
      </c>
      <c r="B5" s="69">
        <v>8.0000000000000004E-4</v>
      </c>
      <c r="C5" s="70">
        <f>B5*FactorEnfermadaSobreLetalidad!$D$5</f>
        <v>1.5999999999999999E-4</v>
      </c>
    </row>
    <row r="6" spans="1:3">
      <c r="A6" s="63">
        <v>40</v>
      </c>
      <c r="B6" s="69">
        <v>1.5E-3</v>
      </c>
      <c r="C6" s="70">
        <f>B6*FactorEnfermadaSobreLetalidad!$D$5</f>
        <v>2.9999999999999997E-4</v>
      </c>
    </row>
    <row r="7" spans="1:3">
      <c r="A7" s="63">
        <v>50</v>
      </c>
      <c r="B7" s="69">
        <v>6.0000000000000001E-3</v>
      </c>
      <c r="C7" s="70">
        <f>B7*FactorEnfermadaSobreLetalidad!$D$5</f>
        <v>1.1999999999999999E-3</v>
      </c>
    </row>
    <row r="8" spans="1:3">
      <c r="A8" s="63">
        <v>60</v>
      </c>
      <c r="B8" s="69">
        <v>2.1999999999999999E-2</v>
      </c>
      <c r="C8" s="70">
        <f>B8*FactorEnfermadaSobreLetalidad!$D$5</f>
        <v>4.3999999999999994E-3</v>
      </c>
    </row>
    <row r="9" spans="1:3">
      <c r="A9" s="63">
        <v>70</v>
      </c>
      <c r="B9" s="69">
        <v>5.0999999999999997E-2</v>
      </c>
      <c r="C9" s="70">
        <f>B9*FactorEnfermadaSobreLetalidad!$D$5</f>
        <v>1.0199999999999999E-2</v>
      </c>
    </row>
    <row r="10" spans="1:3">
      <c r="A10" s="63">
        <v>80</v>
      </c>
      <c r="B10" s="69">
        <v>9.2999999999999999E-2</v>
      </c>
      <c r="C10" s="70">
        <f>B10*FactorEnfermadaSobreLetalidad!$D$5</f>
        <v>1.8599999999999998E-2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5"/>
  </sheetPr>
  <dimension ref="A1:C10"/>
  <sheetViews>
    <sheetView zoomScale="70" zoomScaleNormal="70" workbookViewId="0">
      <selection activeCell="C14" sqref="C14"/>
    </sheetView>
  </sheetViews>
  <sheetFormatPr defaultColWidth="8.77734375" defaultRowHeight="14.4"/>
  <cols>
    <col min="1" max="1" width="7.77734375" customWidth="1"/>
    <col min="2" max="2" width="12.6640625" bestFit="1" customWidth="1"/>
    <col min="3" max="3" width="34.44140625" bestFit="1" customWidth="1"/>
  </cols>
  <sheetData>
    <row r="1" spans="1:3">
      <c r="A1" s="9" t="s">
        <v>29</v>
      </c>
      <c r="B1" s="9" t="s">
        <v>63</v>
      </c>
      <c r="C1" s="62" t="s">
        <v>155</v>
      </c>
    </row>
    <row r="2" spans="1:3">
      <c r="A2" s="63">
        <v>0</v>
      </c>
      <c r="B2" s="69">
        <v>2.0000000000000002E-5</v>
      </c>
      <c r="C2" s="70">
        <f>B2*FactorEnfermadaSobreLetalidad!$C$5</f>
        <v>2.4000000000000001E-5</v>
      </c>
    </row>
    <row r="3" spans="1:3">
      <c r="A3" s="63">
        <v>10</v>
      </c>
      <c r="B3" s="69">
        <v>6.0000000000000002E-5</v>
      </c>
      <c r="C3" s="70">
        <f>B3*FactorEnfermadaSobreLetalidad!$C$5</f>
        <v>7.2000000000000002E-5</v>
      </c>
    </row>
    <row r="4" spans="1:3">
      <c r="A4" s="63">
        <v>20</v>
      </c>
      <c r="B4" s="69">
        <v>2.9999999999999997E-4</v>
      </c>
      <c r="C4" s="70">
        <f>B4*FactorEnfermadaSobreLetalidad!$C$5</f>
        <v>3.5999999999999997E-4</v>
      </c>
    </row>
    <row r="5" spans="1:3">
      <c r="A5" s="63">
        <v>30</v>
      </c>
      <c r="B5" s="69">
        <v>8.0000000000000004E-4</v>
      </c>
      <c r="C5" s="70">
        <f>B5*FactorEnfermadaSobreLetalidad!$C$5</f>
        <v>9.6000000000000002E-4</v>
      </c>
    </row>
    <row r="6" spans="1:3">
      <c r="A6" s="63">
        <v>40</v>
      </c>
      <c r="B6" s="69">
        <v>1.5E-3</v>
      </c>
      <c r="C6" s="70">
        <f>B6*FactorEnfermadaSobreLetalidad!$C$5</f>
        <v>1.8E-3</v>
      </c>
    </row>
    <row r="7" spans="1:3">
      <c r="A7" s="63">
        <v>50</v>
      </c>
      <c r="B7" s="69">
        <v>6.0000000000000001E-3</v>
      </c>
      <c r="C7" s="70">
        <f>B7*FactorEnfermadaSobreLetalidad!$C$5</f>
        <v>7.1999999999999998E-3</v>
      </c>
    </row>
    <row r="8" spans="1:3">
      <c r="A8" s="63">
        <v>60</v>
      </c>
      <c r="B8" s="69">
        <v>2.1999999999999999E-2</v>
      </c>
      <c r="C8" s="70">
        <f>B8*FactorEnfermadaSobreLetalidad!$C$5</f>
        <v>2.6399999999999996E-2</v>
      </c>
    </row>
    <row r="9" spans="1:3">
      <c r="A9" s="63">
        <v>70</v>
      </c>
      <c r="B9" s="69">
        <v>5.0999999999999997E-2</v>
      </c>
      <c r="C9" s="70">
        <f>B9*FactorEnfermadaSobreLetalidad!$C$5</f>
        <v>6.1199999999999991E-2</v>
      </c>
    </row>
    <row r="10" spans="1:3">
      <c r="A10" s="63">
        <v>80</v>
      </c>
      <c r="B10" s="69">
        <v>9.2999999999999999E-2</v>
      </c>
      <c r="C10" s="70">
        <f>B10*FactorEnfermadaSobreLetalidad!$C$5</f>
        <v>0.11159999999999999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5"/>
  </sheetPr>
  <dimension ref="A1:C10"/>
  <sheetViews>
    <sheetView workbookViewId="0">
      <selection activeCell="C14" sqref="C14"/>
    </sheetView>
  </sheetViews>
  <sheetFormatPr defaultColWidth="8.77734375" defaultRowHeight="14.4"/>
  <cols>
    <col min="1" max="1" width="19.44140625" bestFit="1" customWidth="1"/>
    <col min="2" max="2" width="22.44140625" bestFit="1" customWidth="1"/>
    <col min="3" max="3" width="53.109375" bestFit="1" customWidth="1"/>
  </cols>
  <sheetData>
    <row r="1" spans="1:3">
      <c r="A1" s="64" t="s">
        <v>60</v>
      </c>
      <c r="B1" s="64" t="s">
        <v>61</v>
      </c>
      <c r="C1" s="64" t="s">
        <v>62</v>
      </c>
    </row>
    <row r="2" spans="1:3">
      <c r="A2" s="65">
        <v>1</v>
      </c>
      <c r="B2" s="65">
        <v>0</v>
      </c>
      <c r="C2" s="66">
        <v>1.1000000000000001</v>
      </c>
    </row>
    <row r="3" spans="1:3">
      <c r="A3" s="65">
        <v>1</v>
      </c>
      <c r="B3" s="65">
        <v>1</v>
      </c>
      <c r="C3" s="66">
        <v>0.9</v>
      </c>
    </row>
    <row r="4" spans="1:3">
      <c r="A4" s="65">
        <v>2</v>
      </c>
      <c r="B4" s="65">
        <v>0</v>
      </c>
      <c r="C4" s="66">
        <v>1.5</v>
      </c>
    </row>
    <row r="5" spans="1:3">
      <c r="A5" s="65">
        <v>2</v>
      </c>
      <c r="B5" s="65">
        <v>1</v>
      </c>
      <c r="C5" s="66">
        <v>1.3</v>
      </c>
    </row>
    <row r="6" spans="1:3">
      <c r="A6" s="65">
        <v>2</v>
      </c>
      <c r="B6" s="65">
        <v>2</v>
      </c>
      <c r="C6" s="66">
        <v>0.2</v>
      </c>
    </row>
    <row r="7" spans="1:3">
      <c r="A7" s="65">
        <v>3</v>
      </c>
      <c r="B7" s="65">
        <v>0</v>
      </c>
      <c r="C7" s="66">
        <v>1.7</v>
      </c>
    </row>
    <row r="8" spans="1:3">
      <c r="A8" s="65">
        <v>3</v>
      </c>
      <c r="B8" s="65">
        <v>1</v>
      </c>
      <c r="C8" s="66">
        <v>1.4</v>
      </c>
    </row>
    <row r="9" spans="1:3">
      <c r="A9" s="65">
        <v>3</v>
      </c>
      <c r="B9" s="65">
        <v>2</v>
      </c>
      <c r="C9" s="66">
        <v>1.1000000000000001</v>
      </c>
    </row>
    <row r="10" spans="1:3">
      <c r="A10" s="65">
        <v>3</v>
      </c>
      <c r="B10" s="65">
        <v>3</v>
      </c>
      <c r="C10" s="66">
        <v>0.2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5"/>
  </sheetPr>
  <dimension ref="A1:B10"/>
  <sheetViews>
    <sheetView workbookViewId="0">
      <selection activeCell="B5" sqref="B4:B5"/>
    </sheetView>
  </sheetViews>
  <sheetFormatPr defaultColWidth="8.77734375" defaultRowHeight="14.4"/>
  <cols>
    <col min="1" max="1" width="5" bestFit="1" customWidth="1"/>
    <col min="2" max="2" width="37.77734375" bestFit="1" customWidth="1"/>
  </cols>
  <sheetData>
    <row r="1" spans="1:2">
      <c r="A1" s="64" t="s">
        <v>29</v>
      </c>
      <c r="B1" s="64" t="s">
        <v>157</v>
      </c>
    </row>
    <row r="2" spans="1:2">
      <c r="A2" s="65">
        <v>0</v>
      </c>
      <c r="B2" s="67">
        <v>1E-3</v>
      </c>
    </row>
    <row r="3" spans="1:2">
      <c r="A3" s="65">
        <v>10</v>
      </c>
      <c r="B3" s="67">
        <v>3.0000000000000001E-3</v>
      </c>
    </row>
    <row r="4" spans="1:2">
      <c r="A4" s="65">
        <v>20</v>
      </c>
      <c r="B4" s="67">
        <v>1.2E-2</v>
      </c>
    </row>
    <row r="5" spans="1:2">
      <c r="A5" s="65">
        <v>30</v>
      </c>
      <c r="B5" s="67">
        <v>3.2000000000000001E-2</v>
      </c>
    </row>
    <row r="6" spans="1:2">
      <c r="A6" s="65">
        <v>40</v>
      </c>
      <c r="B6" s="67">
        <v>4.9000000000000002E-2</v>
      </c>
    </row>
    <row r="7" spans="1:2">
      <c r="A7" s="65">
        <v>50</v>
      </c>
      <c r="B7" s="67">
        <v>0.10199999999999999</v>
      </c>
    </row>
    <row r="8" spans="1:2">
      <c r="A8" s="65">
        <v>60</v>
      </c>
      <c r="B8" s="67">
        <v>0.16600000000000001</v>
      </c>
    </row>
    <row r="9" spans="1:2">
      <c r="A9" s="65">
        <v>70</v>
      </c>
      <c r="B9" s="67">
        <v>0.24299999999999999</v>
      </c>
    </row>
    <row r="10" spans="1:2">
      <c r="A10" s="65">
        <v>80</v>
      </c>
      <c r="B10" s="6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5"/>
  </sheetPr>
  <dimension ref="A1:B10"/>
  <sheetViews>
    <sheetView workbookViewId="0">
      <selection activeCell="B4" sqref="B4"/>
    </sheetView>
  </sheetViews>
  <sheetFormatPr defaultColWidth="8.77734375" defaultRowHeight="14.4"/>
  <cols>
    <col min="2" max="2" width="28.109375" bestFit="1" customWidth="1"/>
  </cols>
  <sheetData>
    <row r="1" spans="1:2">
      <c r="A1" s="64" t="s">
        <v>29</v>
      </c>
      <c r="B1" s="64" t="s">
        <v>156</v>
      </c>
    </row>
    <row r="2" spans="1:2">
      <c r="A2" s="65">
        <v>0</v>
      </c>
      <c r="B2" s="67">
        <v>0.05</v>
      </c>
    </row>
    <row r="3" spans="1:2">
      <c r="A3" s="65">
        <v>10</v>
      </c>
      <c r="B3" s="67">
        <v>0.05</v>
      </c>
    </row>
    <row r="4" spans="1:2">
      <c r="A4" s="65">
        <v>20</v>
      </c>
      <c r="B4" s="67">
        <v>0.05</v>
      </c>
    </row>
    <row r="5" spans="1:2">
      <c r="A5" s="65">
        <v>30</v>
      </c>
      <c r="B5" s="67">
        <v>0.05</v>
      </c>
    </row>
    <row r="6" spans="1:2">
      <c r="A6" s="65">
        <v>40</v>
      </c>
      <c r="B6" s="67">
        <v>6.3E-2</v>
      </c>
    </row>
    <row r="7" spans="1:2">
      <c r="A7" s="65">
        <v>50</v>
      </c>
      <c r="B7" s="67">
        <v>0.122</v>
      </c>
    </row>
    <row r="8" spans="1:2">
      <c r="A8" s="65">
        <v>60</v>
      </c>
      <c r="B8" s="67">
        <v>0.27400000000000002</v>
      </c>
    </row>
    <row r="9" spans="1:2">
      <c r="A9" s="65">
        <v>70</v>
      </c>
      <c r="B9" s="67">
        <v>0.432</v>
      </c>
    </row>
    <row r="10" spans="1:2">
      <c r="A10" s="65">
        <v>80</v>
      </c>
      <c r="B10" s="6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6945-8CDF-4E80-B63F-133550A997F7}">
  <dimension ref="A1:B9"/>
  <sheetViews>
    <sheetView workbookViewId="0">
      <selection activeCell="A3" sqref="A3:B9"/>
    </sheetView>
  </sheetViews>
  <sheetFormatPr defaultRowHeight="14.4"/>
  <cols>
    <col min="1" max="1" width="12.33203125" bestFit="1" customWidth="1"/>
    <col min="2" max="2" width="16.44140625" bestFit="1" customWidth="1"/>
    <col min="3" max="3" width="7.33203125" bestFit="1" customWidth="1"/>
    <col min="4" max="4" width="9.88671875" bestFit="1" customWidth="1"/>
    <col min="5" max="5" width="20.33203125" bestFit="1" customWidth="1"/>
    <col min="6" max="6" width="10.77734375" bestFit="1" customWidth="1"/>
    <col min="7" max="7" width="12" bestFit="1" customWidth="1"/>
    <col min="8" max="8" width="15.33203125" bestFit="1" customWidth="1"/>
    <col min="9" max="9" width="10" bestFit="1" customWidth="1"/>
    <col min="10" max="10" width="24.44140625" bestFit="1" customWidth="1"/>
    <col min="11" max="11" width="34.33203125" bestFit="1" customWidth="1"/>
    <col min="12" max="12" width="10.77734375" bestFit="1" customWidth="1"/>
  </cols>
  <sheetData>
    <row r="1" spans="1:2">
      <c r="A1" s="80" t="s">
        <v>69</v>
      </c>
      <c r="B1" t="s">
        <v>165</v>
      </c>
    </row>
    <row r="3" spans="1:2">
      <c r="A3" s="80" t="s">
        <v>164</v>
      </c>
      <c r="B3" t="s">
        <v>163</v>
      </c>
    </row>
    <row r="4" spans="1:2">
      <c r="A4" s="2" t="s">
        <v>72</v>
      </c>
      <c r="B4">
        <v>148449</v>
      </c>
    </row>
    <row r="5" spans="1:2">
      <c r="A5" s="2" t="s">
        <v>84</v>
      </c>
      <c r="B5">
        <v>9489</v>
      </c>
    </row>
    <row r="6" spans="1:2">
      <c r="A6" s="2" t="s">
        <v>85</v>
      </c>
      <c r="B6">
        <v>11796</v>
      </c>
    </row>
    <row r="7" spans="1:2">
      <c r="A7" s="2" t="s">
        <v>86</v>
      </c>
      <c r="B7">
        <v>16378</v>
      </c>
    </row>
    <row r="8" spans="1:2">
      <c r="A8" s="2" t="s">
        <v>87</v>
      </c>
      <c r="B8">
        <v>7627</v>
      </c>
    </row>
    <row r="9" spans="1:2">
      <c r="A9" s="2" t="s">
        <v>162</v>
      </c>
      <c r="B9">
        <v>193739</v>
      </c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sheetPr>
    <tabColor theme="4"/>
  </sheetPr>
  <dimension ref="A1:M26"/>
  <sheetViews>
    <sheetView tabSelected="1" workbookViewId="0">
      <selection activeCell="J12" sqref="J12"/>
    </sheetView>
  </sheetViews>
  <sheetFormatPr defaultRowHeight="14.4"/>
  <cols>
    <col min="2" max="2" width="31.33203125" bestFit="1" customWidth="1"/>
    <col min="3" max="3" width="9.6640625" bestFit="1" customWidth="1"/>
    <col min="5" max="5" width="12.6640625" bestFit="1" customWidth="1"/>
    <col min="6" max="6" width="10" bestFit="1" customWidth="1"/>
    <col min="7" max="7" width="13.33203125" bestFit="1" customWidth="1"/>
    <col min="9" max="9" width="26" bestFit="1" customWidth="1"/>
    <col min="10" max="10" width="30.109375" bestFit="1" customWidth="1"/>
    <col min="11" max="11" width="18.109375" bestFit="1" customWidth="1"/>
    <col min="12" max="12" width="21.55468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  <c r="J1" s="1" t="s">
        <v>57</v>
      </c>
      <c r="K1" s="1" t="s">
        <v>58</v>
      </c>
      <c r="L1" s="1" t="s">
        <v>59</v>
      </c>
      <c r="M1" s="1" t="s">
        <v>0</v>
      </c>
    </row>
    <row r="2" spans="1:13">
      <c r="A2">
        <v>1</v>
      </c>
      <c r="B2" s="2" t="s">
        <v>32</v>
      </c>
      <c r="C2" s="3">
        <v>5708369</v>
      </c>
      <c r="D2">
        <v>-36.319937000000003</v>
      </c>
      <c r="E2" s="86">
        <v>-59.810867000000002</v>
      </c>
      <c r="F2">
        <f>78781-F3</f>
        <v>76302</v>
      </c>
      <c r="G2">
        <f>+C2/F2</f>
        <v>74.812835836544252</v>
      </c>
      <c r="H2">
        <v>2.5</v>
      </c>
      <c r="I2">
        <v>1000</v>
      </c>
      <c r="J2">
        <v>1</v>
      </c>
      <c r="K2" s="64">
        <v>31049</v>
      </c>
      <c r="L2" s="64">
        <v>1226</v>
      </c>
      <c r="M2" s="1">
        <v>1</v>
      </c>
    </row>
    <row r="3" spans="1:13">
      <c r="A3">
        <v>2</v>
      </c>
      <c r="B3" s="2" t="s">
        <v>31</v>
      </c>
      <c r="C3" s="3">
        <v>9916715</v>
      </c>
      <c r="D3">
        <v>-34.479410999999999</v>
      </c>
      <c r="E3">
        <v>-58.617597000000004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  <c r="J3">
        <v>1</v>
      </c>
      <c r="K3" s="64">
        <v>53940</v>
      </c>
      <c r="L3" s="64">
        <v>2130</v>
      </c>
      <c r="M3" s="1">
        <v>2</v>
      </c>
    </row>
    <row r="4" spans="1:13">
      <c r="A4">
        <v>3</v>
      </c>
      <c r="B4" s="17" t="s">
        <v>88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500</v>
      </c>
      <c r="J4">
        <v>0</v>
      </c>
      <c r="K4" s="64">
        <v>17998</v>
      </c>
      <c r="L4" s="64">
        <v>710</v>
      </c>
      <c r="M4">
        <v>3</v>
      </c>
    </row>
    <row r="5" spans="1:13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500</v>
      </c>
      <c r="J5">
        <v>0</v>
      </c>
      <c r="K5" s="64">
        <v>17376</v>
      </c>
      <c r="L5" s="64">
        <v>686</v>
      </c>
      <c r="M5" s="1">
        <v>4</v>
      </c>
    </row>
    <row r="6" spans="1:13">
      <c r="A6">
        <v>5</v>
      </c>
      <c r="B6" s="17" t="s">
        <v>7</v>
      </c>
      <c r="C6">
        <v>2890151</v>
      </c>
      <c r="D6">
        <v>-35.604559999999999</v>
      </c>
      <c r="E6">
        <v>-50.739153000000002</v>
      </c>
      <c r="F6">
        <v>202</v>
      </c>
      <c r="G6">
        <f>+C6/F6</f>
        <v>14307.678217821782</v>
      </c>
      <c r="H6">
        <v>2.5</v>
      </c>
      <c r="I6">
        <v>500</v>
      </c>
      <c r="J6">
        <v>2</v>
      </c>
      <c r="K6" s="64">
        <v>15720</v>
      </c>
      <c r="L6" s="64">
        <v>620</v>
      </c>
      <c r="M6" s="1">
        <v>5</v>
      </c>
    </row>
    <row r="7" spans="1:13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</v>
      </c>
      <c r="J7">
        <v>0</v>
      </c>
      <c r="K7" s="64">
        <v>5557</v>
      </c>
      <c r="L7" s="64">
        <v>228</v>
      </c>
      <c r="M7">
        <v>6</v>
      </c>
    </row>
    <row r="8" spans="1:13">
      <c r="A8">
        <v>7</v>
      </c>
      <c r="B8" s="17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</v>
      </c>
      <c r="J8">
        <v>0</v>
      </c>
      <c r="K8" s="64">
        <v>4494</v>
      </c>
      <c r="L8" s="64">
        <v>334</v>
      </c>
      <c r="M8" s="1">
        <v>7</v>
      </c>
    </row>
    <row r="9" spans="1:13">
      <c r="A9">
        <v>8</v>
      </c>
      <c r="B9" s="17" t="s">
        <v>103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</v>
      </c>
      <c r="J9">
        <v>0</v>
      </c>
      <c r="K9" s="64">
        <v>6723</v>
      </c>
      <c r="L9" s="64">
        <v>265</v>
      </c>
      <c r="M9" s="1">
        <v>8</v>
      </c>
    </row>
    <row r="10" spans="1:13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</v>
      </c>
      <c r="J10">
        <v>0</v>
      </c>
      <c r="K10" s="64">
        <v>3769</v>
      </c>
      <c r="L10" s="64">
        <v>280</v>
      </c>
      <c r="M10">
        <v>9</v>
      </c>
    </row>
    <row r="11" spans="1:13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</v>
      </c>
      <c r="J11">
        <v>0</v>
      </c>
      <c r="K11" s="64">
        <v>3315</v>
      </c>
      <c r="L11" s="64">
        <v>215</v>
      </c>
      <c r="M11" s="1">
        <v>10</v>
      </c>
    </row>
    <row r="12" spans="1:13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</v>
      </c>
      <c r="J12">
        <v>1</v>
      </c>
      <c r="K12" s="64">
        <v>3176</v>
      </c>
      <c r="L12" s="64">
        <v>206</v>
      </c>
      <c r="M12" s="1">
        <v>11</v>
      </c>
    </row>
    <row r="13" spans="1:13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</v>
      </c>
      <c r="J13">
        <v>0</v>
      </c>
      <c r="K13" s="64">
        <v>2987</v>
      </c>
      <c r="L13" s="64">
        <v>194</v>
      </c>
      <c r="M13">
        <v>12</v>
      </c>
    </row>
    <row r="14" spans="1:13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</v>
      </c>
      <c r="J14">
        <v>0</v>
      </c>
      <c r="K14" s="64">
        <v>2712</v>
      </c>
      <c r="L14" s="64">
        <v>201</v>
      </c>
      <c r="M14" s="1">
        <v>13</v>
      </c>
    </row>
    <row r="15" spans="1:13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</v>
      </c>
      <c r="J15">
        <v>0</v>
      </c>
      <c r="K15" s="64">
        <v>2176</v>
      </c>
      <c r="L15" s="64">
        <v>89</v>
      </c>
      <c r="M15" s="1">
        <v>14</v>
      </c>
    </row>
    <row r="16" spans="1:13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5</v>
      </c>
      <c r="J16">
        <v>0</v>
      </c>
      <c r="K16" s="64">
        <v>2089</v>
      </c>
      <c r="L16" s="64">
        <v>155</v>
      </c>
      <c r="M16">
        <v>15</v>
      </c>
    </row>
    <row r="17" spans="1:13">
      <c r="A17">
        <v>16</v>
      </c>
      <c r="B17" s="17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5</v>
      </c>
      <c r="J17">
        <v>0</v>
      </c>
      <c r="K17" s="64">
        <v>1901</v>
      </c>
      <c r="L17" s="64">
        <v>111</v>
      </c>
      <c r="M17" s="1">
        <v>16</v>
      </c>
    </row>
    <row r="18" spans="1:13">
      <c r="A18">
        <v>17</v>
      </c>
      <c r="B18" s="17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5</v>
      </c>
      <c r="J18">
        <v>0</v>
      </c>
      <c r="K18" s="64">
        <v>1641</v>
      </c>
      <c r="L18" s="64">
        <v>96</v>
      </c>
      <c r="M18" s="1">
        <v>17</v>
      </c>
    </row>
    <row r="19" spans="1:13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5</v>
      </c>
      <c r="J19">
        <v>0</v>
      </c>
      <c r="K19" s="64">
        <v>1595</v>
      </c>
      <c r="L19" s="64">
        <v>103</v>
      </c>
      <c r="M19">
        <v>18</v>
      </c>
    </row>
    <row r="20" spans="1:13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5</v>
      </c>
      <c r="J20">
        <v>0</v>
      </c>
      <c r="K20" s="64">
        <v>1515</v>
      </c>
      <c r="L20" s="64">
        <v>89</v>
      </c>
      <c r="M20" s="1">
        <v>19</v>
      </c>
    </row>
    <row r="21" spans="1:13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5</v>
      </c>
      <c r="J21">
        <v>0</v>
      </c>
      <c r="K21" s="64">
        <v>1381</v>
      </c>
      <c r="L21" s="64">
        <v>56</v>
      </c>
      <c r="M21" s="1">
        <v>20</v>
      </c>
    </row>
    <row r="22" spans="1:13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5</v>
      </c>
      <c r="J22">
        <v>0</v>
      </c>
      <c r="K22" s="64">
        <v>1141</v>
      </c>
      <c r="L22" s="64">
        <v>84</v>
      </c>
      <c r="M22">
        <v>21</v>
      </c>
    </row>
    <row r="23" spans="1:13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5</v>
      </c>
      <c r="J23">
        <v>0</v>
      </c>
      <c r="K23" s="64">
        <v>1035</v>
      </c>
      <c r="L23" s="64">
        <v>77</v>
      </c>
      <c r="M23" s="1">
        <v>22</v>
      </c>
    </row>
    <row r="24" spans="1:13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5</v>
      </c>
      <c r="J24">
        <v>0</v>
      </c>
      <c r="K24" s="64">
        <v>949</v>
      </c>
      <c r="L24" s="64">
        <v>55</v>
      </c>
      <c r="M24" s="1">
        <v>23</v>
      </c>
    </row>
    <row r="25" spans="1:13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5</v>
      </c>
      <c r="J25">
        <v>0</v>
      </c>
      <c r="K25" s="64">
        <v>815</v>
      </c>
      <c r="L25" s="64">
        <v>48</v>
      </c>
      <c r="M25">
        <v>24</v>
      </c>
    </row>
    <row r="26" spans="1:13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5</v>
      </c>
      <c r="J26">
        <v>0</v>
      </c>
      <c r="K26" s="64">
        <v>378</v>
      </c>
      <c r="L26" s="64">
        <v>22</v>
      </c>
      <c r="M26" s="1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1974-6085-4E5B-A1A7-368CFA643C40}">
  <sheetPr>
    <tabColor theme="7"/>
    <outlinePr summaryBelow="0" summaryRight="0"/>
  </sheetPr>
  <dimension ref="A1:D26"/>
  <sheetViews>
    <sheetView workbookViewId="0">
      <selection activeCell="B27" sqref="B27"/>
    </sheetView>
  </sheetViews>
  <sheetFormatPr defaultColWidth="14" defaultRowHeight="15" customHeight="1"/>
  <cols>
    <col min="1" max="1" width="28.6640625" style="12" bestFit="1" customWidth="1"/>
    <col min="2" max="2" width="21" style="12" customWidth="1"/>
    <col min="3" max="3" width="20.5546875" style="12" customWidth="1"/>
    <col min="4" max="4" width="51.109375" style="12" bestFit="1" customWidth="1"/>
    <col min="5" max="16384" width="14" style="12"/>
  </cols>
  <sheetData>
    <row r="1" spans="1:4" ht="14.4">
      <c r="A1" s="18" t="s">
        <v>100</v>
      </c>
      <c r="B1" s="19" t="s">
        <v>101</v>
      </c>
      <c r="C1" s="18" t="s">
        <v>102</v>
      </c>
      <c r="D1" s="12" t="s">
        <v>170</v>
      </c>
    </row>
    <row r="2" spans="1:4" ht="14.4">
      <c r="A2" s="17" t="s">
        <v>9</v>
      </c>
      <c r="B2" s="17" t="s">
        <v>90</v>
      </c>
      <c r="C2" s="17" t="s">
        <v>86</v>
      </c>
      <c r="D2" s="12" t="str">
        <f>+_xlfn.CONCAT("Provincia ",A2,", Argentina")</f>
        <v>Provincia Tucumán, Argentina</v>
      </c>
    </row>
    <row r="3" spans="1:4" ht="14.4">
      <c r="A3" s="17" t="s">
        <v>11</v>
      </c>
      <c r="B3" s="17" t="s">
        <v>90</v>
      </c>
      <c r="C3" s="17" t="s">
        <v>86</v>
      </c>
      <c r="D3" s="12" t="str">
        <f>+_xlfn.CONCAT("Provincia ",A3,", Argentina")</f>
        <v>Provincia Salta, Argentina</v>
      </c>
    </row>
    <row r="4" spans="1:4" ht="14.4">
      <c r="A4" s="17" t="s">
        <v>12</v>
      </c>
      <c r="B4" s="17" t="s">
        <v>89</v>
      </c>
      <c r="C4" s="17" t="s">
        <v>85</v>
      </c>
      <c r="D4" s="12" t="str">
        <f t="shared" ref="D4:D23" si="0">+_xlfn.CONCAT("Provincia ",A4,", Argentina")</f>
        <v>Provincia Misiones, Argentina</v>
      </c>
    </row>
    <row r="5" spans="1:4" ht="14.4">
      <c r="A5" s="17" t="s">
        <v>13</v>
      </c>
      <c r="B5" s="17" t="s">
        <v>89</v>
      </c>
      <c r="C5" s="17" t="s">
        <v>85</v>
      </c>
      <c r="D5" s="12" t="str">
        <f t="shared" si="0"/>
        <v>Provincia Chaco, Argentina</v>
      </c>
    </row>
    <row r="6" spans="1:4" ht="14.4">
      <c r="A6" s="17" t="s">
        <v>14</v>
      </c>
      <c r="B6" s="17" t="s">
        <v>89</v>
      </c>
      <c r="C6" s="17" t="s">
        <v>85</v>
      </c>
      <c r="D6" s="12" t="str">
        <f t="shared" si="0"/>
        <v>Provincia Corrientes, Argentina</v>
      </c>
    </row>
    <row r="7" spans="1:4" ht="14.4">
      <c r="A7" s="17" t="s">
        <v>15</v>
      </c>
      <c r="B7" s="17" t="s">
        <v>90</v>
      </c>
      <c r="C7" s="17" t="s">
        <v>86</v>
      </c>
      <c r="D7" s="87" t="s">
        <v>173</v>
      </c>
    </row>
    <row r="8" spans="1:4" ht="14.4">
      <c r="A8" s="17" t="s">
        <v>17</v>
      </c>
      <c r="B8" s="17" t="s">
        <v>90</v>
      </c>
      <c r="C8" s="17" t="s">
        <v>86</v>
      </c>
      <c r="D8" s="12" t="str">
        <f t="shared" si="0"/>
        <v>Provincia Jujuy, Argentina</v>
      </c>
    </row>
    <row r="9" spans="1:4" ht="14.4">
      <c r="A9" s="17" t="s">
        <v>20</v>
      </c>
      <c r="B9" s="17" t="s">
        <v>89</v>
      </c>
      <c r="C9" s="17" t="s">
        <v>85</v>
      </c>
      <c r="D9" s="12" t="str">
        <f t="shared" si="0"/>
        <v>Provincia Formosa, Argentina</v>
      </c>
    </row>
    <row r="10" spans="1:4" ht="14.4">
      <c r="A10" s="17" t="s">
        <v>23</v>
      </c>
      <c r="B10" s="17" t="s">
        <v>90</v>
      </c>
      <c r="C10" s="17" t="s">
        <v>86</v>
      </c>
      <c r="D10" s="12" t="str">
        <f t="shared" si="0"/>
        <v>Provincia Catamarca, Argentina</v>
      </c>
    </row>
    <row r="11" spans="1:4" ht="14.4">
      <c r="A11" s="17" t="s">
        <v>24</v>
      </c>
      <c r="B11" s="17" t="s">
        <v>90</v>
      </c>
      <c r="C11" s="17" t="s">
        <v>86</v>
      </c>
      <c r="D11" s="12" t="str">
        <f t="shared" si="0"/>
        <v>Provincia La Rioja, Argentina</v>
      </c>
    </row>
    <row r="12" spans="1:4" ht="14.4">
      <c r="A12" s="17" t="s">
        <v>8</v>
      </c>
      <c r="B12" s="17" t="s">
        <v>84</v>
      </c>
      <c r="C12" s="17" t="s">
        <v>84</v>
      </c>
      <c r="D12" s="12" t="str">
        <f t="shared" si="0"/>
        <v>Provincia Mendoza, Argentina</v>
      </c>
    </row>
    <row r="13" spans="1:4" ht="14.4">
      <c r="A13" s="17" t="s">
        <v>16</v>
      </c>
      <c r="B13" s="17" t="s">
        <v>84</v>
      </c>
      <c r="C13" s="17" t="s">
        <v>84</v>
      </c>
      <c r="D13" s="12" t="str">
        <f t="shared" si="0"/>
        <v>Provincia San Juan, Argentina</v>
      </c>
    </row>
    <row r="14" spans="1:4" ht="14.4">
      <c r="A14" s="17" t="s">
        <v>22</v>
      </c>
      <c r="B14" s="17" t="s">
        <v>84</v>
      </c>
      <c r="C14" s="17" t="s">
        <v>84</v>
      </c>
      <c r="D14" s="12" t="str">
        <f t="shared" si="0"/>
        <v>Provincia San Luis, Argentina</v>
      </c>
    </row>
    <row r="15" spans="1:4" ht="14.4">
      <c r="A15" s="17" t="s">
        <v>18</v>
      </c>
      <c r="B15" s="17" t="s">
        <v>91</v>
      </c>
      <c r="C15" s="17" t="s">
        <v>87</v>
      </c>
      <c r="D15" s="12" t="str">
        <f t="shared" si="0"/>
        <v>Provincia Río Negro, Argentina</v>
      </c>
    </row>
    <row r="16" spans="1:4" ht="14.4">
      <c r="A16" s="17" t="s">
        <v>19</v>
      </c>
      <c r="B16" s="17" t="s">
        <v>91</v>
      </c>
      <c r="C16" s="17" t="s">
        <v>87</v>
      </c>
      <c r="D16" s="12" t="str">
        <f t="shared" si="0"/>
        <v>Provincia Neuquén, Argentina</v>
      </c>
    </row>
    <row r="17" spans="1:4" ht="14.4">
      <c r="A17" s="17" t="s">
        <v>21</v>
      </c>
      <c r="B17" s="17" t="s">
        <v>91</v>
      </c>
      <c r="C17" s="17" t="s">
        <v>87</v>
      </c>
      <c r="D17" s="12" t="str">
        <f t="shared" si="0"/>
        <v>Provincia Chubut, Argentina</v>
      </c>
    </row>
    <row r="18" spans="1:4" ht="14.4">
      <c r="A18" s="17" t="s">
        <v>25</v>
      </c>
      <c r="B18" s="17" t="s">
        <v>91</v>
      </c>
      <c r="C18" s="17" t="s">
        <v>87</v>
      </c>
      <c r="D18" s="12" t="str">
        <f>+_xlfn.CONCAT("Provincia ",A18,", Argentina")</f>
        <v>Provincia La Pampa, Argentina</v>
      </c>
    </row>
    <row r="19" spans="1:4" ht="14.4">
      <c r="A19" s="2" t="s">
        <v>26</v>
      </c>
      <c r="B19" s="17" t="s">
        <v>91</v>
      </c>
      <c r="C19" s="17" t="s">
        <v>87</v>
      </c>
      <c r="D19" s="12" t="str">
        <f t="shared" si="0"/>
        <v>Provincia Santa Cruz, Argentina</v>
      </c>
    </row>
    <row r="20" spans="1:4" ht="14.4">
      <c r="A20" s="17" t="s">
        <v>27</v>
      </c>
      <c r="B20" s="17" t="s">
        <v>91</v>
      </c>
      <c r="C20" s="17" t="s">
        <v>87</v>
      </c>
      <c r="D20" s="12" t="str">
        <f>+A20</f>
        <v>Tierra del Fuego</v>
      </c>
    </row>
    <row r="21" spans="1:4" ht="14.4">
      <c r="A21" s="17" t="s">
        <v>88</v>
      </c>
      <c r="B21" s="17" t="s">
        <v>88</v>
      </c>
      <c r="C21" s="17" t="s">
        <v>72</v>
      </c>
      <c r="D21" s="12" t="str">
        <f t="shared" si="0"/>
        <v>Provincia Córdoba, Argentina</v>
      </c>
    </row>
    <row r="22" spans="1:4" ht="14.4">
      <c r="A22" s="17" t="s">
        <v>6</v>
      </c>
      <c r="B22" s="17" t="s">
        <v>89</v>
      </c>
      <c r="C22" s="17" t="s">
        <v>72</v>
      </c>
      <c r="D22" s="12" t="str">
        <f t="shared" si="0"/>
        <v>Provincia Santa Fe, Argentina</v>
      </c>
    </row>
    <row r="23" spans="1:4" ht="14.4">
      <c r="A23" s="17" t="s">
        <v>103</v>
      </c>
      <c r="B23" s="17" t="s">
        <v>89</v>
      </c>
      <c r="C23" s="17" t="s">
        <v>72</v>
      </c>
      <c r="D23" s="12" t="str">
        <f t="shared" si="0"/>
        <v>Provincia Entre Ríos, Argentina</v>
      </c>
    </row>
    <row r="24" spans="1:4" ht="14.4">
      <c r="A24" s="17" t="s">
        <v>7</v>
      </c>
      <c r="B24" s="17" t="s">
        <v>175</v>
      </c>
      <c r="C24" s="17" t="s">
        <v>72</v>
      </c>
      <c r="D24" s="12" t="s">
        <v>171</v>
      </c>
    </row>
    <row r="25" spans="1:4" ht="14.4">
      <c r="A25" s="2" t="s">
        <v>31</v>
      </c>
      <c r="B25" s="17" t="s">
        <v>176</v>
      </c>
      <c r="C25" s="17" t="s">
        <v>72</v>
      </c>
      <c r="D25" s="35" t="s">
        <v>174</v>
      </c>
    </row>
    <row r="26" spans="1:4" ht="15" customHeight="1">
      <c r="A26" s="2" t="s">
        <v>32</v>
      </c>
      <c r="B26" s="17" t="s">
        <v>177</v>
      </c>
      <c r="C26" s="17" t="s">
        <v>72</v>
      </c>
      <c r="D26" s="12" t="s">
        <v>172</v>
      </c>
    </row>
  </sheetData>
  <hyperlinks>
    <hyperlink ref="D7" r:id="rId1" display="https://es.wikipedia.org/wiki/Provincia_de_Santiago_del_Estero" xr:uid="{1855972F-57B5-41F3-9C8A-7C1844AA8C5B}"/>
    <hyperlink ref="D25" r:id="rId2" display="https://en.wikipedia.org/wiki/Greater_Buenos_Aires" xr:uid="{E18A1ECB-961A-4646-B9F2-86F1DE126A3E}"/>
  </hyperlinks>
  <pageMargins left="0.7" right="0.7" top="0.75" bottom="0.75" header="0.3" footer="0.3"/>
  <pageSetup orientation="portrait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71BF-F28D-4EE7-8C32-76A0E766434D}">
  <dimension ref="A1:D26"/>
  <sheetViews>
    <sheetView workbookViewId="0">
      <selection activeCell="A28" sqref="A28"/>
    </sheetView>
  </sheetViews>
  <sheetFormatPr defaultRowHeight="14.4"/>
  <cols>
    <col min="1" max="1" width="31.5546875" bestFit="1" customWidth="1"/>
    <col min="2" max="2" width="22.88671875" bestFit="1" customWidth="1"/>
    <col min="3" max="3" width="18.44140625" bestFit="1" customWidth="1"/>
  </cols>
  <sheetData>
    <row r="1" spans="1:4">
      <c r="A1" s="78" t="s">
        <v>100</v>
      </c>
      <c r="B1" s="77" t="s">
        <v>168</v>
      </c>
      <c r="C1" s="77" t="s">
        <v>169</v>
      </c>
      <c r="D1" t="s">
        <v>0</v>
      </c>
    </row>
    <row r="2" spans="1:4">
      <c r="A2" s="76" t="s">
        <v>32</v>
      </c>
      <c r="B2" s="64">
        <v>1226</v>
      </c>
      <c r="C2" s="64">
        <v>31049</v>
      </c>
      <c r="D2">
        <v>1</v>
      </c>
    </row>
    <row r="3" spans="1:4">
      <c r="A3" s="76" t="s">
        <v>31</v>
      </c>
      <c r="B3" s="64">
        <v>2130</v>
      </c>
      <c r="C3" s="64">
        <v>53940</v>
      </c>
      <c r="D3">
        <v>2</v>
      </c>
    </row>
    <row r="4" spans="1:4">
      <c r="A4" s="76" t="s">
        <v>88</v>
      </c>
      <c r="B4" s="64">
        <v>710</v>
      </c>
      <c r="C4" s="64">
        <v>17998</v>
      </c>
      <c r="D4">
        <v>3</v>
      </c>
    </row>
    <row r="5" spans="1:4">
      <c r="A5" s="76" t="s">
        <v>6</v>
      </c>
      <c r="B5" s="64">
        <v>686</v>
      </c>
      <c r="C5" s="64">
        <v>17376</v>
      </c>
      <c r="D5">
        <v>4</v>
      </c>
    </row>
    <row r="6" spans="1:4">
      <c r="A6" s="76" t="s">
        <v>7</v>
      </c>
      <c r="B6" s="64">
        <v>620</v>
      </c>
      <c r="C6" s="64">
        <v>15720</v>
      </c>
      <c r="D6">
        <v>5</v>
      </c>
    </row>
    <row r="7" spans="1:4">
      <c r="A7" s="76" t="s">
        <v>8</v>
      </c>
      <c r="B7" s="64">
        <v>228</v>
      </c>
      <c r="C7" s="64">
        <v>5557</v>
      </c>
      <c r="D7">
        <v>6</v>
      </c>
    </row>
    <row r="8" spans="1:4">
      <c r="A8" s="76" t="s">
        <v>9</v>
      </c>
      <c r="B8" s="64">
        <v>334</v>
      </c>
      <c r="C8" s="64">
        <v>4494</v>
      </c>
      <c r="D8">
        <v>7</v>
      </c>
    </row>
    <row r="9" spans="1:4">
      <c r="A9" s="76" t="s">
        <v>103</v>
      </c>
      <c r="B9" s="64">
        <v>265</v>
      </c>
      <c r="C9" s="64">
        <v>6723</v>
      </c>
      <c r="D9">
        <v>8</v>
      </c>
    </row>
    <row r="10" spans="1:4">
      <c r="A10" s="76" t="s">
        <v>11</v>
      </c>
      <c r="B10" s="64">
        <v>280</v>
      </c>
      <c r="C10" s="64">
        <v>3769</v>
      </c>
      <c r="D10">
        <v>9</v>
      </c>
    </row>
    <row r="11" spans="1:4">
      <c r="A11" s="76" t="s">
        <v>12</v>
      </c>
      <c r="B11" s="64">
        <v>215</v>
      </c>
      <c r="C11" s="64">
        <v>3315</v>
      </c>
      <c r="D11">
        <v>10</v>
      </c>
    </row>
    <row r="12" spans="1:4">
      <c r="A12" s="76" t="s">
        <v>13</v>
      </c>
      <c r="B12" s="64">
        <v>206</v>
      </c>
      <c r="C12" s="64">
        <v>3176</v>
      </c>
      <c r="D12">
        <v>11</v>
      </c>
    </row>
    <row r="13" spans="1:4">
      <c r="A13" s="76" t="s">
        <v>14</v>
      </c>
      <c r="B13" s="64">
        <v>194</v>
      </c>
      <c r="C13" s="64">
        <v>2987</v>
      </c>
      <c r="D13">
        <v>12</v>
      </c>
    </row>
    <row r="14" spans="1:4">
      <c r="A14" s="76" t="s">
        <v>15</v>
      </c>
      <c r="B14" s="64">
        <v>201</v>
      </c>
      <c r="C14" s="64">
        <v>2712</v>
      </c>
      <c r="D14">
        <v>13</v>
      </c>
    </row>
    <row r="15" spans="1:4">
      <c r="A15" s="76" t="s">
        <v>16</v>
      </c>
      <c r="B15" s="64">
        <v>89</v>
      </c>
      <c r="C15" s="64">
        <v>2176</v>
      </c>
      <c r="D15">
        <v>14</v>
      </c>
    </row>
    <row r="16" spans="1:4">
      <c r="A16" s="76" t="s">
        <v>17</v>
      </c>
      <c r="B16" s="64">
        <v>155</v>
      </c>
      <c r="C16" s="64">
        <v>2089</v>
      </c>
      <c r="D16">
        <v>15</v>
      </c>
    </row>
    <row r="17" spans="1:4">
      <c r="A17" s="76" t="s">
        <v>18</v>
      </c>
      <c r="B17" s="64">
        <v>111</v>
      </c>
      <c r="C17" s="64">
        <v>1901</v>
      </c>
      <c r="D17">
        <v>16</v>
      </c>
    </row>
    <row r="18" spans="1:4">
      <c r="A18" s="76" t="s">
        <v>19</v>
      </c>
      <c r="B18" s="64">
        <v>96</v>
      </c>
      <c r="C18" s="64">
        <v>1641</v>
      </c>
      <c r="D18">
        <v>17</v>
      </c>
    </row>
    <row r="19" spans="1:4">
      <c r="A19" s="76" t="s">
        <v>20</v>
      </c>
      <c r="B19" s="64">
        <v>103</v>
      </c>
      <c r="C19" s="64">
        <v>1595</v>
      </c>
      <c r="D19">
        <v>18</v>
      </c>
    </row>
    <row r="20" spans="1:4">
      <c r="A20" s="76" t="s">
        <v>21</v>
      </c>
      <c r="B20" s="64">
        <v>89</v>
      </c>
      <c r="C20" s="64">
        <v>1515</v>
      </c>
      <c r="D20">
        <v>19</v>
      </c>
    </row>
    <row r="21" spans="1:4">
      <c r="A21" s="76" t="s">
        <v>22</v>
      </c>
      <c r="B21" s="64">
        <v>56</v>
      </c>
      <c r="C21" s="64">
        <v>1381</v>
      </c>
      <c r="D21">
        <v>20</v>
      </c>
    </row>
    <row r="22" spans="1:4">
      <c r="A22" s="76" t="s">
        <v>23</v>
      </c>
      <c r="B22" s="64">
        <v>84</v>
      </c>
      <c r="C22" s="64">
        <v>1141</v>
      </c>
      <c r="D22">
        <v>21</v>
      </c>
    </row>
    <row r="23" spans="1:4">
      <c r="A23" s="76" t="s">
        <v>24</v>
      </c>
      <c r="B23" s="64">
        <v>77</v>
      </c>
      <c r="C23" s="64">
        <v>1035</v>
      </c>
      <c r="D23">
        <v>22</v>
      </c>
    </row>
    <row r="24" spans="1:4">
      <c r="A24" s="76" t="s">
        <v>25</v>
      </c>
      <c r="B24" s="64">
        <v>55</v>
      </c>
      <c r="C24" s="64">
        <v>949</v>
      </c>
      <c r="D24">
        <v>23</v>
      </c>
    </row>
    <row r="25" spans="1:4">
      <c r="A25" s="76" t="s">
        <v>26</v>
      </c>
      <c r="B25" s="64">
        <v>48</v>
      </c>
      <c r="C25" s="64">
        <v>815</v>
      </c>
      <c r="D25">
        <v>24</v>
      </c>
    </row>
    <row r="26" spans="1:4">
      <c r="A26" s="76" t="s">
        <v>27</v>
      </c>
      <c r="B26" s="64">
        <v>22</v>
      </c>
      <c r="C26" s="64">
        <v>378</v>
      </c>
      <c r="D26">
        <v>25</v>
      </c>
    </row>
  </sheetData>
  <autoFilter ref="A1:D26" xr:uid="{B82AAB80-C868-4E92-A92F-EEBB6005528C}">
    <sortState xmlns:xlrd2="http://schemas.microsoft.com/office/spreadsheetml/2017/richdata2" ref="A2:D26">
      <sortCondition ref="D1:D26"/>
    </sortState>
  </autoFilter>
  <sortState xmlns:xlrd2="http://schemas.microsoft.com/office/spreadsheetml/2017/richdata2" ref="A2:D26">
    <sortCondition ref="A2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2907-B371-410B-8844-7370871E290C}">
  <sheetPr>
    <tabColor theme="9"/>
    <outlinePr summaryBelow="0" summaryRight="0"/>
  </sheetPr>
  <dimension ref="A1:E51"/>
  <sheetViews>
    <sheetView workbookViewId="0">
      <selection activeCell="A9" sqref="A9"/>
    </sheetView>
  </sheetViews>
  <sheetFormatPr defaultColWidth="14" defaultRowHeight="15" customHeight="1"/>
  <cols>
    <col min="1" max="1" width="33.44140625" style="12" bestFit="1" customWidth="1"/>
    <col min="2" max="16384" width="14" style="12"/>
  </cols>
  <sheetData>
    <row r="1" spans="1:5">
      <c r="A1" s="15" t="s">
        <v>69</v>
      </c>
      <c r="B1" s="15" t="s">
        <v>30</v>
      </c>
      <c r="C1" s="15" t="s">
        <v>70</v>
      </c>
    </row>
    <row r="2" spans="1:5">
      <c r="A2" s="13" t="s">
        <v>71</v>
      </c>
      <c r="B2" s="13">
        <v>61659</v>
      </c>
      <c r="C2" s="13" t="s">
        <v>72</v>
      </c>
      <c r="E2" s="16" t="s">
        <v>73</v>
      </c>
    </row>
    <row r="3" spans="1:5">
      <c r="A3" s="13" t="s">
        <v>74</v>
      </c>
      <c r="B3" s="13">
        <v>5273</v>
      </c>
      <c r="C3" s="13" t="s">
        <v>72</v>
      </c>
      <c r="E3" s="16" t="s">
        <v>75</v>
      </c>
    </row>
    <row r="4" spans="1:5">
      <c r="A4" s="13" t="s">
        <v>76</v>
      </c>
      <c r="B4" s="13">
        <v>3866</v>
      </c>
      <c r="C4" s="13" t="s">
        <v>72</v>
      </c>
    </row>
    <row r="5" spans="1:5">
      <c r="A5" s="13" t="s">
        <v>77</v>
      </c>
      <c r="B5" s="13">
        <v>3194</v>
      </c>
      <c r="C5" s="13" t="s">
        <v>72</v>
      </c>
    </row>
    <row r="6" spans="1:5">
      <c r="A6" s="13" t="s">
        <v>78</v>
      </c>
      <c r="B6" s="13">
        <v>5640</v>
      </c>
      <c r="C6" s="13" t="s">
        <v>72</v>
      </c>
    </row>
    <row r="7" spans="1:5">
      <c r="A7" s="13" t="s">
        <v>79</v>
      </c>
      <c r="B7" s="13">
        <v>1248</v>
      </c>
      <c r="C7" s="13" t="s">
        <v>72</v>
      </c>
    </row>
    <row r="8" spans="1:5">
      <c r="A8" s="13" t="s">
        <v>80</v>
      </c>
      <c r="B8" s="13">
        <v>3945</v>
      </c>
      <c r="C8" s="13" t="s">
        <v>72</v>
      </c>
    </row>
    <row r="9" spans="1:5">
      <c r="A9" s="13" t="s">
        <v>81</v>
      </c>
      <c r="B9" s="13">
        <v>1039</v>
      </c>
      <c r="C9" s="13" t="s">
        <v>72</v>
      </c>
    </row>
    <row r="10" spans="1:5">
      <c r="A10" s="13" t="s">
        <v>82</v>
      </c>
      <c r="B10" s="13">
        <v>75729</v>
      </c>
      <c r="C10" s="13" t="s">
        <v>72</v>
      </c>
    </row>
    <row r="11" spans="1:5">
      <c r="A11" s="13" t="s">
        <v>83</v>
      </c>
      <c r="B11" s="13">
        <v>1188</v>
      </c>
      <c r="C11" s="13" t="s">
        <v>72</v>
      </c>
    </row>
    <row r="12" spans="1:5">
      <c r="A12" s="13" t="s">
        <v>71</v>
      </c>
      <c r="B12" s="13">
        <v>4058</v>
      </c>
      <c r="C12" s="13" t="s">
        <v>84</v>
      </c>
    </row>
    <row r="13" spans="1:5">
      <c r="A13" s="13" t="s">
        <v>74</v>
      </c>
      <c r="B13" s="13">
        <v>1032</v>
      </c>
      <c r="C13" s="13" t="s">
        <v>84</v>
      </c>
    </row>
    <row r="14" spans="1:5">
      <c r="A14" s="13" t="s">
        <v>76</v>
      </c>
      <c r="B14" s="13">
        <v>924</v>
      </c>
      <c r="C14" s="13" t="s">
        <v>84</v>
      </c>
    </row>
    <row r="15" spans="1:5">
      <c r="A15" s="13" t="s">
        <v>77</v>
      </c>
      <c r="B15" s="13">
        <v>396</v>
      </c>
      <c r="C15" s="13" t="s">
        <v>84</v>
      </c>
    </row>
    <row r="16" spans="1:5">
      <c r="A16" s="13" t="s">
        <v>78</v>
      </c>
      <c r="B16" s="13">
        <v>374</v>
      </c>
      <c r="C16" s="13" t="s">
        <v>84</v>
      </c>
    </row>
    <row r="17" spans="1:3">
      <c r="A17" s="13" t="s">
        <v>79</v>
      </c>
      <c r="B17" s="13">
        <v>100</v>
      </c>
      <c r="C17" s="13" t="s">
        <v>84</v>
      </c>
    </row>
    <row r="18" spans="1:3">
      <c r="A18" s="13" t="s">
        <v>80</v>
      </c>
      <c r="B18" s="13">
        <v>436</v>
      </c>
      <c r="C18" s="13" t="s">
        <v>84</v>
      </c>
    </row>
    <row r="19" spans="1:3">
      <c r="A19" s="13" t="s">
        <v>81</v>
      </c>
      <c r="B19" s="13">
        <v>420</v>
      </c>
      <c r="C19" s="13" t="s">
        <v>84</v>
      </c>
    </row>
    <row r="20" spans="1:3">
      <c r="A20" s="13" t="s">
        <v>82</v>
      </c>
      <c r="B20" s="13">
        <v>4218</v>
      </c>
      <c r="C20" s="13" t="s">
        <v>84</v>
      </c>
    </row>
    <row r="21" spans="1:3">
      <c r="A21" s="13" t="s">
        <v>83</v>
      </c>
      <c r="B21" s="13">
        <v>23</v>
      </c>
      <c r="C21" s="13" t="s">
        <v>84</v>
      </c>
    </row>
    <row r="22" spans="1:3">
      <c r="A22" s="13" t="s">
        <v>71</v>
      </c>
      <c r="B22" s="13">
        <v>8345</v>
      </c>
      <c r="C22" s="13" t="s">
        <v>85</v>
      </c>
    </row>
    <row r="23" spans="1:3">
      <c r="A23" s="13" t="s">
        <v>74</v>
      </c>
      <c r="B23" s="13">
        <v>1111</v>
      </c>
      <c r="C23" s="13" t="s">
        <v>85</v>
      </c>
    </row>
    <row r="24" spans="1:3">
      <c r="A24" s="13" t="s">
        <v>76</v>
      </c>
      <c r="B24" s="13">
        <v>967</v>
      </c>
      <c r="C24" s="13" t="s">
        <v>85</v>
      </c>
    </row>
    <row r="25" spans="1:3">
      <c r="A25" s="13" t="s">
        <v>77</v>
      </c>
      <c r="B25" s="13">
        <v>239</v>
      </c>
      <c r="C25" s="13" t="s">
        <v>85</v>
      </c>
    </row>
    <row r="26" spans="1:3">
      <c r="A26" s="13" t="s">
        <v>78</v>
      </c>
      <c r="B26" s="13">
        <v>721</v>
      </c>
      <c r="C26" s="13" t="s">
        <v>85</v>
      </c>
    </row>
    <row r="27" spans="1:3">
      <c r="A27" s="13" t="s">
        <v>79</v>
      </c>
      <c r="B27" s="13">
        <v>112</v>
      </c>
      <c r="C27" s="13" t="s">
        <v>85</v>
      </c>
    </row>
    <row r="28" spans="1:3">
      <c r="A28" s="13" t="s">
        <v>80</v>
      </c>
      <c r="B28" s="13">
        <v>613</v>
      </c>
      <c r="C28" s="13" t="s">
        <v>85</v>
      </c>
    </row>
    <row r="29" spans="1:3">
      <c r="A29" s="13" t="s">
        <v>81</v>
      </c>
      <c r="B29" s="13">
        <v>243</v>
      </c>
      <c r="C29" s="13" t="s">
        <v>85</v>
      </c>
    </row>
    <row r="30" spans="1:3">
      <c r="A30" s="13" t="s">
        <v>82</v>
      </c>
      <c r="B30" s="13">
        <v>2106</v>
      </c>
      <c r="C30" s="13" t="s">
        <v>85</v>
      </c>
    </row>
    <row r="31" spans="1:3">
      <c r="A31" s="13" t="s">
        <v>83</v>
      </c>
      <c r="B31" s="13">
        <v>142</v>
      </c>
      <c r="C31" s="13" t="s">
        <v>85</v>
      </c>
    </row>
    <row r="32" spans="1:3">
      <c r="A32" s="13" t="s">
        <v>71</v>
      </c>
      <c r="B32" s="13">
        <v>10740</v>
      </c>
      <c r="C32" s="13" t="s">
        <v>86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/>
  </sheetPr>
  <dimension ref="A1:F2725"/>
  <sheetViews>
    <sheetView workbookViewId="0">
      <selection activeCell="H2720" sqref="H2720"/>
    </sheetView>
  </sheetViews>
  <sheetFormatPr defaultRowHeight="14.4"/>
  <cols>
    <col min="4" max="4" width="9" bestFit="1" customWidth="1"/>
    <col min="5" max="5" width="11.109375" bestFit="1" customWidth="1"/>
    <col min="6" max="6" width="16.664062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7"/>
  </sheetPr>
  <dimension ref="A1:Z26"/>
  <sheetViews>
    <sheetView workbookViewId="0">
      <selection activeCell="B2" sqref="B2"/>
    </sheetView>
  </sheetViews>
  <sheetFormatPr defaultRowHeight="14.4"/>
  <cols>
    <col min="1" max="1" width="28.6640625" bestFit="1" customWidth="1"/>
  </cols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7"/>
    <outlinePr summaryBelow="0" summaryRight="0"/>
  </sheetPr>
  <dimension ref="A1:C6"/>
  <sheetViews>
    <sheetView zoomScale="85" zoomScaleNormal="85" workbookViewId="0">
      <selection activeCell="B3" sqref="B3:B6"/>
    </sheetView>
  </sheetViews>
  <sheetFormatPr defaultColWidth="14" defaultRowHeight="15" customHeight="1"/>
  <cols>
    <col min="1" max="1" width="27.6640625" style="12" customWidth="1"/>
    <col min="2" max="2" width="16.88671875" style="12" bestFit="1" customWidth="1"/>
    <col min="3" max="3" width="23.88671875" style="12" bestFit="1" customWidth="1"/>
    <col min="4" max="16384" width="14" style="12"/>
  </cols>
  <sheetData>
    <row r="1" spans="1:3">
      <c r="A1" s="88" t="s">
        <v>92</v>
      </c>
      <c r="B1" s="89"/>
      <c r="C1" s="90"/>
    </row>
    <row r="2" spans="1:3">
      <c r="A2" s="17" t="s">
        <v>93</v>
      </c>
      <c r="B2" s="17" t="s">
        <v>94</v>
      </c>
      <c r="C2" s="17" t="s">
        <v>95</v>
      </c>
    </row>
    <row r="3" spans="1:3">
      <c r="A3" s="17" t="s">
        <v>96</v>
      </c>
      <c r="B3" s="20">
        <v>53.7</v>
      </c>
      <c r="C3" s="17">
        <v>6.2</v>
      </c>
    </row>
    <row r="4" spans="1:3">
      <c r="A4" s="17" t="s">
        <v>97</v>
      </c>
      <c r="B4" s="20">
        <v>41.2</v>
      </c>
      <c r="C4" s="17">
        <v>6.5</v>
      </c>
    </row>
    <row r="5" spans="1:3">
      <c r="A5" s="17" t="s">
        <v>98</v>
      </c>
      <c r="B5" s="20">
        <v>2.2000000000000002</v>
      </c>
      <c r="C5" s="17">
        <v>4.8</v>
      </c>
    </row>
    <row r="6" spans="1:3">
      <c r="A6" s="17" t="s">
        <v>99</v>
      </c>
      <c r="B6" s="20">
        <v>2.9</v>
      </c>
      <c r="C6" s="17">
        <v>4.3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CapacidadSanitaria1</vt:lpstr>
      <vt:lpstr>CapacidadSanitaria2</vt:lpstr>
      <vt:lpstr>Provincias</vt:lpstr>
      <vt:lpstr>Diccionario</vt:lpstr>
      <vt:lpstr>CapacidadSanitariaCamas</vt:lpstr>
      <vt:lpstr>Capacidad Sanitaria</vt:lpstr>
      <vt:lpstr>Perfil Etário</vt:lpstr>
      <vt:lpstr>matrizOD</vt:lpstr>
      <vt:lpstr>TiposdeMovimientos</vt:lpstr>
      <vt:lpstr>Probabilidad de Movimientos</vt:lpstr>
      <vt:lpstr>Enfermedad</vt:lpstr>
      <vt:lpstr>ProbabilidadadecontraerVirus</vt:lpstr>
      <vt:lpstr>FactorEnfermadaSobreLetalidad</vt:lpstr>
      <vt:lpstr>TasaLetalidadModerado</vt:lpstr>
      <vt:lpstr>TasaLetalidadSevero</vt:lpstr>
      <vt:lpstr>Agravamiento</vt:lpstr>
      <vt:lpstr>TasaModerado</vt:lpstr>
      <vt:lpstr>TasaGrave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2020-04-03T20:48:48Z</dcterms:modified>
</cp:coreProperties>
</file>