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oon\Google Drive\gradschoolanalytics\DataPractice\Finance\PortfolioOptimization\"/>
    </mc:Choice>
  </mc:AlternateContent>
  <xr:revisionPtr revIDLastSave="0" documentId="13_ncr:1_{7B3BC07C-134A-46C3-9CEA-522C99833E3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ortfolioOptimization" sheetId="1" r:id="rId1"/>
    <sheet name="PortfolioOptimization (2)" sheetId="2" r:id="rId2"/>
    <sheet name="Notes" sheetId="4" r:id="rId3"/>
    <sheet name="PortfolioOptimization (3)" sheetId="3" r:id="rId4"/>
  </sheets>
  <definedNames>
    <definedName name="solver_adj" localSheetId="0" hidden="1">PortfolioOptimization!$J$6:$J$8</definedName>
    <definedName name="solver_adj" localSheetId="1" hidden="1">'PortfolioOptimization (2)'!$J$6:$J$8</definedName>
    <definedName name="solver_adj" localSheetId="3" hidden="1">'PortfolioOptimization (3)'!$J$6:$J$8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3" hidden="1">1</definedName>
    <definedName name="solver_eng" localSheetId="0" hidden="1">1</definedName>
    <definedName name="solver_eng" localSheetId="1" hidden="1">1</definedName>
    <definedName name="solver_eng" localSheetId="3" hidden="1">1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lhs1" localSheetId="0" hidden="1">PortfolioOptimization!$J$6</definedName>
    <definedName name="solver_lhs1" localSheetId="1" hidden="1">'PortfolioOptimization (2)'!$J$6</definedName>
    <definedName name="solver_lhs1" localSheetId="3" hidden="1">'PortfolioOptimization (3)'!$J$9</definedName>
    <definedName name="solver_lhs2" localSheetId="0" hidden="1">PortfolioOptimization!$J$7</definedName>
    <definedName name="solver_lhs2" localSheetId="1" hidden="1">'PortfolioOptimization (2)'!$J$7</definedName>
    <definedName name="solver_lhs2" localSheetId="3" hidden="1">'PortfolioOptimization (3)'!$K$9</definedName>
    <definedName name="solver_lhs3" localSheetId="0" hidden="1">PortfolioOptimization!$J$8</definedName>
    <definedName name="solver_lhs3" localSheetId="1" hidden="1">'PortfolioOptimization (2)'!$J$8</definedName>
    <definedName name="solver_lhs3" localSheetId="3" hidden="1">'PortfolioOptimization (3)'!$K$9</definedName>
    <definedName name="solver_lhs4" localSheetId="0" hidden="1">PortfolioOptimization!$J$9</definedName>
    <definedName name="solver_lhs4" localSheetId="1" hidden="1">'PortfolioOptimization (2)'!$J$9</definedName>
    <definedName name="solver_lhs4" localSheetId="3" hidden="1">'PortfolioOptimization (3)'!$K$9</definedName>
    <definedName name="solver_lhs5" localSheetId="0" hidden="1">PortfolioOptimization!$K$9</definedName>
    <definedName name="solver_lhs5" localSheetId="1" hidden="1">'PortfolioOptimization (2)'!$K$9</definedName>
    <definedName name="solver_lhs5" localSheetId="3" hidden="1">'PortfolioOptimization (3)'!$K$9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um" localSheetId="0" hidden="1">5</definedName>
    <definedName name="solver_num" localSheetId="1" hidden="1">5</definedName>
    <definedName name="solver_num" localSheetId="3" hidden="1">1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opt" localSheetId="0" hidden="1">PortfolioOptimization!$M$16</definedName>
    <definedName name="solver_opt" localSheetId="1" hidden="1">'PortfolioOptimization (2)'!$J$21</definedName>
    <definedName name="solver_opt" localSheetId="3" hidden="1">'PortfolioOptimization (3)'!$J$21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3" hidden="1">1</definedName>
    <definedName name="solver_rel1" localSheetId="0" hidden="1">3</definedName>
    <definedName name="solver_rel1" localSheetId="1" hidden="1">3</definedName>
    <definedName name="solver_rel1" localSheetId="3" hidden="1">2</definedName>
    <definedName name="solver_rel2" localSheetId="0" hidden="1">3</definedName>
    <definedName name="solver_rel2" localSheetId="1" hidden="1">3</definedName>
    <definedName name="solver_rel2" localSheetId="3" hidden="1">3</definedName>
    <definedName name="solver_rel3" localSheetId="0" hidden="1">3</definedName>
    <definedName name="solver_rel3" localSheetId="1" hidden="1">3</definedName>
    <definedName name="solver_rel3" localSheetId="3" hidden="1">3</definedName>
    <definedName name="solver_rel4" localSheetId="0" hidden="1">2</definedName>
    <definedName name="solver_rel4" localSheetId="1" hidden="1">2</definedName>
    <definedName name="solver_rel4" localSheetId="3" hidden="1">3</definedName>
    <definedName name="solver_rel5" localSheetId="0" hidden="1">3</definedName>
    <definedName name="solver_rel5" localSheetId="1" hidden="1">3</definedName>
    <definedName name="solver_rel5" localSheetId="3" hidden="1">3</definedName>
    <definedName name="solver_rhs1" localSheetId="0" hidden="1">0.01</definedName>
    <definedName name="solver_rhs1" localSheetId="1" hidden="1">0</definedName>
    <definedName name="solver_rhs1" localSheetId="3" hidden="1">1</definedName>
    <definedName name="solver_rhs2" localSheetId="0" hidden="1">0.01</definedName>
    <definedName name="solver_rhs2" localSheetId="1" hidden="1">0</definedName>
    <definedName name="solver_rhs2" localSheetId="3" hidden="1">0.01</definedName>
    <definedName name="solver_rhs3" localSheetId="0" hidden="1">0.01</definedName>
    <definedName name="solver_rhs3" localSheetId="1" hidden="1">0</definedName>
    <definedName name="solver_rhs3" localSheetId="3" hidden="1">0.01</definedName>
    <definedName name="solver_rhs4" localSheetId="0" hidden="1">1</definedName>
    <definedName name="solver_rhs4" localSheetId="1" hidden="1">1</definedName>
    <definedName name="solver_rhs4" localSheetId="3" hidden="1">0.01</definedName>
    <definedName name="solver_rhs5" localSheetId="0" hidden="1">0.01</definedName>
    <definedName name="solver_rhs5" localSheetId="1" hidden="1">0.01</definedName>
    <definedName name="solver_rhs5" localSheetId="3" hidden="1">0.01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3" hidden="1">0.01</definedName>
    <definedName name="solver_typ" localSheetId="0" hidden="1">2</definedName>
    <definedName name="solver_typ" localSheetId="1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2" l="1"/>
  <c r="F32" i="3" l="1"/>
  <c r="F33" i="3" s="1"/>
  <c r="G32" i="3"/>
  <c r="G33" i="3" s="1"/>
  <c r="E32" i="3"/>
  <c r="E33" i="3" s="1"/>
  <c r="F31" i="3"/>
  <c r="F34" i="3" s="1"/>
  <c r="F35" i="3" s="1"/>
  <c r="F36" i="3" s="1"/>
  <c r="F37" i="3" s="1"/>
  <c r="F38" i="3" s="1"/>
  <c r="G31" i="3"/>
  <c r="G34" i="3" s="1"/>
  <c r="G35" i="3" s="1"/>
  <c r="G36" i="3" s="1"/>
  <c r="G37" i="3" s="1"/>
  <c r="G38" i="3" s="1"/>
  <c r="E31" i="3"/>
  <c r="E34" i="3" s="1"/>
  <c r="E35" i="3" s="1"/>
  <c r="E36" i="3" s="1"/>
  <c r="E37" i="3" s="1"/>
  <c r="E38" i="3" s="1"/>
  <c r="J20" i="3" l="1"/>
  <c r="J19" i="3"/>
  <c r="J18" i="3"/>
  <c r="K9" i="3"/>
  <c r="J9" i="3"/>
  <c r="J20" i="2"/>
  <c r="J19" i="2"/>
  <c r="K9" i="2"/>
  <c r="J9" i="2"/>
  <c r="J16" i="1"/>
  <c r="L16" i="1"/>
  <c r="K16" i="1"/>
  <c r="J9" i="1"/>
  <c r="K9" i="1"/>
  <c r="J21" i="3" l="1"/>
  <c r="J21" i="2"/>
  <c r="M16" i="1"/>
</calcChain>
</file>

<file path=xl/sharedStrings.xml><?xml version="1.0" encoding="utf-8"?>
<sst xmlns="http://schemas.openxmlformats.org/spreadsheetml/2006/main" count="116" uniqueCount="41">
  <si>
    <t>Portfolio Optimization</t>
  </si>
  <si>
    <t>Stock Prices</t>
  </si>
  <si>
    <t>Stock Returns</t>
  </si>
  <si>
    <t>Portfolio Allocation</t>
  </si>
  <si>
    <t>Problem Definition</t>
  </si>
  <si>
    <t>MSFTprice</t>
  </si>
  <si>
    <t>V_price</t>
  </si>
  <si>
    <t>WMT_price</t>
  </si>
  <si>
    <t>MSFT_ret</t>
  </si>
  <si>
    <t>V_ret</t>
  </si>
  <si>
    <t>WMT_ret</t>
  </si>
  <si>
    <t>Portf %</t>
  </si>
  <si>
    <t>Exp. Return</t>
  </si>
  <si>
    <t>objective function</t>
  </si>
  <si>
    <t>minimize risk (portfolio variance)</t>
  </si>
  <si>
    <t>MSFT</t>
  </si>
  <si>
    <t>variables</t>
  </si>
  <si>
    <t>% to invest in each stock</t>
  </si>
  <si>
    <t>V</t>
  </si>
  <si>
    <t>constraints</t>
  </si>
  <si>
    <t>WMT</t>
  </si>
  <si>
    <t>Total</t>
  </si>
  <si>
    <t>Covariance Matrix</t>
  </si>
  <si>
    <t>Portfolio Variance</t>
  </si>
  <si>
    <t>Variances</t>
  </si>
  <si>
    <t>Mean return</t>
  </si>
  <si>
    <t>each var &gt; 0, expected return &gt; 1%</t>
  </si>
  <si>
    <t>Final Variance</t>
  </si>
  <si>
    <t>Total Var</t>
  </si>
  <si>
    <t>each var non-neg, expected return &gt; 1%</t>
  </si>
  <si>
    <t>min</t>
  </si>
  <si>
    <t>max</t>
  </si>
  <si>
    <t>diff / 5</t>
  </si>
  <si>
    <t>bin1</t>
  </si>
  <si>
    <t>bin2</t>
  </si>
  <si>
    <t>bin3</t>
  </si>
  <si>
    <t>bin4</t>
  </si>
  <si>
    <t>bin5</t>
  </si>
  <si>
    <t>Notes</t>
  </si>
  <si>
    <t>get historical price data from high return stocks</t>
  </si>
  <si>
    <t>how to load data and update in real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</si>
</sst>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10" fontId="0" fillId="0" borderId="0" xfId="0" applyNumberFormat="1"/>
    <xf numFmtId="0" fontId="0" fillId="33" borderId="11" xfId="0" applyFill="1" applyBorder="1"/>
    <xf numFmtId="0" fontId="0" fillId="33" borderId="0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10" fontId="0" fillId="33" borderId="11" xfId="0" applyNumberFormat="1" applyFill="1" applyBorder="1"/>
    <xf numFmtId="10" fontId="0" fillId="33" borderId="0" xfId="0" applyNumberFormat="1" applyFill="1" applyBorder="1"/>
    <xf numFmtId="10" fontId="0" fillId="33" borderId="12" xfId="0" applyNumberFormat="1" applyFill="1" applyBorder="1"/>
    <xf numFmtId="10" fontId="0" fillId="33" borderId="13" xfId="0" applyNumberFormat="1" applyFill="1" applyBorder="1"/>
    <xf numFmtId="10" fontId="0" fillId="33" borderId="14" xfId="0" applyNumberFormat="1" applyFill="1" applyBorder="1"/>
    <xf numFmtId="10" fontId="0" fillId="33" borderId="15" xfId="0" applyNumberFormat="1" applyFill="1" applyBorder="1"/>
    <xf numFmtId="11" fontId="0" fillId="33" borderId="12" xfId="0" applyNumberFormat="1" applyFill="1" applyBorder="1"/>
    <xf numFmtId="0" fontId="16" fillId="33" borderId="16" xfId="0" applyFont="1" applyFill="1" applyBorder="1"/>
    <xf numFmtId="0" fontId="0" fillId="33" borderId="17" xfId="0" applyFill="1" applyBorder="1"/>
    <xf numFmtId="0" fontId="0" fillId="33" borderId="18" xfId="0" applyFill="1" applyBorder="1"/>
    <xf numFmtId="44" fontId="0" fillId="33" borderId="11" xfId="1" applyFont="1" applyFill="1" applyBorder="1"/>
    <xf numFmtId="44" fontId="0" fillId="33" borderId="0" xfId="1" applyFont="1" applyFill="1" applyBorder="1"/>
    <xf numFmtId="44" fontId="0" fillId="33" borderId="12" xfId="1" applyFont="1" applyFill="1" applyBorder="1"/>
    <xf numFmtId="44" fontId="0" fillId="33" borderId="13" xfId="1" applyFont="1" applyFill="1" applyBorder="1"/>
    <xf numFmtId="44" fontId="0" fillId="33" borderId="14" xfId="1" applyFont="1" applyFill="1" applyBorder="1"/>
    <xf numFmtId="44" fontId="0" fillId="33" borderId="15" xfId="1" applyFont="1" applyFill="1" applyBorder="1"/>
    <xf numFmtId="164" fontId="0" fillId="33" borderId="0" xfId="2" applyNumberFormat="1" applyFont="1" applyFill="1" applyBorder="1"/>
    <xf numFmtId="164" fontId="0" fillId="33" borderId="14" xfId="2" applyNumberFormat="1" applyFont="1" applyFill="1" applyBorder="1"/>
    <xf numFmtId="10" fontId="0" fillId="33" borderId="12" xfId="2" applyNumberFormat="1" applyFont="1" applyFill="1" applyBorder="1"/>
    <xf numFmtId="10" fontId="0" fillId="33" borderId="15" xfId="2" applyNumberFormat="1" applyFont="1" applyFill="1" applyBorder="1"/>
    <xf numFmtId="0" fontId="0" fillId="34" borderId="0" xfId="0" applyFill="1"/>
    <xf numFmtId="11" fontId="0" fillId="34" borderId="0" xfId="0" applyNumberFormat="1" applyFill="1"/>
    <xf numFmtId="10" fontId="0" fillId="34" borderId="0" xfId="0" applyNumberFormat="1" applyFill="1"/>
    <xf numFmtId="0" fontId="18" fillId="0" borderId="0" xfId="0" applyFont="1"/>
    <xf numFmtId="0" fontId="16" fillId="33" borderId="10" xfId="0" applyFont="1" applyFill="1" applyBorder="1"/>
    <xf numFmtId="0" fontId="0" fillId="33" borderId="16" xfId="0" applyFill="1" applyBorder="1"/>
    <xf numFmtId="164" fontId="0" fillId="33" borderId="17" xfId="2" applyNumberFormat="1" applyFont="1" applyFill="1" applyBorder="1"/>
    <xf numFmtId="10" fontId="0" fillId="35" borderId="18" xfId="2" applyNumberFormat="1" applyFont="1" applyFill="1" applyBorder="1"/>
    <xf numFmtId="11" fontId="0" fillId="36" borderId="18" xfId="0" applyNumberFormat="1" applyFill="1" applyBorder="1"/>
    <xf numFmtId="165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19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0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opLeftCell="A3" workbookViewId="0">
      <selection activeCell="J16" sqref="J16"/>
    </sheetView>
  </sheetViews>
  <sheetFormatPr defaultRowHeight="14.4" x14ac:dyDescent="0.3"/>
  <cols>
    <col min="1" max="1" width="10" customWidth="1"/>
    <col min="2" max="2" width="9.5546875" bestFit="1" customWidth="1"/>
    <col min="3" max="3" width="10.5546875" bestFit="1" customWidth="1"/>
    <col min="4" max="4" width="11.109375" bestFit="1" customWidth="1"/>
    <col min="11" max="11" width="11.21875" customWidth="1"/>
    <col min="13" max="13" width="16.88671875" bestFit="1" customWidth="1"/>
    <col min="14" max="14" width="30.44140625" bestFit="1" customWidth="1"/>
  </cols>
  <sheetData>
    <row r="1" spans="1:14" ht="18" x14ac:dyDescent="0.35">
      <c r="A1" s="31" t="s">
        <v>0</v>
      </c>
    </row>
    <row r="4" spans="1:14" x14ac:dyDescent="0.3">
      <c r="A4" s="15" t="s">
        <v>1</v>
      </c>
      <c r="B4" s="16"/>
      <c r="C4" s="17"/>
      <c r="E4" s="15" t="s">
        <v>2</v>
      </c>
      <c r="F4" s="16"/>
      <c r="G4" s="17"/>
      <c r="I4" s="15" t="s">
        <v>3</v>
      </c>
      <c r="J4" s="15"/>
      <c r="K4" s="15"/>
      <c r="M4" s="15" t="s">
        <v>4</v>
      </c>
      <c r="N4" s="17"/>
    </row>
    <row r="5" spans="1:14" x14ac:dyDescent="0.3">
      <c r="A5" s="2" t="s">
        <v>5</v>
      </c>
      <c r="B5" s="3" t="s">
        <v>6</v>
      </c>
      <c r="C5" s="4" t="s">
        <v>7</v>
      </c>
      <c r="E5" s="2" t="s">
        <v>8</v>
      </c>
      <c r="F5" s="3" t="s">
        <v>9</v>
      </c>
      <c r="G5" s="4" t="s">
        <v>10</v>
      </c>
      <c r="I5" s="2"/>
      <c r="J5" s="3" t="s">
        <v>11</v>
      </c>
      <c r="K5" s="4" t="s">
        <v>12</v>
      </c>
      <c r="M5" s="2" t="s">
        <v>13</v>
      </c>
      <c r="N5" s="4" t="s">
        <v>14</v>
      </c>
    </row>
    <row r="6" spans="1:14" x14ac:dyDescent="0.3">
      <c r="A6" s="18">
        <v>44.259998000000003</v>
      </c>
      <c r="B6" s="19">
        <v>69.660004000000001</v>
      </c>
      <c r="C6" s="20">
        <v>64.839995999999999</v>
      </c>
      <c r="E6" s="2"/>
      <c r="F6" s="3"/>
      <c r="G6" s="4"/>
      <c r="I6" s="2" t="s">
        <v>15</v>
      </c>
      <c r="J6" s="24">
        <v>0.10050052275442567</v>
      </c>
      <c r="K6" s="26">
        <v>2.4611200000000001E-10</v>
      </c>
      <c r="M6" s="2" t="s">
        <v>16</v>
      </c>
      <c r="N6" s="4" t="s">
        <v>17</v>
      </c>
    </row>
    <row r="7" spans="1:14" x14ac:dyDescent="0.3">
      <c r="A7" s="18">
        <v>52.639999000000003</v>
      </c>
      <c r="B7" s="19">
        <v>77.580001999999993</v>
      </c>
      <c r="C7" s="20">
        <v>57.240001999999997</v>
      </c>
      <c r="E7" s="8">
        <v>0.1893</v>
      </c>
      <c r="F7" s="9">
        <v>0.1137</v>
      </c>
      <c r="G7" s="10">
        <v>-0.1172</v>
      </c>
      <c r="I7" s="2" t="s">
        <v>18</v>
      </c>
      <c r="J7" s="24">
        <v>0.41433465425917104</v>
      </c>
      <c r="K7" s="26">
        <v>8.6135259999999998E-3</v>
      </c>
      <c r="M7" s="5" t="s">
        <v>19</v>
      </c>
      <c r="N7" s="7" t="s">
        <v>26</v>
      </c>
    </row>
    <row r="8" spans="1:14" x14ac:dyDescent="0.3">
      <c r="A8" s="18">
        <v>54.349997999999999</v>
      </c>
      <c r="B8" s="19">
        <v>79.010002</v>
      </c>
      <c r="C8" s="20">
        <v>58.84</v>
      </c>
      <c r="E8" s="8">
        <v>3.2500000000000001E-2</v>
      </c>
      <c r="F8" s="9">
        <v>1.84E-2</v>
      </c>
      <c r="G8" s="10">
        <v>2.8000000000000001E-2</v>
      </c>
      <c r="I8" s="2" t="s">
        <v>20</v>
      </c>
      <c r="J8" s="24">
        <v>0.48516482828394469</v>
      </c>
      <c r="K8" s="26">
        <v>4.7843219999999997E-3</v>
      </c>
    </row>
    <row r="9" spans="1:14" x14ac:dyDescent="0.3">
      <c r="A9" s="18">
        <v>55.48</v>
      </c>
      <c r="B9" s="19">
        <v>77.550003000000004</v>
      </c>
      <c r="C9" s="20">
        <v>61.299999</v>
      </c>
      <c r="E9" s="8">
        <v>2.0799999999999999E-2</v>
      </c>
      <c r="F9" s="9">
        <v>-1.8499999999999999E-2</v>
      </c>
      <c r="G9" s="10">
        <v>4.1799999999999997E-2</v>
      </c>
      <c r="I9" s="5" t="s">
        <v>21</v>
      </c>
      <c r="J9" s="25">
        <f>SUM(J6:J8)</f>
        <v>1.0000000052975415</v>
      </c>
      <c r="K9" s="27">
        <f>SUM(K6:K8)</f>
        <v>1.3397848246111999E-2</v>
      </c>
    </row>
    <row r="10" spans="1:14" x14ac:dyDescent="0.3">
      <c r="A10" s="18">
        <v>55.09</v>
      </c>
      <c r="B10" s="19">
        <v>74.489998</v>
      </c>
      <c r="C10" s="20">
        <v>66.360000999999997</v>
      </c>
      <c r="E10" s="8">
        <v>-7.0000000000000001E-3</v>
      </c>
      <c r="F10" s="9">
        <v>-3.95E-2</v>
      </c>
      <c r="G10" s="10">
        <v>8.2500000000000004E-2</v>
      </c>
    </row>
    <row r="11" spans="1:14" x14ac:dyDescent="0.3">
      <c r="A11" s="18">
        <v>50.880001</v>
      </c>
      <c r="B11" s="19">
        <v>72.389999000000003</v>
      </c>
      <c r="C11" s="20">
        <v>66.339995999999999</v>
      </c>
      <c r="E11" s="8">
        <v>-7.6399999999999996E-2</v>
      </c>
      <c r="F11" s="9">
        <v>-2.8199999999999999E-2</v>
      </c>
      <c r="G11" s="10">
        <v>-2.9999999999999997E-4</v>
      </c>
      <c r="I11" s="15" t="s">
        <v>22</v>
      </c>
      <c r="J11" s="16"/>
      <c r="K11" s="16"/>
      <c r="L11" s="17"/>
    </row>
    <row r="12" spans="1:14" x14ac:dyDescent="0.3">
      <c r="A12" s="18">
        <v>55.23</v>
      </c>
      <c r="B12" s="19">
        <v>76.480002999999996</v>
      </c>
      <c r="C12" s="20">
        <v>68.489998</v>
      </c>
      <c r="E12" s="8">
        <v>8.5500000000000007E-2</v>
      </c>
      <c r="F12" s="9">
        <v>5.6500000000000002E-2</v>
      </c>
      <c r="G12" s="10">
        <v>3.2399999999999998E-2</v>
      </c>
      <c r="I12" s="2"/>
      <c r="J12" s="3" t="s">
        <v>8</v>
      </c>
      <c r="K12" s="3" t="s">
        <v>9</v>
      </c>
      <c r="L12" s="4" t="s">
        <v>10</v>
      </c>
    </row>
    <row r="13" spans="1:14" x14ac:dyDescent="0.3">
      <c r="A13" s="18">
        <v>49.869999</v>
      </c>
      <c r="B13" s="19">
        <v>77.239998</v>
      </c>
      <c r="C13" s="20">
        <v>66.870002999999997</v>
      </c>
      <c r="E13" s="8">
        <v>-9.7000000000000003E-2</v>
      </c>
      <c r="F13" s="9">
        <v>9.9000000000000008E-3</v>
      </c>
      <c r="G13" s="10">
        <v>-2.3699999999999999E-2</v>
      </c>
      <c r="I13" s="2" t="s">
        <v>8</v>
      </c>
      <c r="J13" s="3">
        <v>3.2221870000000001E-3</v>
      </c>
      <c r="K13" s="3">
        <v>1.561808E-3</v>
      </c>
      <c r="L13" s="4">
        <v>-7.1977100000000002E-4</v>
      </c>
    </row>
    <row r="14" spans="1:14" x14ac:dyDescent="0.3">
      <c r="A14" s="18">
        <v>53</v>
      </c>
      <c r="B14" s="19">
        <v>78.940002000000007</v>
      </c>
      <c r="C14" s="20">
        <v>70.779999000000004</v>
      </c>
      <c r="E14" s="8">
        <v>6.2799999999999995E-2</v>
      </c>
      <c r="F14" s="9">
        <v>2.1999999999999999E-2</v>
      </c>
      <c r="G14" s="10">
        <v>5.8500000000000003E-2</v>
      </c>
      <c r="I14" s="2" t="s">
        <v>9</v>
      </c>
      <c r="J14" s="3">
        <v>1.561808E-3</v>
      </c>
      <c r="K14" s="3">
        <v>1.7527529999999999E-3</v>
      </c>
      <c r="L14" s="4">
        <v>-5.38898E-4</v>
      </c>
    </row>
    <row r="15" spans="1:14" x14ac:dyDescent="0.3">
      <c r="A15" s="18">
        <v>51.169998</v>
      </c>
      <c r="B15" s="19">
        <v>74.169998000000007</v>
      </c>
      <c r="C15" s="20">
        <v>73.019997000000004</v>
      </c>
      <c r="E15" s="8">
        <v>-3.4500000000000003E-2</v>
      </c>
      <c r="F15" s="9">
        <v>-6.0400000000000002E-2</v>
      </c>
      <c r="G15" s="10">
        <v>3.1600000000000003E-2</v>
      </c>
      <c r="I15" s="5" t="s">
        <v>10</v>
      </c>
      <c r="J15" s="6">
        <v>-7.1977100000000002E-4</v>
      </c>
      <c r="K15" s="6">
        <v>-5.38898E-4</v>
      </c>
      <c r="L15" s="7">
        <v>1.8908130000000001E-3</v>
      </c>
      <c r="M15" s="28" t="s">
        <v>23</v>
      </c>
    </row>
    <row r="16" spans="1:14" x14ac:dyDescent="0.3">
      <c r="A16" s="18">
        <v>56.68</v>
      </c>
      <c r="B16" s="19">
        <v>78.050003000000004</v>
      </c>
      <c r="C16" s="20">
        <v>72.970000999999996</v>
      </c>
      <c r="E16" s="8">
        <v>0.1077</v>
      </c>
      <c r="F16" s="9">
        <v>5.2299999999999999E-2</v>
      </c>
      <c r="G16" s="10">
        <v>-6.9999999999999999E-4</v>
      </c>
      <c r="I16" s="28" t="s">
        <v>24</v>
      </c>
      <c r="J16" s="29">
        <f>J6*SUMPRODUCT($J$6:$J$8,J$13:J$15)</f>
        <v>6.2484700755058073E-5</v>
      </c>
      <c r="K16" s="29">
        <f>J7*SUMPRODUCT($J$6:$J$8,K13:K15)</f>
        <v>2.5760613793889502E-4</v>
      </c>
      <c r="L16" s="29">
        <f>J8*SUMPRODUCT(J6:J8,L13:L15)</f>
        <v>3.0164370522942123E-4</v>
      </c>
      <c r="M16" s="29">
        <f>SUM(J16:L16)</f>
        <v>6.2173454392337431E-4</v>
      </c>
    </row>
    <row r="17" spans="1:7" x14ac:dyDescent="0.3">
      <c r="A17" s="18">
        <v>57.459999000000003</v>
      </c>
      <c r="B17" s="19">
        <v>80.900002000000001</v>
      </c>
      <c r="C17" s="20">
        <v>71.440002000000007</v>
      </c>
      <c r="E17" s="8">
        <v>1.38E-2</v>
      </c>
      <c r="F17" s="9">
        <v>3.6499999999999998E-2</v>
      </c>
      <c r="G17" s="10">
        <v>-2.1000000000000001E-2</v>
      </c>
    </row>
    <row r="18" spans="1:7" x14ac:dyDescent="0.3">
      <c r="A18" s="18">
        <v>57.599997999999999</v>
      </c>
      <c r="B18" s="19">
        <v>82.699996999999996</v>
      </c>
      <c r="C18" s="20">
        <v>72.120002999999997</v>
      </c>
      <c r="E18" s="8">
        <v>2.3999999999999998E-3</v>
      </c>
      <c r="F18" s="9">
        <v>2.2200000000000001E-2</v>
      </c>
      <c r="G18" s="10">
        <v>9.4999999999999998E-3</v>
      </c>
    </row>
    <row r="19" spans="1:7" x14ac:dyDescent="0.3">
      <c r="A19" s="18">
        <v>59.919998</v>
      </c>
      <c r="B19" s="19">
        <v>82.510002</v>
      </c>
      <c r="C19" s="20">
        <v>70.019997000000004</v>
      </c>
      <c r="E19" s="8">
        <v>4.0300000000000002E-2</v>
      </c>
      <c r="F19" s="9">
        <v>-2.3E-3</v>
      </c>
      <c r="G19" s="10">
        <v>-2.9100000000000001E-2</v>
      </c>
    </row>
    <row r="20" spans="1:7" x14ac:dyDescent="0.3">
      <c r="A20" s="18">
        <v>60.259998000000003</v>
      </c>
      <c r="B20" s="19">
        <v>77.319999999999993</v>
      </c>
      <c r="C20" s="20">
        <v>70.430000000000007</v>
      </c>
      <c r="E20" s="8">
        <v>5.7000000000000002E-3</v>
      </c>
      <c r="F20" s="9">
        <v>-6.2899999999999998E-2</v>
      </c>
      <c r="G20" s="10">
        <v>5.8999999999999999E-3</v>
      </c>
    </row>
    <row r="21" spans="1:7" x14ac:dyDescent="0.3">
      <c r="A21" s="18">
        <v>62.139999000000003</v>
      </c>
      <c r="B21" s="19">
        <v>78.019997000000004</v>
      </c>
      <c r="C21" s="20">
        <v>69.120002999999997</v>
      </c>
      <c r="E21" s="8">
        <v>3.1199999999999999E-2</v>
      </c>
      <c r="F21" s="9">
        <v>9.1000000000000004E-3</v>
      </c>
      <c r="G21" s="10">
        <v>-1.8599999999999998E-2</v>
      </c>
    </row>
    <row r="22" spans="1:7" x14ac:dyDescent="0.3">
      <c r="A22" s="18">
        <v>64.650002000000001</v>
      </c>
      <c r="B22" s="19">
        <v>82.709998999999996</v>
      </c>
      <c r="C22" s="20">
        <v>66.739998</v>
      </c>
      <c r="E22" s="8">
        <v>4.0399999999999998E-2</v>
      </c>
      <c r="F22" s="9">
        <v>6.0100000000000001E-2</v>
      </c>
      <c r="G22" s="10">
        <v>-3.44E-2</v>
      </c>
    </row>
    <row r="23" spans="1:7" x14ac:dyDescent="0.3">
      <c r="A23" s="18">
        <v>63.98</v>
      </c>
      <c r="B23" s="19">
        <v>87.940002000000007</v>
      </c>
      <c r="C23" s="20">
        <v>70.930000000000007</v>
      </c>
      <c r="E23" s="8">
        <v>-1.04E-2</v>
      </c>
      <c r="F23" s="9">
        <v>6.3200000000000006E-2</v>
      </c>
      <c r="G23" s="10">
        <v>6.2799999999999995E-2</v>
      </c>
    </row>
    <row r="24" spans="1:7" x14ac:dyDescent="0.3">
      <c r="A24" s="18">
        <v>65.860000999999997</v>
      </c>
      <c r="B24" s="19">
        <v>88.870002999999997</v>
      </c>
      <c r="C24" s="20">
        <v>72.080001999999993</v>
      </c>
      <c r="E24" s="8">
        <v>2.9399999999999999E-2</v>
      </c>
      <c r="F24" s="9">
        <v>1.06E-2</v>
      </c>
      <c r="G24" s="10">
        <v>1.6199999999999999E-2</v>
      </c>
    </row>
    <row r="25" spans="1:7" x14ac:dyDescent="0.3">
      <c r="A25" s="18">
        <v>68.459998999999996</v>
      </c>
      <c r="B25" s="19">
        <v>91.220000999999996</v>
      </c>
      <c r="C25" s="20">
        <v>75.180000000000007</v>
      </c>
      <c r="E25" s="8">
        <v>3.95E-2</v>
      </c>
      <c r="F25" s="9">
        <v>2.64E-2</v>
      </c>
      <c r="G25" s="10">
        <v>4.2999999999999997E-2</v>
      </c>
    </row>
    <row r="26" spans="1:7" x14ac:dyDescent="0.3">
      <c r="A26" s="18">
        <v>69.839995999999999</v>
      </c>
      <c r="B26" s="19">
        <v>95.230002999999996</v>
      </c>
      <c r="C26" s="20">
        <v>78.599997999999999</v>
      </c>
      <c r="E26" s="8">
        <v>2.0199999999999999E-2</v>
      </c>
      <c r="F26" s="9">
        <v>4.3999999999999997E-2</v>
      </c>
      <c r="G26" s="10">
        <v>4.5499999999999999E-2</v>
      </c>
    </row>
    <row r="27" spans="1:7" x14ac:dyDescent="0.3">
      <c r="A27" s="18">
        <v>68.930000000000007</v>
      </c>
      <c r="B27" s="19">
        <v>93.779999000000004</v>
      </c>
      <c r="C27" s="20">
        <v>75.680000000000007</v>
      </c>
      <c r="E27" s="8">
        <v>-1.2999999999999999E-2</v>
      </c>
      <c r="F27" s="9">
        <v>-1.52E-2</v>
      </c>
      <c r="G27" s="10">
        <v>-3.7199999999999997E-2</v>
      </c>
    </row>
    <row r="28" spans="1:7" x14ac:dyDescent="0.3">
      <c r="A28" s="18">
        <v>72.699996999999996</v>
      </c>
      <c r="B28" s="19">
        <v>99.559997999999993</v>
      </c>
      <c r="C28" s="20">
        <v>79.989998</v>
      </c>
      <c r="E28" s="8">
        <v>5.4699999999999999E-2</v>
      </c>
      <c r="F28" s="9">
        <v>6.1600000000000002E-2</v>
      </c>
      <c r="G28" s="10">
        <v>5.7000000000000002E-2</v>
      </c>
    </row>
    <row r="29" spans="1:7" x14ac:dyDescent="0.3">
      <c r="A29" s="21">
        <v>74.769997000000004</v>
      </c>
      <c r="B29" s="22">
        <v>103.519997</v>
      </c>
      <c r="C29" s="23">
        <v>78.069999999999993</v>
      </c>
      <c r="E29" s="11">
        <v>2.8500000000000001E-2</v>
      </c>
      <c r="F29" s="12">
        <v>3.9800000000000002E-2</v>
      </c>
      <c r="G29" s="13">
        <v>-2.4E-2</v>
      </c>
    </row>
    <row r="30" spans="1:7" x14ac:dyDescent="0.3">
      <c r="D30" s="28" t="s">
        <v>25</v>
      </c>
      <c r="E30" s="30">
        <v>2.46E-2</v>
      </c>
      <c r="F30" s="30">
        <v>1.8200000000000001E-2</v>
      </c>
      <c r="G30" s="30">
        <v>9.1000000000000004E-3</v>
      </c>
    </row>
  </sheetData>
  <scenarios current="0">
    <scenario name="MinReturn=1%" count="3" user="Colleen Giannotta" comment="Created by Colleen Giannotta on 10/11/2020">
      <inputCells r="J6" val="0.100500522754426" numFmtId="164"/>
      <inputCells r="J7" val="0.414334654259171" numFmtId="164"/>
      <inputCells r="J8" val="0.485164828283945" numFmtId="164"/>
    </scenario>
  </scenario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tabSelected="1" topLeftCell="A3" workbookViewId="0">
      <selection activeCell="E30" sqref="E30"/>
    </sheetView>
  </sheetViews>
  <sheetFormatPr defaultRowHeight="14.4" x14ac:dyDescent="0.3"/>
  <cols>
    <col min="1" max="1" width="10" customWidth="1"/>
    <col min="2" max="2" width="9.5546875" bestFit="1" customWidth="1"/>
    <col min="3" max="3" width="10.5546875" bestFit="1" customWidth="1"/>
    <col min="4" max="4" width="11.109375" bestFit="1" customWidth="1"/>
    <col min="11" max="11" width="11.21875" customWidth="1"/>
    <col min="13" max="13" width="16.88671875" bestFit="1" customWidth="1"/>
    <col min="14" max="14" width="33.77734375" bestFit="1" customWidth="1"/>
  </cols>
  <sheetData>
    <row r="1" spans="1:14" ht="18" x14ac:dyDescent="0.35">
      <c r="A1" s="31" t="s">
        <v>0</v>
      </c>
    </row>
    <row r="4" spans="1:14" x14ac:dyDescent="0.3">
      <c r="A4" s="15" t="s">
        <v>1</v>
      </c>
      <c r="B4" s="16"/>
      <c r="C4" s="17"/>
      <c r="E4" s="15" t="s">
        <v>2</v>
      </c>
      <c r="F4" s="16"/>
      <c r="G4" s="17"/>
      <c r="I4" s="15" t="s">
        <v>3</v>
      </c>
      <c r="J4" s="15"/>
      <c r="K4" s="15"/>
      <c r="M4" s="15" t="s">
        <v>4</v>
      </c>
      <c r="N4" s="17"/>
    </row>
    <row r="5" spans="1:14" x14ac:dyDescent="0.3">
      <c r="A5" s="2" t="s">
        <v>5</v>
      </c>
      <c r="B5" s="3" t="s">
        <v>6</v>
      </c>
      <c r="C5" s="4" t="s">
        <v>7</v>
      </c>
      <c r="E5" s="2" t="s">
        <v>8</v>
      </c>
      <c r="F5" s="3" t="s">
        <v>9</v>
      </c>
      <c r="G5" s="4" t="s">
        <v>10</v>
      </c>
      <c r="I5" s="2"/>
      <c r="J5" s="3" t="s">
        <v>11</v>
      </c>
      <c r="K5" s="4" t="s">
        <v>12</v>
      </c>
      <c r="M5" s="2" t="s">
        <v>13</v>
      </c>
      <c r="N5" s="4" t="s">
        <v>14</v>
      </c>
    </row>
    <row r="6" spans="1:14" x14ac:dyDescent="0.3">
      <c r="A6" s="18">
        <v>44.259998000000003</v>
      </c>
      <c r="B6" s="19">
        <v>69.660004000000001</v>
      </c>
      <c r="C6" s="20">
        <v>64.839995999999999</v>
      </c>
      <c r="E6" s="2"/>
      <c r="F6" s="3"/>
      <c r="G6" s="4"/>
      <c r="I6" s="2" t="s">
        <v>15</v>
      </c>
      <c r="J6" s="24">
        <v>0.10050052275442567</v>
      </c>
      <c r="K6" s="26">
        <v>2.4611200000000001E-10</v>
      </c>
      <c r="M6" s="2" t="s">
        <v>16</v>
      </c>
      <c r="N6" s="4" t="s">
        <v>17</v>
      </c>
    </row>
    <row r="7" spans="1:14" x14ac:dyDescent="0.3">
      <c r="A7" s="18">
        <v>52.639999000000003</v>
      </c>
      <c r="B7" s="19">
        <v>77.580001999999993</v>
      </c>
      <c r="C7" s="20">
        <v>57.240001999999997</v>
      </c>
      <c r="E7" s="8">
        <v>0.1893</v>
      </c>
      <c r="F7" s="9">
        <v>0.1137</v>
      </c>
      <c r="G7" s="10">
        <v>-0.1172</v>
      </c>
      <c r="I7" s="2" t="s">
        <v>18</v>
      </c>
      <c r="J7" s="24">
        <v>0.41433465425917104</v>
      </c>
      <c r="K7" s="26">
        <v>8.6135259999999998E-3</v>
      </c>
      <c r="M7" s="5" t="s">
        <v>19</v>
      </c>
      <c r="N7" s="7" t="s">
        <v>29</v>
      </c>
    </row>
    <row r="8" spans="1:14" x14ac:dyDescent="0.3">
      <c r="A8" s="18">
        <v>54.349997999999999</v>
      </c>
      <c r="B8" s="19">
        <v>79.010002</v>
      </c>
      <c r="C8" s="20">
        <v>58.84</v>
      </c>
      <c r="E8" s="8">
        <v>3.2500000000000001E-2</v>
      </c>
      <c r="F8" s="9">
        <v>1.84E-2</v>
      </c>
      <c r="G8" s="10">
        <v>2.8000000000000001E-2</v>
      </c>
      <c r="I8" s="2" t="s">
        <v>20</v>
      </c>
      <c r="J8" s="24">
        <v>0.48516482828394469</v>
      </c>
      <c r="K8" s="26">
        <v>4.7843219999999997E-3</v>
      </c>
    </row>
    <row r="9" spans="1:14" x14ac:dyDescent="0.3">
      <c r="A9" s="18">
        <v>55.48</v>
      </c>
      <c r="B9" s="19">
        <v>77.550003000000004</v>
      </c>
      <c r="C9" s="20">
        <v>61.299999</v>
      </c>
      <c r="E9" s="8">
        <v>2.0799999999999999E-2</v>
      </c>
      <c r="F9" s="9">
        <v>-1.8499999999999999E-2</v>
      </c>
      <c r="G9" s="10">
        <v>4.1799999999999997E-2</v>
      </c>
      <c r="I9" s="33" t="s">
        <v>21</v>
      </c>
      <c r="J9" s="34">
        <f>SUM(J6:J8)</f>
        <v>1.0000000052975415</v>
      </c>
      <c r="K9" s="35">
        <f>SUM(K6:K8)</f>
        <v>1.3397848246111999E-2</v>
      </c>
    </row>
    <row r="10" spans="1:14" x14ac:dyDescent="0.3">
      <c r="A10" s="18">
        <v>55.09</v>
      </c>
      <c r="B10" s="19">
        <v>74.489998</v>
      </c>
      <c r="C10" s="20">
        <v>66.360000999999997</v>
      </c>
      <c r="E10" s="8">
        <v>-7.0000000000000001E-3</v>
      </c>
      <c r="F10" s="9">
        <v>-3.95E-2</v>
      </c>
      <c r="G10" s="10">
        <v>8.2500000000000004E-2</v>
      </c>
    </row>
    <row r="11" spans="1:14" x14ac:dyDescent="0.3">
      <c r="A11" s="18">
        <v>50.880001</v>
      </c>
      <c r="B11" s="19">
        <v>72.389999000000003</v>
      </c>
      <c r="C11" s="20">
        <v>66.339995999999999</v>
      </c>
      <c r="E11" s="8">
        <v>-7.6399999999999996E-2</v>
      </c>
      <c r="F11" s="9">
        <v>-2.8199999999999999E-2</v>
      </c>
      <c r="G11" s="10">
        <v>-2.9999999999999997E-4</v>
      </c>
      <c r="I11" s="15" t="s">
        <v>22</v>
      </c>
      <c r="J11" s="16"/>
      <c r="K11" s="16"/>
      <c r="L11" s="17"/>
    </row>
    <row r="12" spans="1:14" x14ac:dyDescent="0.3">
      <c r="A12" s="18">
        <v>55.23</v>
      </c>
      <c r="B12" s="19">
        <v>76.480002999999996</v>
      </c>
      <c r="C12" s="20">
        <v>68.489998</v>
      </c>
      <c r="E12" s="8">
        <v>8.5500000000000007E-2</v>
      </c>
      <c r="F12" s="9">
        <v>5.6500000000000002E-2</v>
      </c>
      <c r="G12" s="10">
        <v>3.2399999999999998E-2</v>
      </c>
      <c r="I12" s="2"/>
      <c r="J12" s="3" t="s">
        <v>8</v>
      </c>
      <c r="K12" s="3" t="s">
        <v>9</v>
      </c>
      <c r="L12" s="4" t="s">
        <v>10</v>
      </c>
    </row>
    <row r="13" spans="1:14" x14ac:dyDescent="0.3">
      <c r="A13" s="18">
        <v>49.869999</v>
      </c>
      <c r="B13" s="19">
        <v>77.239998</v>
      </c>
      <c r="C13" s="20">
        <v>66.870002999999997</v>
      </c>
      <c r="E13" s="8">
        <v>-9.7000000000000003E-2</v>
      </c>
      <c r="F13" s="9">
        <v>9.9000000000000008E-3</v>
      </c>
      <c r="G13" s="10">
        <v>-2.3699999999999999E-2</v>
      </c>
      <c r="I13" s="2" t="s">
        <v>8</v>
      </c>
      <c r="J13" s="3">
        <v>3.2221870000000001E-3</v>
      </c>
      <c r="K13" s="3">
        <v>1.561808E-3</v>
      </c>
      <c r="L13" s="4">
        <v>-7.1977100000000002E-4</v>
      </c>
    </row>
    <row r="14" spans="1:14" x14ac:dyDescent="0.3">
      <c r="A14" s="18">
        <v>53</v>
      </c>
      <c r="B14" s="19">
        <v>78.940002000000007</v>
      </c>
      <c r="C14" s="20">
        <v>70.779999000000004</v>
      </c>
      <c r="E14" s="8">
        <v>6.2799999999999995E-2</v>
      </c>
      <c r="F14" s="9">
        <v>2.1999999999999999E-2</v>
      </c>
      <c r="G14" s="10">
        <v>5.8500000000000003E-2</v>
      </c>
      <c r="I14" s="2" t="s">
        <v>9</v>
      </c>
      <c r="J14" s="3">
        <v>1.561808E-3</v>
      </c>
      <c r="K14" s="3">
        <v>1.7527529999999999E-3</v>
      </c>
      <c r="L14" s="4">
        <v>-5.38898E-4</v>
      </c>
    </row>
    <row r="15" spans="1:14" x14ac:dyDescent="0.3">
      <c r="A15" s="18">
        <v>51.169998</v>
      </c>
      <c r="B15" s="19">
        <v>74.169998000000007</v>
      </c>
      <c r="C15" s="20">
        <v>73.019997000000004</v>
      </c>
      <c r="E15" s="8">
        <v>-3.4500000000000003E-2</v>
      </c>
      <c r="F15" s="9">
        <v>-6.0400000000000002E-2</v>
      </c>
      <c r="G15" s="10">
        <v>3.1600000000000003E-2</v>
      </c>
      <c r="I15" s="5" t="s">
        <v>10</v>
      </c>
      <c r="J15" s="6">
        <v>-7.1977100000000002E-4</v>
      </c>
      <c r="K15" s="6">
        <v>-5.38898E-4</v>
      </c>
      <c r="L15" s="7">
        <v>1.8908130000000001E-3</v>
      </c>
    </row>
    <row r="16" spans="1:14" x14ac:dyDescent="0.3">
      <c r="A16" s="18">
        <v>56.68</v>
      </c>
      <c r="B16" s="19">
        <v>78.050003000000004</v>
      </c>
      <c r="C16" s="20">
        <v>72.970000999999996</v>
      </c>
      <c r="E16" s="8">
        <v>0.1077</v>
      </c>
      <c r="F16" s="9">
        <v>5.2299999999999999E-2</v>
      </c>
      <c r="G16" s="10">
        <v>-6.9999999999999999E-4</v>
      </c>
    </row>
    <row r="17" spans="1:10" x14ac:dyDescent="0.3">
      <c r="A17" s="18">
        <v>57.459999000000003</v>
      </c>
      <c r="B17" s="19">
        <v>80.900002000000001</v>
      </c>
      <c r="C17" s="20">
        <v>71.440002000000007</v>
      </c>
      <c r="E17" s="8">
        <v>1.38E-2</v>
      </c>
      <c r="F17" s="9">
        <v>3.6499999999999998E-2</v>
      </c>
      <c r="G17" s="10">
        <v>-2.1000000000000001E-2</v>
      </c>
      <c r="I17" s="32" t="s">
        <v>27</v>
      </c>
      <c r="J17" s="17"/>
    </row>
    <row r="18" spans="1:10" x14ac:dyDescent="0.3">
      <c r="A18" s="18">
        <v>57.599997999999999</v>
      </c>
      <c r="B18" s="19">
        <v>82.699996999999996</v>
      </c>
      <c r="C18" s="20">
        <v>72.120002999999997</v>
      </c>
      <c r="E18" s="8">
        <v>2.3999999999999998E-3</v>
      </c>
      <c r="F18" s="9">
        <v>2.2200000000000001E-2</v>
      </c>
      <c r="G18" s="10">
        <v>9.4999999999999998E-3</v>
      </c>
      <c r="I18" s="2" t="s">
        <v>15</v>
      </c>
      <c r="J18" s="14">
        <f>J6*SUMPRODUCT($J$6:$J$8,J$13:J$15)</f>
        <v>6.2484700755058073E-5</v>
      </c>
    </row>
    <row r="19" spans="1:10" x14ac:dyDescent="0.3">
      <c r="A19" s="18">
        <v>59.919998</v>
      </c>
      <c r="B19" s="19">
        <v>82.510002</v>
      </c>
      <c r="C19" s="20">
        <v>70.019997000000004</v>
      </c>
      <c r="E19" s="8">
        <v>4.0300000000000002E-2</v>
      </c>
      <c r="F19" s="9">
        <v>-2.3E-3</v>
      </c>
      <c r="G19" s="10">
        <v>-2.9100000000000001E-2</v>
      </c>
      <c r="I19" s="2" t="s">
        <v>18</v>
      </c>
      <c r="J19" s="14">
        <f>J7*SUMPRODUCT($J$6:$J$8,K13:K15)</f>
        <v>2.5760613793889502E-4</v>
      </c>
    </row>
    <row r="20" spans="1:10" x14ac:dyDescent="0.3">
      <c r="A20" s="18">
        <v>60.259998000000003</v>
      </c>
      <c r="B20" s="19">
        <v>77.319999999999993</v>
      </c>
      <c r="C20" s="20">
        <v>70.430000000000007</v>
      </c>
      <c r="E20" s="8">
        <v>5.7000000000000002E-3</v>
      </c>
      <c r="F20" s="9">
        <v>-6.2899999999999998E-2</v>
      </c>
      <c r="G20" s="10">
        <v>5.8999999999999999E-3</v>
      </c>
      <c r="I20" s="2" t="s">
        <v>20</v>
      </c>
      <c r="J20" s="14">
        <f>J8*SUMPRODUCT(J6:J8,L13:L15)</f>
        <v>3.0164370522942123E-4</v>
      </c>
    </row>
    <row r="21" spans="1:10" x14ac:dyDescent="0.3">
      <c r="A21" s="18">
        <v>62.139999000000003</v>
      </c>
      <c r="B21" s="19">
        <v>78.019997000000004</v>
      </c>
      <c r="C21" s="20">
        <v>69.120002999999997</v>
      </c>
      <c r="E21" s="8">
        <v>3.1199999999999999E-2</v>
      </c>
      <c r="F21" s="9">
        <v>9.1000000000000004E-3</v>
      </c>
      <c r="G21" s="10">
        <v>-1.8599999999999998E-2</v>
      </c>
      <c r="I21" s="33" t="s">
        <v>28</v>
      </c>
      <c r="J21" s="36">
        <f>SUM(J18:J20)</f>
        <v>6.2173454392337431E-4</v>
      </c>
    </row>
    <row r="22" spans="1:10" x14ac:dyDescent="0.3">
      <c r="A22" s="18">
        <v>64.650002000000001</v>
      </c>
      <c r="B22" s="19">
        <v>82.709998999999996</v>
      </c>
      <c r="C22" s="20">
        <v>66.739998</v>
      </c>
      <c r="E22" s="8">
        <v>4.0399999999999998E-2</v>
      </c>
      <c r="F22" s="9">
        <v>6.0100000000000001E-2</v>
      </c>
      <c r="G22" s="10">
        <v>-3.44E-2</v>
      </c>
    </row>
    <row r="23" spans="1:10" x14ac:dyDescent="0.3">
      <c r="A23" s="18">
        <v>63.98</v>
      </c>
      <c r="B23" s="19">
        <v>87.940002000000007</v>
      </c>
      <c r="C23" s="20">
        <v>70.930000000000007</v>
      </c>
      <c r="E23" s="8">
        <v>-1.04E-2</v>
      </c>
      <c r="F23" s="9">
        <v>6.3200000000000006E-2</v>
      </c>
      <c r="G23" s="10">
        <v>6.2799999999999995E-2</v>
      </c>
    </row>
    <row r="24" spans="1:10" x14ac:dyDescent="0.3">
      <c r="A24" s="18">
        <v>65.860000999999997</v>
      </c>
      <c r="B24" s="19">
        <v>88.870002999999997</v>
      </c>
      <c r="C24" s="20">
        <v>72.080001999999993</v>
      </c>
      <c r="E24" s="8">
        <v>2.9399999999999999E-2</v>
      </c>
      <c r="F24" s="9">
        <v>1.06E-2</v>
      </c>
      <c r="G24" s="10">
        <v>1.6199999999999999E-2</v>
      </c>
    </row>
    <row r="25" spans="1:10" x14ac:dyDescent="0.3">
      <c r="A25" s="18">
        <v>68.459998999999996</v>
      </c>
      <c r="B25" s="19">
        <v>91.220000999999996</v>
      </c>
      <c r="C25" s="20">
        <v>75.180000000000007</v>
      </c>
      <c r="E25" s="8">
        <v>3.95E-2</v>
      </c>
      <c r="F25" s="9">
        <v>2.64E-2</v>
      </c>
      <c r="G25" s="10">
        <v>4.2999999999999997E-2</v>
      </c>
    </row>
    <row r="26" spans="1:10" x14ac:dyDescent="0.3">
      <c r="A26" s="18">
        <v>69.839995999999999</v>
      </c>
      <c r="B26" s="19">
        <v>95.230002999999996</v>
      </c>
      <c r="C26" s="20">
        <v>78.599997999999999</v>
      </c>
      <c r="E26" s="8">
        <v>2.0199999999999999E-2</v>
      </c>
      <c r="F26" s="9">
        <v>4.3999999999999997E-2</v>
      </c>
      <c r="G26" s="10">
        <v>4.5499999999999999E-2</v>
      </c>
    </row>
    <row r="27" spans="1:10" x14ac:dyDescent="0.3">
      <c r="A27" s="18">
        <v>68.930000000000007</v>
      </c>
      <c r="B27" s="19">
        <v>93.779999000000004</v>
      </c>
      <c r="C27" s="20">
        <v>75.680000000000007</v>
      </c>
      <c r="E27" s="8">
        <v>-1.2999999999999999E-2</v>
      </c>
      <c r="F27" s="9">
        <v>-1.52E-2</v>
      </c>
      <c r="G27" s="10">
        <v>-3.7199999999999997E-2</v>
      </c>
    </row>
    <row r="28" spans="1:10" x14ac:dyDescent="0.3">
      <c r="A28" s="18">
        <v>72.699996999999996</v>
      </c>
      <c r="B28" s="19">
        <v>99.559997999999993</v>
      </c>
      <c r="C28" s="20">
        <v>79.989998</v>
      </c>
      <c r="E28" s="8">
        <v>5.4699999999999999E-2</v>
      </c>
      <c r="F28" s="9">
        <v>6.1600000000000002E-2</v>
      </c>
      <c r="G28" s="10">
        <v>5.7000000000000002E-2</v>
      </c>
    </row>
    <row r="29" spans="1:10" x14ac:dyDescent="0.3">
      <c r="A29" s="21">
        <v>74.769997000000004</v>
      </c>
      <c r="B29" s="22">
        <v>103.519997</v>
      </c>
      <c r="C29" s="23">
        <v>78.069999999999993</v>
      </c>
      <c r="E29" s="11">
        <v>2.8500000000000001E-2</v>
      </c>
      <c r="F29" s="12">
        <v>3.9800000000000002E-2</v>
      </c>
      <c r="G29" s="13">
        <v>-2.4E-2</v>
      </c>
    </row>
    <row r="30" spans="1:10" x14ac:dyDescent="0.3">
      <c r="D30" s="28" t="s">
        <v>25</v>
      </c>
      <c r="E30" s="30">
        <v>2.46E-2</v>
      </c>
      <c r="F30" s="30">
        <v>1.8200000000000001E-2</v>
      </c>
      <c r="G30" s="30">
        <v>9.1000000000000004E-3</v>
      </c>
    </row>
  </sheetData>
  <scenarios current="0">
    <scenario name="MinReturn=1%" count="3" user="Colleen Giannotta" comment="Created by Colleen Giannotta on 10/11/2020">
      <inputCells r="J6" val="0.100500522754426" numFmtId="164"/>
      <inputCells r="J7" val="0.414334654259171" numFmtId="164"/>
      <inputCells r="J8" val="0.485164828283945" numFmtId="164"/>
    </scenario>
  </scenario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4" sqref="A4"/>
    </sheetView>
  </sheetViews>
  <sheetFormatPr defaultRowHeight="14.4" x14ac:dyDescent="0.3"/>
  <cols>
    <col min="1" max="16384" width="8.88671875" style="40"/>
  </cols>
  <sheetData>
    <row r="1" spans="1:2" x14ac:dyDescent="0.3">
      <c r="A1" s="42" t="s">
        <v>38</v>
      </c>
      <c r="B1" s="41"/>
    </row>
    <row r="2" spans="1:2" x14ac:dyDescent="0.3">
      <c r="A2" s="38" t="s">
        <v>39</v>
      </c>
      <c r="B2" s="39"/>
    </row>
    <row r="3" spans="1:2" x14ac:dyDescent="0.3">
      <c r="A3" s="38" t="s">
        <v>40</v>
      </c>
      <c r="B3" s="39"/>
    </row>
    <row r="4" spans="1:2" x14ac:dyDescent="0.3">
      <c r="A4" s="38"/>
      <c r="B4" s="39"/>
    </row>
    <row r="5" spans="1:2" x14ac:dyDescent="0.3">
      <c r="A5" s="38"/>
      <c r="B5" s="39"/>
    </row>
    <row r="6" spans="1:2" x14ac:dyDescent="0.3">
      <c r="A6" s="39"/>
      <c r="B6" s="39"/>
    </row>
  </sheetData>
  <sortState xmlns:xlrd2="http://schemas.microsoft.com/office/spreadsheetml/2017/richdata2" ref="A2:A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8"/>
  <sheetViews>
    <sheetView workbookViewId="0">
      <selection activeCell="D7" sqref="D7"/>
    </sheetView>
  </sheetViews>
  <sheetFormatPr defaultRowHeight="14.4" x14ac:dyDescent="0.3"/>
  <cols>
    <col min="1" max="1" width="10" customWidth="1"/>
    <col min="2" max="2" width="9.5546875" bestFit="1" customWidth="1"/>
    <col min="3" max="3" width="10.5546875" bestFit="1" customWidth="1"/>
    <col min="4" max="4" width="11.109375" bestFit="1" customWidth="1"/>
    <col min="11" max="11" width="11.21875" customWidth="1"/>
    <col min="13" max="13" width="16.88671875" bestFit="1" customWidth="1"/>
    <col min="14" max="14" width="33.77734375" bestFit="1" customWidth="1"/>
  </cols>
  <sheetData>
    <row r="1" spans="1:14" ht="18" x14ac:dyDescent="0.35">
      <c r="A1" s="31" t="s">
        <v>0</v>
      </c>
    </row>
    <row r="4" spans="1:14" x14ac:dyDescent="0.3">
      <c r="A4" s="15" t="s">
        <v>1</v>
      </c>
      <c r="B4" s="16"/>
      <c r="C4" s="17"/>
      <c r="E4" s="15" t="s">
        <v>2</v>
      </c>
      <c r="F4" s="16"/>
      <c r="G4" s="17"/>
      <c r="I4" s="15" t="s">
        <v>3</v>
      </c>
      <c r="J4" s="15"/>
      <c r="K4" s="15"/>
      <c r="M4" s="15" t="s">
        <v>4</v>
      </c>
      <c r="N4" s="17"/>
    </row>
    <row r="5" spans="1:14" x14ac:dyDescent="0.3">
      <c r="A5" s="2" t="s">
        <v>5</v>
      </c>
      <c r="B5" s="3" t="s">
        <v>6</v>
      </c>
      <c r="C5" s="4" t="s">
        <v>7</v>
      </c>
      <c r="E5" s="2" t="s">
        <v>8</v>
      </c>
      <c r="F5" s="3" t="s">
        <v>9</v>
      </c>
      <c r="G5" s="4" t="s">
        <v>10</v>
      </c>
      <c r="I5" s="2"/>
      <c r="J5" s="3" t="s">
        <v>11</v>
      </c>
      <c r="K5" s="4" t="s">
        <v>12</v>
      </c>
      <c r="M5" s="2" t="s">
        <v>13</v>
      </c>
      <c r="N5" s="4" t="s">
        <v>14</v>
      </c>
    </row>
    <row r="6" spans="1:14" x14ac:dyDescent="0.3">
      <c r="A6" s="18">
        <v>44.259998000000003</v>
      </c>
      <c r="B6" s="19">
        <v>69.660004000000001</v>
      </c>
      <c r="C6" s="20">
        <v>64.839995999999999</v>
      </c>
      <c r="E6" s="2"/>
      <c r="F6" s="3"/>
      <c r="G6" s="4"/>
      <c r="I6" s="2" t="s">
        <v>15</v>
      </c>
      <c r="J6" s="24">
        <v>0.10050052275442567</v>
      </c>
      <c r="K6" s="26">
        <v>2.4611200000000001E-10</v>
      </c>
      <c r="M6" s="2" t="s">
        <v>16</v>
      </c>
      <c r="N6" s="4" t="s">
        <v>17</v>
      </c>
    </row>
    <row r="7" spans="1:14" x14ac:dyDescent="0.3">
      <c r="A7" s="18">
        <v>52.639999000000003</v>
      </c>
      <c r="B7" s="19">
        <v>77.580001999999993</v>
      </c>
      <c r="C7" s="20">
        <v>57.240001999999997</v>
      </c>
      <c r="D7" s="43"/>
      <c r="E7" s="8">
        <v>0.1893</v>
      </c>
      <c r="F7" s="9">
        <v>0.1137</v>
      </c>
      <c r="G7" s="10">
        <v>-0.1172</v>
      </c>
      <c r="I7" s="2" t="s">
        <v>18</v>
      </c>
      <c r="J7" s="24">
        <v>0.41433465425917104</v>
      </c>
      <c r="K7" s="26">
        <v>8.6135259999999998E-3</v>
      </c>
      <c r="M7" s="5" t="s">
        <v>19</v>
      </c>
      <c r="N7" s="7" t="s">
        <v>29</v>
      </c>
    </row>
    <row r="8" spans="1:14" x14ac:dyDescent="0.3">
      <c r="A8" s="18">
        <v>54.349997999999999</v>
      </c>
      <c r="B8" s="19">
        <v>79.010002</v>
      </c>
      <c r="C8" s="20">
        <v>58.84</v>
      </c>
      <c r="E8" s="8">
        <v>3.2500000000000001E-2</v>
      </c>
      <c r="F8" s="9">
        <v>1.84E-2</v>
      </c>
      <c r="G8" s="10">
        <v>2.8000000000000001E-2</v>
      </c>
      <c r="I8" s="2" t="s">
        <v>20</v>
      </c>
      <c r="J8" s="24">
        <v>0.48516482828394469</v>
      </c>
      <c r="K8" s="26">
        <v>4.7843219999999997E-3</v>
      </c>
    </row>
    <row r="9" spans="1:14" x14ac:dyDescent="0.3">
      <c r="A9" s="18">
        <v>55.48</v>
      </c>
      <c r="B9" s="19">
        <v>77.550003000000004</v>
      </c>
      <c r="C9" s="20">
        <v>61.299999</v>
      </c>
      <c r="E9" s="8">
        <v>2.0799999999999999E-2</v>
      </c>
      <c r="F9" s="9">
        <v>-1.8499999999999999E-2</v>
      </c>
      <c r="G9" s="10">
        <v>4.1799999999999997E-2</v>
      </c>
      <c r="I9" s="33" t="s">
        <v>21</v>
      </c>
      <c r="J9" s="34">
        <f>SUM(J6:J8)</f>
        <v>1.0000000052975415</v>
      </c>
      <c r="K9" s="35">
        <f>SUM(K6:K8)</f>
        <v>1.3397848246111999E-2</v>
      </c>
    </row>
    <row r="10" spans="1:14" x14ac:dyDescent="0.3">
      <c r="A10" s="18">
        <v>55.09</v>
      </c>
      <c r="B10" s="19">
        <v>74.489998</v>
      </c>
      <c r="C10" s="20">
        <v>66.360000999999997</v>
      </c>
      <c r="E10" s="8">
        <v>-7.0000000000000001E-3</v>
      </c>
      <c r="F10" s="9">
        <v>-3.95E-2</v>
      </c>
      <c r="G10" s="10">
        <v>8.2500000000000004E-2</v>
      </c>
    </row>
    <row r="11" spans="1:14" x14ac:dyDescent="0.3">
      <c r="A11" s="18">
        <v>50.880001</v>
      </c>
      <c r="B11" s="19">
        <v>72.389999000000003</v>
      </c>
      <c r="C11" s="20">
        <v>66.339995999999999</v>
      </c>
      <c r="E11" s="8">
        <v>-7.6399999999999996E-2</v>
      </c>
      <c r="F11" s="9">
        <v>-2.8199999999999999E-2</v>
      </c>
      <c r="G11" s="10">
        <v>-2.9999999999999997E-4</v>
      </c>
      <c r="I11" s="15" t="s">
        <v>22</v>
      </c>
      <c r="J11" s="16"/>
      <c r="K11" s="16"/>
      <c r="L11" s="17"/>
    </row>
    <row r="12" spans="1:14" x14ac:dyDescent="0.3">
      <c r="A12" s="18">
        <v>55.23</v>
      </c>
      <c r="B12" s="19">
        <v>76.480002999999996</v>
      </c>
      <c r="C12" s="20">
        <v>68.489998</v>
      </c>
      <c r="E12" s="8">
        <v>8.5500000000000007E-2</v>
      </c>
      <c r="F12" s="9">
        <v>5.6500000000000002E-2</v>
      </c>
      <c r="G12" s="10">
        <v>3.2399999999999998E-2</v>
      </c>
      <c r="I12" s="2"/>
      <c r="J12" s="3" t="s">
        <v>8</v>
      </c>
      <c r="K12" s="3" t="s">
        <v>9</v>
      </c>
      <c r="L12" s="4" t="s">
        <v>10</v>
      </c>
    </row>
    <row r="13" spans="1:14" x14ac:dyDescent="0.3">
      <c r="A13" s="18">
        <v>49.869999</v>
      </c>
      <c r="B13" s="19">
        <v>77.239998</v>
      </c>
      <c r="C13" s="20">
        <v>66.870002999999997</v>
      </c>
      <c r="E13" s="8">
        <v>-9.7000000000000003E-2</v>
      </c>
      <c r="F13" s="9">
        <v>9.9000000000000008E-3</v>
      </c>
      <c r="G13" s="10">
        <v>-2.3699999999999999E-2</v>
      </c>
      <c r="I13" s="2" t="s">
        <v>8</v>
      </c>
      <c r="J13" s="3">
        <v>3.2221870000000001E-3</v>
      </c>
      <c r="K13" s="3">
        <v>1.561808E-3</v>
      </c>
      <c r="L13" s="4">
        <v>-7.1977100000000002E-4</v>
      </c>
    </row>
    <row r="14" spans="1:14" x14ac:dyDescent="0.3">
      <c r="A14" s="18">
        <v>53</v>
      </c>
      <c r="B14" s="19">
        <v>78.940002000000007</v>
      </c>
      <c r="C14" s="20">
        <v>70.779999000000004</v>
      </c>
      <c r="E14" s="8">
        <v>6.2799999999999995E-2</v>
      </c>
      <c r="F14" s="9">
        <v>2.1999999999999999E-2</v>
      </c>
      <c r="G14" s="10">
        <v>5.8500000000000003E-2</v>
      </c>
      <c r="I14" s="2" t="s">
        <v>9</v>
      </c>
      <c r="J14" s="3">
        <v>1.561808E-3</v>
      </c>
      <c r="K14" s="3">
        <v>1.7527529999999999E-3</v>
      </c>
      <c r="L14" s="4">
        <v>-5.38898E-4</v>
      </c>
    </row>
    <row r="15" spans="1:14" x14ac:dyDescent="0.3">
      <c r="A15" s="18">
        <v>51.169998</v>
      </c>
      <c r="B15" s="19">
        <v>74.169998000000007</v>
      </c>
      <c r="C15" s="20">
        <v>73.019997000000004</v>
      </c>
      <c r="E15" s="8">
        <v>-3.4500000000000003E-2</v>
      </c>
      <c r="F15" s="9">
        <v>-6.0400000000000002E-2</v>
      </c>
      <c r="G15" s="10">
        <v>3.1600000000000003E-2</v>
      </c>
      <c r="I15" s="5" t="s">
        <v>10</v>
      </c>
      <c r="J15" s="6">
        <v>-7.1977100000000002E-4</v>
      </c>
      <c r="K15" s="6">
        <v>-5.38898E-4</v>
      </c>
      <c r="L15" s="7">
        <v>1.8908130000000001E-3</v>
      </c>
    </row>
    <row r="16" spans="1:14" x14ac:dyDescent="0.3">
      <c r="A16" s="18">
        <v>56.68</v>
      </c>
      <c r="B16" s="19">
        <v>78.050003000000004</v>
      </c>
      <c r="C16" s="20">
        <v>72.970000999999996</v>
      </c>
      <c r="E16" s="8">
        <v>0.1077</v>
      </c>
      <c r="F16" s="9">
        <v>5.2299999999999999E-2</v>
      </c>
      <c r="G16" s="10">
        <v>-6.9999999999999999E-4</v>
      </c>
    </row>
    <row r="17" spans="1:10" x14ac:dyDescent="0.3">
      <c r="A17" s="18">
        <v>57.459999000000003</v>
      </c>
      <c r="B17" s="19">
        <v>80.900002000000001</v>
      </c>
      <c r="C17" s="20">
        <v>71.440002000000007</v>
      </c>
      <c r="E17" s="8">
        <v>1.38E-2</v>
      </c>
      <c r="F17" s="9">
        <v>3.6499999999999998E-2</v>
      </c>
      <c r="G17" s="10">
        <v>-2.1000000000000001E-2</v>
      </c>
      <c r="I17" s="32" t="s">
        <v>27</v>
      </c>
      <c r="J17" s="17"/>
    </row>
    <row r="18" spans="1:10" x14ac:dyDescent="0.3">
      <c r="A18" s="18">
        <v>57.599997999999999</v>
      </c>
      <c r="B18" s="19">
        <v>82.699996999999996</v>
      </c>
      <c r="C18" s="20">
        <v>72.120002999999997</v>
      </c>
      <c r="E18" s="8">
        <v>2.3999999999999998E-3</v>
      </c>
      <c r="F18" s="9">
        <v>2.2200000000000001E-2</v>
      </c>
      <c r="G18" s="10">
        <v>9.4999999999999998E-3</v>
      </c>
      <c r="I18" s="2" t="s">
        <v>15</v>
      </c>
      <c r="J18" s="14">
        <f>J6*SUMPRODUCT($J$6:$J$8,J$13:J$15)</f>
        <v>6.2484700755058073E-5</v>
      </c>
    </row>
    <row r="19" spans="1:10" x14ac:dyDescent="0.3">
      <c r="A19" s="18">
        <v>59.919998</v>
      </c>
      <c r="B19" s="19">
        <v>82.510002</v>
      </c>
      <c r="C19" s="20">
        <v>70.019997000000004</v>
      </c>
      <c r="E19" s="8">
        <v>4.0300000000000002E-2</v>
      </c>
      <c r="F19" s="9">
        <v>-2.3E-3</v>
      </c>
      <c r="G19" s="10">
        <v>-2.9100000000000001E-2</v>
      </c>
      <c r="I19" s="2" t="s">
        <v>18</v>
      </c>
      <c r="J19" s="14">
        <f>J7*SUMPRODUCT($J$6:$J$8,K13:K15)</f>
        <v>2.5760613793889502E-4</v>
      </c>
    </row>
    <row r="20" spans="1:10" x14ac:dyDescent="0.3">
      <c r="A20" s="18">
        <v>60.259998000000003</v>
      </c>
      <c r="B20" s="19">
        <v>77.319999999999993</v>
      </c>
      <c r="C20" s="20">
        <v>70.430000000000007</v>
      </c>
      <c r="E20" s="8">
        <v>5.7000000000000002E-3</v>
      </c>
      <c r="F20" s="9">
        <v>-6.2899999999999998E-2</v>
      </c>
      <c r="G20" s="10">
        <v>5.8999999999999999E-3</v>
      </c>
      <c r="I20" s="2" t="s">
        <v>20</v>
      </c>
      <c r="J20" s="14">
        <f>J8*SUMPRODUCT(J6:J8,L13:L15)</f>
        <v>3.0164370522942123E-4</v>
      </c>
    </row>
    <row r="21" spans="1:10" x14ac:dyDescent="0.3">
      <c r="A21" s="18">
        <v>62.139999000000003</v>
      </c>
      <c r="B21" s="19">
        <v>78.019997000000004</v>
      </c>
      <c r="C21" s="20">
        <v>69.120002999999997</v>
      </c>
      <c r="E21" s="8">
        <v>3.1199999999999999E-2</v>
      </c>
      <c r="F21" s="9">
        <v>9.1000000000000004E-3</v>
      </c>
      <c r="G21" s="10">
        <v>-1.8599999999999998E-2</v>
      </c>
      <c r="I21" s="33" t="s">
        <v>28</v>
      </c>
      <c r="J21" s="36">
        <f>SUM(J18:J20)</f>
        <v>6.2173454392337431E-4</v>
      </c>
    </row>
    <row r="22" spans="1:10" x14ac:dyDescent="0.3">
      <c r="A22" s="18">
        <v>64.650002000000001</v>
      </c>
      <c r="B22" s="19">
        <v>82.709998999999996</v>
      </c>
      <c r="C22" s="20">
        <v>66.739998</v>
      </c>
      <c r="E22" s="8">
        <v>4.0399999999999998E-2</v>
      </c>
      <c r="F22" s="9">
        <v>6.0100000000000001E-2</v>
      </c>
      <c r="G22" s="10">
        <v>-3.44E-2</v>
      </c>
    </row>
    <row r="23" spans="1:10" x14ac:dyDescent="0.3">
      <c r="A23" s="18">
        <v>63.98</v>
      </c>
      <c r="B23" s="19">
        <v>87.940002000000007</v>
      </c>
      <c r="C23" s="20">
        <v>70.930000000000007</v>
      </c>
      <c r="E23" s="8">
        <v>-1.04E-2</v>
      </c>
      <c r="F23" s="9">
        <v>6.3200000000000006E-2</v>
      </c>
      <c r="G23" s="10">
        <v>6.2799999999999995E-2</v>
      </c>
    </row>
    <row r="24" spans="1:10" x14ac:dyDescent="0.3">
      <c r="A24" s="18">
        <v>65.860000999999997</v>
      </c>
      <c r="B24" s="19">
        <v>88.870002999999997</v>
      </c>
      <c r="C24" s="20">
        <v>72.080001999999993</v>
      </c>
      <c r="E24" s="8">
        <v>2.9399999999999999E-2</v>
      </c>
      <c r="F24" s="9">
        <v>1.06E-2</v>
      </c>
      <c r="G24" s="10">
        <v>1.6199999999999999E-2</v>
      </c>
    </row>
    <row r="25" spans="1:10" x14ac:dyDescent="0.3">
      <c r="A25" s="18">
        <v>68.459998999999996</v>
      </c>
      <c r="B25" s="19">
        <v>91.220000999999996</v>
      </c>
      <c r="C25" s="20">
        <v>75.180000000000007</v>
      </c>
      <c r="E25" s="8">
        <v>3.95E-2</v>
      </c>
      <c r="F25" s="9">
        <v>2.64E-2</v>
      </c>
      <c r="G25" s="10">
        <v>4.2999999999999997E-2</v>
      </c>
    </row>
    <row r="26" spans="1:10" x14ac:dyDescent="0.3">
      <c r="A26" s="18">
        <v>69.839995999999999</v>
      </c>
      <c r="B26" s="19">
        <v>95.230002999999996</v>
      </c>
      <c r="C26" s="20">
        <v>78.599997999999999</v>
      </c>
      <c r="E26" s="8">
        <v>2.0199999999999999E-2</v>
      </c>
      <c r="F26" s="9">
        <v>4.3999999999999997E-2</v>
      </c>
      <c r="G26" s="10">
        <v>4.5499999999999999E-2</v>
      </c>
    </row>
    <row r="27" spans="1:10" x14ac:dyDescent="0.3">
      <c r="A27" s="18">
        <v>68.930000000000007</v>
      </c>
      <c r="B27" s="19">
        <v>93.779999000000004</v>
      </c>
      <c r="C27" s="20">
        <v>75.680000000000007</v>
      </c>
      <c r="E27" s="8">
        <v>-1.2999999999999999E-2</v>
      </c>
      <c r="F27" s="9">
        <v>-1.52E-2</v>
      </c>
      <c r="G27" s="10">
        <v>-3.7199999999999997E-2</v>
      </c>
    </row>
    <row r="28" spans="1:10" x14ac:dyDescent="0.3">
      <c r="A28" s="18">
        <v>72.699996999999996</v>
      </c>
      <c r="B28" s="19">
        <v>99.559997999999993</v>
      </c>
      <c r="C28" s="20">
        <v>79.989998</v>
      </c>
      <c r="E28" s="8">
        <v>5.4699999999999999E-2</v>
      </c>
      <c r="F28" s="9">
        <v>6.1600000000000002E-2</v>
      </c>
      <c r="G28" s="10">
        <v>5.7000000000000002E-2</v>
      </c>
    </row>
    <row r="29" spans="1:10" x14ac:dyDescent="0.3">
      <c r="A29" s="21">
        <v>74.769997000000004</v>
      </c>
      <c r="B29" s="22">
        <v>103.519997</v>
      </c>
      <c r="C29" s="23">
        <v>78.069999999999993</v>
      </c>
      <c r="E29" s="11">
        <v>2.8500000000000001E-2</v>
      </c>
      <c r="F29" s="12">
        <v>3.9800000000000002E-2</v>
      </c>
      <c r="G29" s="13">
        <v>-2.4E-2</v>
      </c>
    </row>
    <row r="30" spans="1:10" x14ac:dyDescent="0.3">
      <c r="D30" s="28" t="s">
        <v>25</v>
      </c>
      <c r="E30" s="30">
        <v>2.46E-2</v>
      </c>
      <c r="F30" s="30">
        <v>1.8200000000000001E-2</v>
      </c>
      <c r="G30" s="30">
        <v>9.1000000000000004E-3</v>
      </c>
    </row>
    <row r="31" spans="1:10" x14ac:dyDescent="0.3">
      <c r="D31" t="s">
        <v>30</v>
      </c>
      <c r="E31" s="1">
        <f>MIN(E7:E29)</f>
        <v>-9.7000000000000003E-2</v>
      </c>
      <c r="F31" s="1">
        <f t="shared" ref="F31:G31" si="0">MIN(F7:F29)</f>
        <v>-6.2899999999999998E-2</v>
      </c>
      <c r="G31" s="1">
        <f t="shared" si="0"/>
        <v>-0.1172</v>
      </c>
    </row>
    <row r="32" spans="1:10" x14ac:dyDescent="0.3">
      <c r="D32" t="s">
        <v>31</v>
      </c>
      <c r="E32" s="1">
        <f>MAX(E7:E29)</f>
        <v>0.1893</v>
      </c>
      <c r="F32" s="1">
        <f t="shared" ref="F32:G32" si="1">MAX(F7:F29)</f>
        <v>0.1137</v>
      </c>
      <c r="G32" s="1">
        <f t="shared" si="1"/>
        <v>8.2500000000000004E-2</v>
      </c>
    </row>
    <row r="33" spans="4:7" x14ac:dyDescent="0.3">
      <c r="D33" t="s">
        <v>32</v>
      </c>
      <c r="E33" s="37">
        <f>(E32-E31)/5</f>
        <v>5.7259999999999998E-2</v>
      </c>
      <c r="F33" s="37">
        <f t="shared" ref="F33:G33" si="2">(F32-F31)/5</f>
        <v>3.5319999999999997E-2</v>
      </c>
      <c r="G33" s="37">
        <f t="shared" si="2"/>
        <v>3.9939999999999996E-2</v>
      </c>
    </row>
    <row r="34" spans="4:7" x14ac:dyDescent="0.3">
      <c r="D34" t="s">
        <v>33</v>
      </c>
      <c r="E34">
        <f>_xlfn.CEILING.MATH(E31)</f>
        <v>0</v>
      </c>
      <c r="F34">
        <f t="shared" ref="F34:G34" si="3">_xlfn.CEILING.MATH(F31)</f>
        <v>0</v>
      </c>
      <c r="G34">
        <f t="shared" si="3"/>
        <v>0</v>
      </c>
    </row>
    <row r="35" spans="4:7" x14ac:dyDescent="0.3">
      <c r="D35" t="s">
        <v>34</v>
      </c>
      <c r="E35" s="37">
        <f>E34+E$33</f>
        <v>5.7259999999999998E-2</v>
      </c>
      <c r="F35" s="37">
        <f t="shared" ref="F35:G35" si="4">F34+F$33</f>
        <v>3.5319999999999997E-2</v>
      </c>
      <c r="G35" s="37">
        <f t="shared" si="4"/>
        <v>3.9939999999999996E-2</v>
      </c>
    </row>
    <row r="36" spans="4:7" x14ac:dyDescent="0.3">
      <c r="D36" t="s">
        <v>35</v>
      </c>
      <c r="E36" s="37">
        <f>E35+E$33</f>
        <v>0.11452</v>
      </c>
      <c r="F36" s="37">
        <f t="shared" ref="F36:F38" si="5">F35+F$33</f>
        <v>7.0639999999999994E-2</v>
      </c>
      <c r="G36" s="37">
        <f t="shared" ref="G36:G38" si="6">G35+G$33</f>
        <v>7.9879999999999993E-2</v>
      </c>
    </row>
    <row r="37" spans="4:7" x14ac:dyDescent="0.3">
      <c r="D37" t="s">
        <v>36</v>
      </c>
      <c r="E37" s="37">
        <f>E36+E$33</f>
        <v>0.17177999999999999</v>
      </c>
      <c r="F37" s="37">
        <f t="shared" si="5"/>
        <v>0.10596</v>
      </c>
      <c r="G37" s="37">
        <f t="shared" si="6"/>
        <v>0.11981999999999998</v>
      </c>
    </row>
    <row r="38" spans="4:7" x14ac:dyDescent="0.3">
      <c r="D38" t="s">
        <v>37</v>
      </c>
      <c r="E38" s="37">
        <f t="shared" ref="E38" si="7">E37+E$33</f>
        <v>0.22903999999999999</v>
      </c>
      <c r="F38" s="37">
        <f t="shared" si="5"/>
        <v>0.14127999999999999</v>
      </c>
      <c r="G38" s="37">
        <f t="shared" si="6"/>
        <v>0.15975999999999999</v>
      </c>
    </row>
  </sheetData>
  <scenarios current="0">
    <scenario name="MinReturn=1%" count="3" user="Colleen Giannotta" comment="Created by Colleen Giannotta on 10/11/2020">
      <inputCells r="J6" val="0.100500522754426" numFmtId="164"/>
      <inputCells r="J7" val="0.414334654259171" numFmtId="164"/>
      <inputCells r="J8" val="0.485164828283945" numFmtId="164"/>
    </scenario>
  </scenario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PortfolioOptimization</vt:lpstr>
      <vt:lpstr>PortfolioOptimization (2)</vt:lpstr>
      <vt:lpstr>Notes</vt:lpstr>
      <vt:lpstr>PortfolioOptimization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Giannotta</cp:lastModifiedBy>
  <dcterms:created xsi:type="dcterms:W3CDTF">2020-10-12T01:08:50Z</dcterms:created>
  <dcterms:modified xsi:type="dcterms:W3CDTF">2020-10-24T01:28:27Z</dcterms:modified>
</cp:coreProperties>
</file>