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62EF00DD-1B5A-4F8E-A491-A3C2AF06DDB6}" xr6:coauthVersionLast="33" xr6:coauthVersionMax="33" xr10:uidLastSave="{00000000-0000-0000-0000-000000000000}"/>
  <bookViews>
    <workbookView xWindow="0" yWindow="0" windowWidth="19200" windowHeight="6380" tabRatio="704" firstSheet="1" activeTab="2" xr2:uid="{00000000-000D-0000-FFFF-FFFF00000000}"/>
  </bookViews>
  <sheets>
    <sheet name="Daten" sheetId="1" r:id="rId1"/>
    <sheet name="Grafiken_Daten" sheetId="5" r:id="rId2"/>
    <sheet name="Daten_Faehigkeiten" sheetId="6" r:id="rId3"/>
    <sheet name="Grafiken_Faehigkeiten" sheetId="8" r:id="rId4"/>
    <sheet name="Daten_Traumapp" sheetId="7" r:id="rId5"/>
    <sheet name="Grafiken_Traumapp" sheetId="9" r:id="rId6"/>
    <sheet name="Fragen" sheetId="3" r:id="rId7"/>
    <sheet name="Antworten" sheetId="4" r:id="rId8"/>
    <sheet name="Kontakte" sheetId="2" r:id="rId9"/>
  </sheets>
  <calcPr calcId="179017"/>
</workbook>
</file>

<file path=xl/calcChain.xml><?xml version="1.0" encoding="utf-8"?>
<calcChain xmlns="http://schemas.openxmlformats.org/spreadsheetml/2006/main">
  <c r="B137" i="6" l="1"/>
  <c r="A137" i="6"/>
  <c r="D106" i="6"/>
  <c r="C106" i="6"/>
  <c r="B106" i="6"/>
  <c r="A106" i="6"/>
  <c r="D104" i="6"/>
  <c r="C104" i="6"/>
  <c r="C101" i="6"/>
  <c r="D101" i="6"/>
  <c r="D98" i="6"/>
  <c r="C98" i="6"/>
  <c r="C95" i="6"/>
  <c r="D95" i="6"/>
  <c r="D92" i="6"/>
  <c r="C92" i="6"/>
  <c r="C89" i="6"/>
  <c r="D89" i="6"/>
  <c r="D86" i="6"/>
  <c r="C86" i="6"/>
  <c r="C83" i="6"/>
  <c r="D83" i="6"/>
  <c r="D80" i="6"/>
  <c r="C80" i="6"/>
  <c r="B80" i="6"/>
  <c r="B83" i="6"/>
  <c r="B86" i="6"/>
  <c r="B89" i="6"/>
  <c r="B92" i="6"/>
  <c r="B95" i="6"/>
  <c r="B98" i="6"/>
  <c r="B101" i="6"/>
  <c r="B104" i="6"/>
  <c r="A104" i="6"/>
  <c r="A101" i="6"/>
  <c r="A98" i="6"/>
  <c r="A95" i="6"/>
  <c r="A92" i="6"/>
  <c r="A89" i="6"/>
  <c r="A86" i="6"/>
  <c r="A83" i="6"/>
  <c r="A80" i="6"/>
  <c r="B111" i="6"/>
  <c r="B114" i="6"/>
  <c r="B117" i="6"/>
  <c r="B120" i="6"/>
  <c r="B123" i="6"/>
  <c r="B126" i="6"/>
  <c r="B129" i="6"/>
  <c r="B132" i="6"/>
  <c r="B135" i="6"/>
  <c r="A135" i="6"/>
  <c r="A132" i="6"/>
  <c r="A129" i="6"/>
  <c r="A126" i="6"/>
  <c r="A123" i="6"/>
  <c r="A120" i="6"/>
  <c r="A117" i="6"/>
  <c r="A114" i="6"/>
  <c r="A111" i="6"/>
  <c r="B136" i="6" l="1"/>
  <c r="A136" i="6"/>
  <c r="B134" i="6"/>
  <c r="B131" i="6"/>
  <c r="B128" i="6"/>
  <c r="B125" i="6"/>
  <c r="B122" i="6"/>
  <c r="B119" i="6"/>
  <c r="B116" i="6"/>
  <c r="B113" i="6"/>
  <c r="B110" i="6"/>
  <c r="A134" i="6"/>
  <c r="A131" i="6"/>
  <c r="A128" i="6"/>
  <c r="A125" i="6"/>
  <c r="A122" i="6"/>
  <c r="A119" i="6"/>
  <c r="A116" i="6"/>
  <c r="A113" i="6"/>
  <c r="A110" i="6"/>
  <c r="D103" i="6"/>
  <c r="C103" i="6"/>
  <c r="B103" i="6"/>
  <c r="A103" i="6"/>
  <c r="D100" i="6"/>
  <c r="C100" i="6"/>
  <c r="B100" i="6"/>
  <c r="A100" i="6"/>
  <c r="D97" i="6"/>
  <c r="C97" i="6"/>
  <c r="B97" i="6"/>
  <c r="A97" i="6"/>
  <c r="D94" i="6"/>
  <c r="C94" i="6"/>
  <c r="B94" i="6"/>
  <c r="A94" i="6"/>
  <c r="D91" i="6"/>
  <c r="C91" i="6"/>
  <c r="B91" i="6"/>
  <c r="A91" i="6"/>
  <c r="D88" i="6"/>
  <c r="C88" i="6"/>
  <c r="B88" i="6"/>
  <c r="A88" i="6"/>
  <c r="D85" i="6"/>
  <c r="C85" i="6"/>
  <c r="B85" i="6"/>
  <c r="A85" i="6"/>
  <c r="D82" i="6"/>
  <c r="C82" i="6"/>
  <c r="B82" i="6"/>
  <c r="A82" i="6"/>
  <c r="A79" i="6"/>
  <c r="B79" i="6"/>
  <c r="C79" i="6"/>
  <c r="D79" i="6"/>
  <c r="M84" i="7" l="1"/>
  <c r="M82" i="7"/>
  <c r="M80" i="7"/>
  <c r="M78" i="7"/>
  <c r="L84" i="7"/>
  <c r="L82" i="7"/>
  <c r="L80" i="7"/>
  <c r="L78" i="7"/>
  <c r="J78" i="7" l="1"/>
  <c r="I78" i="7"/>
  <c r="H78" i="7"/>
  <c r="G78" i="7"/>
  <c r="F78" i="7"/>
  <c r="E78" i="7"/>
  <c r="D78" i="7"/>
  <c r="C78" i="7"/>
  <c r="B78" i="7"/>
  <c r="W91" i="6"/>
  <c r="W85" i="6"/>
  <c r="V91" i="6"/>
  <c r="V88" i="6"/>
  <c r="U91" i="6"/>
  <c r="T91" i="6"/>
  <c r="T88" i="6"/>
  <c r="T85" i="6"/>
  <c r="T82" i="6"/>
  <c r="S91" i="6"/>
  <c r="S85" i="6"/>
  <c r="R91" i="6"/>
  <c r="R88" i="6"/>
  <c r="R82" i="6"/>
  <c r="Q91" i="6"/>
  <c r="Q82" i="6"/>
  <c r="Q85" i="6"/>
  <c r="O91" i="6"/>
  <c r="O88" i="6"/>
  <c r="O85" i="6"/>
  <c r="O82" i="6"/>
  <c r="N91" i="6"/>
  <c r="N85" i="6"/>
  <c r="M91" i="6"/>
  <c r="M88" i="6"/>
  <c r="M82" i="6"/>
  <c r="L91" i="6"/>
  <c r="K91" i="6"/>
  <c r="K88" i="6"/>
  <c r="K85" i="6"/>
  <c r="K82" i="6"/>
  <c r="J91" i="6"/>
  <c r="J85" i="6"/>
  <c r="I91" i="6"/>
  <c r="I88" i="6"/>
  <c r="I82" i="6"/>
  <c r="H91" i="6"/>
  <c r="G91" i="6"/>
  <c r="G88" i="6"/>
  <c r="G82" i="6"/>
  <c r="F85" i="6"/>
  <c r="F91" i="6"/>
  <c r="K14"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Q88" i="6" l="1"/>
  <c r="W82" i="6"/>
  <c r="I85" i="6"/>
  <c r="J82" i="6"/>
  <c r="L88" i="6"/>
  <c r="V85" i="6"/>
  <c r="F88" i="6"/>
  <c r="C105" i="6"/>
  <c r="G85" i="6"/>
  <c r="H88" i="6"/>
  <c r="M85" i="6"/>
  <c r="N82" i="6"/>
  <c r="R85" i="6"/>
  <c r="S82" i="6"/>
  <c r="U88" i="6"/>
  <c r="D105" i="6"/>
  <c r="F82" i="6"/>
  <c r="H82" i="6"/>
  <c r="J88" i="6"/>
  <c r="L82" i="6"/>
  <c r="N88" i="6"/>
  <c r="S88" i="6"/>
  <c r="U82" i="6"/>
  <c r="W88" i="6"/>
  <c r="H85" i="6"/>
  <c r="L85" i="6"/>
  <c r="U85" i="6"/>
  <c r="V82" i="6"/>
  <c r="B105" i="6" l="1"/>
  <c r="A105" i="6"/>
  <c r="K79" i="6" l="1"/>
  <c r="K94" i="6" s="1"/>
  <c r="L79" i="6"/>
  <c r="L94" i="6" s="1"/>
  <c r="S79" i="6"/>
  <c r="S94" i="6"/>
  <c r="Q79" i="6"/>
  <c r="Q94" i="6" s="1"/>
  <c r="I79" i="6"/>
  <c r="I94" i="6"/>
  <c r="W79" i="6"/>
  <c r="W94" i="6" s="1"/>
  <c r="V79" i="6"/>
  <c r="V94" i="6"/>
  <c r="H79" i="6"/>
  <c r="H94" i="6" s="1"/>
  <c r="F79" i="6"/>
  <c r="F94" i="6"/>
  <c r="U79" i="6"/>
  <c r="U94" i="6" s="1"/>
  <c r="J79" i="6"/>
  <c r="J94" i="6"/>
  <c r="N79" i="6"/>
  <c r="N94" i="6" s="1"/>
  <c r="G79" i="6"/>
  <c r="G94" i="6"/>
  <c r="O79" i="6"/>
  <c r="O94" i="6" s="1"/>
  <c r="M79" i="6"/>
  <c r="M94" i="6"/>
  <c r="R79" i="6"/>
  <c r="R94" i="6" s="1"/>
  <c r="T79" i="6"/>
  <c r="T94" i="6"/>
</calcChain>
</file>

<file path=xl/sharedStrings.xml><?xml version="1.0" encoding="utf-8"?>
<sst xmlns="http://schemas.openxmlformats.org/spreadsheetml/2006/main" count="3627" uniqueCount="547">
  <si>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</si>
  <si>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</si>
  <si>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</si>
  <si>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</si>
  <si>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</si>
  <si>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</si>
  <si>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</si>
  <si>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</si>
  <si>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</si>
  <si>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</si>
  <si>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</si>
  <si>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</si>
  <si>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</si>
  <si>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</si>
  <si>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</si>
  <si>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</si>
  <si>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</si>
  <si>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</si>
  <si>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</si>
  <si>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</si>
  <si>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</si>
  <si>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</si>
  <si>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</si>
  <si>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</si>
  <si>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</si>
  <si>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</si>
  <si>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</si>
  <si>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</si>
  <si>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</si>
  <si>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</si>
  <si>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</si>
  <si>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</si>
  <si>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</si>
  <si>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</si>
  <si>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</si>
  <si>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</si>
  <si>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</si>
  <si>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</si>
  <si>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</si>
  <si>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</si>
  <si>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</si>
  <si>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</si>
  <si>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</si>
  <si>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</si>
  <si>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</si>
  <si>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</si>
  <si>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</si>
  <si>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</si>
  <si>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</si>
  <si>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</si>
  <si>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</si>
  <si>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</si>
  <si>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</si>
  <si>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</si>
  <si>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</si>
  <si>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</si>
  <si>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</si>
  <si>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</si>
  <si>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</si>
  <si>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</si>
  <si>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</si>
  <si>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</si>
  <si>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</si>
  <si>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</si>
  <si>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</si>
  <si>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</si>
  <si>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</si>
  <si>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</si>
  <si>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</si>
  <si>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</si>
  <si>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</si>
  <si>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</si>
  <si>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</si>
  <si>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</si>
  <si>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</si>
  <si>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</si>
  <si>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</si>
  <si>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</si>
  <si>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</si>
  <si>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</si>
  <si>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</si>
  <si>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</si>
  <si>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</si>
  <si>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</si>
  <si>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</si>
  <si>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</si>
  <si>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</si>
  <si>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</si>
  <si>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</si>
  <si>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</si>
  <si>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</si>
  <si>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</si>
  <si>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</si>
  <si>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</si>
  <si>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</si>
  <si>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</si>
  <si>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</si>
  <si>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</si>
  <si>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</si>
  <si>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</si>
  <si>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</si>
  <si>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</si>
  <si>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</si>
  <si>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</si>
  <si>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</si>
  <si>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</si>
  <si>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</si>
  <si>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</si>
  <si>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</si>
  <si>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</si>
  <si>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</si>
  <si>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</si>
  <si>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</si>
  <si>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</si>
  <si>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</si>
  <si>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</si>
  <si>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</si>
  <si>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</si>
  <si>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</si>
  <si>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</si>
  <si>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</si>
  <si>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</si>
  <si>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</si>
  <si>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</si>
  <si>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</si>
  <si>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</si>
  <si>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</si>
  <si>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</si>
  <si>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</si>
  <si>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</si>
  <si>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</si>
  <si>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</si>
  <si>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</si>
  <si>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</si>
  <si>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</si>
  <si>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</si>
  <si>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</si>
  <si>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</si>
  <si>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</si>
  <si>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</si>
  <si>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</si>
  <si>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</si>
  <si>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</si>
  <si>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</si>
  <si>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</si>
  <si>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</si>
  <si>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</si>
  <si>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</si>
  <si>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</si>
  <si>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</si>
  <si>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</si>
  <si>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</si>
  <si>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</si>
  <si>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</si>
  <si>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</si>
  <si>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</si>
  <si>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</si>
  <si>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</si>
  <si>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</si>
  <si>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</si>
  <si>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</si>
  <si>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</si>
  <si>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</si>
  <si>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</si>
  <si>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</si>
  <si>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</si>
  <si>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</si>
  <si>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</si>
  <si>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</si>
  <si>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</si>
  <si>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</si>
  <si>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</si>
  <si>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</si>
  <si>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</si>
  <si>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</si>
  <si>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</si>
  <si>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</si>
  <si>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</si>
  <si>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</si>
  <si>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</si>
  <si>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</si>
  <si>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</si>
  <si>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</si>
  <si>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</si>
  <si>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</si>
  <si>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</si>
  <si>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</si>
  <si>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</si>
  <si>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</si>
  <si>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</si>
  <si>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</si>
  <si>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</si>
  <si>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</si>
  <si>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</si>
  <si>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</si>
  <si>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</si>
  <si>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</si>
  <si>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</si>
  <si>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</si>
  <si>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</si>
  <si>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</si>
  <si>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</si>
  <si>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</si>
  <si>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</si>
  <si>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</si>
  <si>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</si>
  <si>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</si>
  <si>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</si>
  <si>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</si>
  <si>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</si>
  <si>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</si>
  <si>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</si>
  <si>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</si>
  <si>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</si>
  <si>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</si>
  <si>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</si>
  <si>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</si>
  <si>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</si>
  <si>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</si>
  <si>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</si>
  <si>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</si>
  <si>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</si>
  <si>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</si>
  <si>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</si>
  <si>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</si>
  <si>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</si>
  <si>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</si>
  <si>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</si>
  <si>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</si>
  <si>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</si>
  <si>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</si>
  <si>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</si>
  <si>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</si>
  <si>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</si>
  <si>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</si>
  <si>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</si>
  <si>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</si>
  <si>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</si>
  <si>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</si>
  <si>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</si>
  <si>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</si>
  <si>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</si>
  <si>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</si>
  <si>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</si>
  <si>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</si>
  <si>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</si>
  <si>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</si>
  <si>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</si>
  <si>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</si>
  <si>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</si>
  <si>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</si>
  <si>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</si>
  <si>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</si>
  <si>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</si>
  <si>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</si>
  <si>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</si>
  <si>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</si>
  <si>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</si>
  <si>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</si>
  <si>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</si>
  <si>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</si>
  <si>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</si>
  <si>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</si>
  <si>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</si>
  <si>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</si>
  <si>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</si>
  <si>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</si>
  <si>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</si>
  <si>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</si>
  <si>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</si>
  <si>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</si>
  <si>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</si>
  <si>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</si>
  <si>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</si>
  <si>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</si>
  <si>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</si>
  <si>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</si>
  <si>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</si>
  <si>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</si>
  <si>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</si>
  <si>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</si>
  <si>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</si>
  <si>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</si>
  <si>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</si>
  <si>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</si>
  <si>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</si>
  <si>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</si>
  <si>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</si>
  <si>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</si>
  <si>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</si>
  <si>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</si>
  <si>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</si>
  <si>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</si>
  <si>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</si>
  <si>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</si>
  <si>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</si>
  <si>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</si>
  <si>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</si>
  <si>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</si>
  <si>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</si>
  <si>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</si>
  <si>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</si>
  <si>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</si>
  <si>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</si>
  <si>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</si>
  <si>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</si>
  <si>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</si>
  <si>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</si>
  <si>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</si>
  <si>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</si>
  <si>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</si>
  <si>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</si>
  <si>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</si>
  <si>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</si>
  <si>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</si>
  <si>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</si>
  <si>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</si>
  <si>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</si>
  <si>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</si>
  <si>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</si>
  <si>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</si>
  <si>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</si>
  <si>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</si>
  <si>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</si>
  <si>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</si>
  <si>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</si>
  <si>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</si>
  <si>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</si>
  <si>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</si>
  <si>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</si>
  <si>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</si>
  <si>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</si>
  <si>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</si>
  <si>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</si>
  <si>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</si>
  <si>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</si>
  <si>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</si>
  <si>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</si>
  <si>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</si>
  <si>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</si>
  <si>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</si>
  <si>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</si>
  <si>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</si>
  <si>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</si>
  <si>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</si>
  <si>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</si>
  <si>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</si>
  <si>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</si>
  <si>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</si>
  <si>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</si>
  <si>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</si>
  <si>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</si>
  <si>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</si>
  <si>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</si>
  <si>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</si>
  <si>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</si>
  <si>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</si>
  <si>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</si>
  <si>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</si>
  <si>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</si>
  <si>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</si>
  <si>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</si>
  <si>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</si>
  <si>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</si>
  <si>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</si>
  <si>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</si>
  <si>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</si>
  <si>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</si>
  <si>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</si>
  <si>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</si>
  <si>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</si>
  <si>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</si>
  <si>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</si>
  <si>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</si>
  <si>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</si>
  <si>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</si>
  <si>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</si>
  <si>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</si>
  <si>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</si>
  <si>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</si>
  <si>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</si>
  <si>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</si>
  <si>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</si>
  <si>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</si>
  <si>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</si>
  <si>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</si>
  <si>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</si>
  <si>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</si>
  <si>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</si>
  <si>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</si>
  <si>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</si>
  <si>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</si>
  <si>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</si>
  <si>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</si>
  <si>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</si>
  <si>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</si>
  <si>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</si>
  <si>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</si>
  <si>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</si>
  <si>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</si>
  <si>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</si>
  <si>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</si>
  <si>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</si>
  <si>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</si>
  <si>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</si>
  <si>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</si>
  <si>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</si>
  <si>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</si>
  <si>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</si>
  <si>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</si>
  <si>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</si>
  <si>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</si>
  <si>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</si>
  <si>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</si>
  <si>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</si>
  <si>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</si>
  <si>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</si>
  <si>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</si>
  <si>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</si>
  <si>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</si>
  <si>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</si>
  <si>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</si>
  <si>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</si>
  <si>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</si>
  <si>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</si>
  <si>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</si>
  <si>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</si>
  <si>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</si>
  <si>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</si>
  <si>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</si>
  <si>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</si>
  <si>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</si>
  <si>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</si>
  <si>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</si>
  <si>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</si>
  <si>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</si>
  <si>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</si>
  <si>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</si>
  <si>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</si>
  <si>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</si>
  <si>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</si>
  <si>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</si>
  <si>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</si>
  <si>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</si>
  <si>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</si>
  <si>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</si>
  <si>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</si>
  <si>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</si>
  <si>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</si>
  <si>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</si>
  <si>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</si>
  <si>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</si>
  <si>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</si>
  <si>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</si>
  <si>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</si>
  <si>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</si>
  <si>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</si>
  <si>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</si>
  <si>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</si>
  <si>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</si>
  <si>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</si>
  <si>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</si>
  <si>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</si>
  <si>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</si>
  <si>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</si>
  <si>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</si>
  <si>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</si>
  <si>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</si>
  <si>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</si>
  <si>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</si>
  <si>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</si>
  <si>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</si>
  <si>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</si>
  <si>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</si>
  <si>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</si>
  <si>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</si>
  <si>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</si>
  <si>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</si>
  <si>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</si>
  <si>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</si>
  <si>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</si>
  <si>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</si>
  <si>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</si>
  <si>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</si>
  <si>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</si>
  <si>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</si>
  <si>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</si>
  <si>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</si>
  <si>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</si>
  <si>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</si>
  <si>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</si>
  <si>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</si>
  <si>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</si>
  <si>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</si>
  <si>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</si>
  <si>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</si>
  <si>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</si>
  <si>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</si>
  <si>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</si>
  <si>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</si>
  <si>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</si>
  <si>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</si>
  <si>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</si>
  <si>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</si>
  <si>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</si>
  <si>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</si>
  <si>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</si>
  <si>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</si>
  <si>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</si>
  <si>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Ethikfragen diskutieren (Wer hat die Rechte am Bild, was passiert mit einem Bild von mir im Internet, wie sollte ich mich verhalten, was auf keinen Fall machen?)</t>
  </si>
  <si>
    <t>Gesamt:</t>
  </si>
  <si>
    <t>Mittelwert</t>
  </si>
  <si>
    <t>Zählen</t>
  </si>
  <si>
    <t>Gegenstände suchen und von anderen unterscheiden</t>
  </si>
  <si>
    <t>Rechnen</t>
  </si>
  <si>
    <t>Schreiben</t>
  </si>
  <si>
    <t>Zuordnungen bilden</t>
  </si>
  <si>
    <t>Umgang mit einem Touchscreen</t>
  </si>
  <si>
    <t>Umgang mit den verschiedenen Sensoren eines Smartphones (bspw. Bewegungssensoren)</t>
  </si>
  <si>
    <t>Umgang mit Smartphone-Funktionen (bspw. Kamera)</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</si>
  <si>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</si>
  <si>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</si>
  <si>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</si>
  <si>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</si>
  <si>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</si>
  <si>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</si>
  <si>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</si>
  <si>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</si>
  <si>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</si>
  <si>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</si>
  <si>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Smartphone</t>
  </si>
  <si>
    <t>Tablet</t>
  </si>
  <si>
    <t>Laptop / Desktop-PC</t>
  </si>
  <si>
    <t>Buch</t>
  </si>
  <si>
    <t>Fernsehen</t>
  </si>
  <si>
    <t>Radio / Musikabspielgeräte</t>
  </si>
  <si>
    <t>Zeitung / Zeitschriften</t>
  </si>
  <si>
    <t>Eltern:</t>
  </si>
  <si>
    <t>Kinderlose</t>
  </si>
  <si>
    <t>Kategorisierung der Gründe</t>
  </si>
  <si>
    <t>Neugier: VII</t>
  </si>
  <si>
    <t>Zufall: III</t>
  </si>
  <si>
    <t>Freunde/Schule: V</t>
  </si>
  <si>
    <t>Nachahmen: VII</t>
  </si>
  <si>
    <t>Gegen Langeweile/Ablenkung: IIII</t>
  </si>
  <si>
    <t>Belohnung: I</t>
  </si>
  <si>
    <t>Gesamt: 32 Gründe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</si>
</sst>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0" fontId="0" fillId="0" borderId="0" xfId="0" applyBorder="1"/>
    <xf numFmtId="0" fontId="0" fillId="0" borderId="0" xfId="0" applyBorder="1" applyAlignment="1">
      <alignment wrapText="1"/>
    </xf>
    <xf numFmtId="1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 der Kinder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Daten!$L$78:$W$78</c:f>
              <c:strCache>
                <c:ptCount val="12"/>
                <c:pt idx="0">
                  <c:v>unter 1</c:v>
                </c:pt>
                <c:pt idx="1">
                  <c:v>1</c:v>
                </c:pt>
                <c:pt idx="2">
                  <c:v>2</c:v>
                </c:pt>
                <c:pt idx="3">
                  <c:v>3</c:v>
                </c:pt>
                <c:pt idx="4">
                  <c:v>4</c:v>
                </c:pt>
                <c:pt idx="5">
                  <c:v>5</c:v>
                </c:pt>
                <c:pt idx="6">
                  <c:v>6</c:v>
                </c:pt>
                <c:pt idx="7">
                  <c:v>7</c:v>
                </c:pt>
                <c:pt idx="8">
                  <c:v>8</c:v>
                </c:pt>
                <c:pt idx="9">
                  <c:v>9</c:v>
                </c:pt>
                <c:pt idx="10">
                  <c:v>10 und älter</c:v>
                </c:pt>
                <c:pt idx="11">
                  <c:v>keine Kinder</c:v>
                </c:pt>
              </c:strCache>
            </c:strRef>
          </c:cat>
          <c:val>
            <c:numRef>
              <c:f>Daten!$L$77:$W$77</c:f>
              <c:numCache>
                <c:formatCode>General</c:formatCode>
                <c:ptCount val="12"/>
                <c:pt idx="0">
                  <c:v>8</c:v>
                </c:pt>
                <c:pt idx="1">
                  <c:v>3</c:v>
                </c:pt>
                <c:pt idx="2">
                  <c:v>5</c:v>
                </c:pt>
                <c:pt idx="3">
                  <c:v>4</c:v>
                </c:pt>
                <c:pt idx="4">
                  <c:v>6</c:v>
                </c:pt>
                <c:pt idx="5">
                  <c:v>10</c:v>
                </c:pt>
                <c:pt idx="6">
                  <c:v>3</c:v>
                </c:pt>
                <c:pt idx="7">
                  <c:v>7</c:v>
                </c:pt>
                <c:pt idx="8">
                  <c:v>5</c:v>
                </c:pt>
                <c:pt idx="9">
                  <c:v>6</c:v>
                </c:pt>
                <c:pt idx="10">
                  <c:v>19</c:v>
                </c:pt>
                <c:pt idx="11">
                  <c:v>28</c:v>
                </c:pt>
              </c:numCache>
            </c:numRef>
          </c:val>
          <c:extLst>
            <c:ext xmlns:c16="http://schemas.microsoft.com/office/drawing/2014/chart" uri="{C3380CC4-5D6E-409C-BE32-E72D297353CC}">
              <c16:uniqueId val="{00000002-6998-4E9C-BA18-793E0284D334}"/>
            </c:ext>
          </c:extLst>
        </c:ser>
        <c:dLbls>
          <c:showLegendKey val="0"/>
          <c:showVal val="0"/>
          <c:showCatName val="0"/>
          <c:showSerName val="0"/>
          <c:showPercent val="0"/>
          <c:showBubbleSize val="0"/>
        </c:dLbls>
        <c:gapWidth val="150"/>
        <c:axId val="628733896"/>
        <c:axId val="628735864"/>
      </c:barChart>
      <c:catAx>
        <c:axId val="628733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35864"/>
        <c:crosses val="autoZero"/>
        <c:auto val="1"/>
        <c:lblAlgn val="ctr"/>
        <c:lblOffset val="100"/>
        <c:noMultiLvlLbl val="0"/>
      </c:catAx>
      <c:valAx>
        <c:axId val="62873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33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Fähigkeiten, die durch eine App geschult</a:t>
            </a:r>
            <a:r>
              <a:rPr lang="en-GB" baseline="0"/>
              <a:t> werden sollten</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3A-4CE3-89CC-3B200F85CF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3A-4CE3-89CC-3B200F85CF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3A-4CE3-89CC-3B200F85CF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73A-4CE3-89CC-3B200F85CF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6D-44DE-9495-CE5D34B2DD5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73A-4CE3-89CC-3B200F85CF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73A-4CE3-89CC-3B200F85CF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73A-4CE3-89CC-3B200F85CF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Daten_Traumapp!$B$79:$J$79</c15:sqref>
                  </c15:fullRef>
                </c:ext>
              </c:extLst>
              <c:f>Daten_Traumapp!$B$79:$I$79</c:f>
              <c:strCache>
                <c:ptCount val="8"/>
                <c:pt idx="0">
                  <c:v>Zählen</c:v>
                </c:pt>
                <c:pt idx="1">
                  <c:v>Gegenstände suchen und von anderen unterscheiden</c:v>
                </c:pt>
                <c:pt idx="2">
                  <c:v>Rechnen</c:v>
                </c:pt>
                <c:pt idx="3">
                  <c:v>Schreiben</c:v>
                </c:pt>
                <c:pt idx="4">
                  <c:v>Zuordnungen bilden</c:v>
                </c:pt>
                <c:pt idx="5">
                  <c:v>Umgang mit einem Touchscreen</c:v>
                </c:pt>
                <c:pt idx="6">
                  <c:v>Umgang mit den verschiedenen Sensoren eines Smartphones (bspw. Bewegungssensoren)</c:v>
                </c:pt>
                <c:pt idx="7">
                  <c:v>Umgang mit Smartphone-Funktionen (bspw. Kamera)</c:v>
                </c:pt>
              </c:strCache>
            </c:strRef>
          </c:cat>
          <c:val>
            <c:numRef>
              <c:extLst>
                <c:ext xmlns:c15="http://schemas.microsoft.com/office/drawing/2012/chart" uri="{02D57815-91ED-43cb-92C2-25804820EDAC}">
                  <c15:fullRef>
                    <c15:sqref>Daten_Traumapp!$B$78:$J$78</c15:sqref>
                  </c15:fullRef>
                </c:ext>
              </c:extLst>
              <c:f>Daten_Traumapp!$B$78:$I$78</c:f>
              <c:numCache>
                <c:formatCode>General</c:formatCode>
                <c:ptCount val="8"/>
                <c:pt idx="0">
                  <c:v>61</c:v>
                </c:pt>
                <c:pt idx="1">
                  <c:v>64</c:v>
                </c:pt>
                <c:pt idx="2">
                  <c:v>51</c:v>
                </c:pt>
                <c:pt idx="3">
                  <c:v>36</c:v>
                </c:pt>
                <c:pt idx="4">
                  <c:v>62</c:v>
                </c:pt>
                <c:pt idx="5">
                  <c:v>23</c:v>
                </c:pt>
                <c:pt idx="6">
                  <c:v>12</c:v>
                </c:pt>
                <c:pt idx="7">
                  <c:v>11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F76D-44DE-9495-CE5D34B2DD5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163686570428702"/>
          <c:y val="0.21636691244657713"/>
          <c:w val="0.32884924540682414"/>
          <c:h val="0.6592482193154296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Passende</a:t>
            </a:r>
            <a:r>
              <a:rPr lang="en-GB" baseline="0"/>
              <a:t> Szenarien zum Umgang von Kindern mit Smartphones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Unpassend</c:v>
          </c:tx>
          <c:spPr>
            <a:solidFill>
              <a:schemeClr val="accent1">
                <a:tint val="54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Daten_Faehigkeiten!$F$79:$O$79</c:f>
              <c:numCache>
                <c:formatCode>General</c:formatCode>
                <c:ptCount val="10"/>
                <c:pt idx="0">
                  <c:v>4</c:v>
                </c:pt>
                <c:pt idx="1">
                  <c:v>13</c:v>
                </c:pt>
                <c:pt idx="2">
                  <c:v>8</c:v>
                </c:pt>
                <c:pt idx="3">
                  <c:v>4</c:v>
                </c:pt>
                <c:pt idx="4">
                  <c:v>23</c:v>
                </c:pt>
                <c:pt idx="5">
                  <c:v>23</c:v>
                </c:pt>
                <c:pt idx="6">
                  <c:v>45</c:v>
                </c:pt>
                <c:pt idx="7">
                  <c:v>32</c:v>
                </c:pt>
                <c:pt idx="8">
                  <c:v>18</c:v>
                </c:pt>
                <c:pt idx="9">
                  <c:v>41</c:v>
                </c:pt>
              </c:numCache>
            </c:numRef>
          </c:val>
          <c:extLst>
            <c:ext xmlns:c16="http://schemas.microsoft.com/office/drawing/2014/chart" uri="{C3380CC4-5D6E-409C-BE32-E72D297353CC}">
              <c16:uniqueId val="{00000003-947F-4620-BBFA-7635BC564E99}"/>
            </c:ext>
          </c:extLst>
        </c:ser>
        <c:ser>
          <c:idx val="1"/>
          <c:order val="1"/>
          <c:tx>
            <c:v>Eher unpassend</c:v>
          </c:tx>
          <c:spPr>
            <a:solidFill>
              <a:schemeClr val="accent1">
                <a:tint val="77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Daten_Faehigkeiten!$F$82:$O$82</c:f>
              <c:numCache>
                <c:formatCode>General</c:formatCode>
                <c:ptCount val="10"/>
                <c:pt idx="0">
                  <c:v>3</c:v>
                </c:pt>
                <c:pt idx="1">
                  <c:v>11</c:v>
                </c:pt>
                <c:pt idx="2">
                  <c:v>9</c:v>
                </c:pt>
                <c:pt idx="3">
                  <c:v>6</c:v>
                </c:pt>
                <c:pt idx="4">
                  <c:v>15</c:v>
                </c:pt>
                <c:pt idx="5">
                  <c:v>15</c:v>
                </c:pt>
                <c:pt idx="6">
                  <c:v>16</c:v>
                </c:pt>
                <c:pt idx="7">
                  <c:v>16</c:v>
                </c:pt>
                <c:pt idx="8">
                  <c:v>18</c:v>
                </c:pt>
                <c:pt idx="9">
                  <c:v>19</c:v>
                </c:pt>
              </c:numCache>
            </c:numRef>
          </c:val>
          <c:extLst>
            <c:ext xmlns:c16="http://schemas.microsoft.com/office/drawing/2014/chart" uri="{C3380CC4-5D6E-409C-BE32-E72D297353CC}">
              <c16:uniqueId val="{00000004-947F-4620-BBFA-7635BC564E99}"/>
            </c:ext>
          </c:extLst>
        </c:ser>
        <c:ser>
          <c:idx val="2"/>
          <c:order val="2"/>
          <c:tx>
            <c:v>Neutra</c:v>
          </c:tx>
          <c:spPr>
            <a:solidFill>
              <a:schemeClr val="accent1"/>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Daten_Faehigkeiten!$F$85:$O$85</c:f>
              <c:numCache>
                <c:formatCode>General</c:formatCode>
                <c:ptCount val="10"/>
                <c:pt idx="0">
                  <c:v>6</c:v>
                </c:pt>
                <c:pt idx="1">
                  <c:v>19</c:v>
                </c:pt>
                <c:pt idx="2">
                  <c:v>15</c:v>
                </c:pt>
                <c:pt idx="3">
                  <c:v>7</c:v>
                </c:pt>
                <c:pt idx="4">
                  <c:v>19</c:v>
                </c:pt>
                <c:pt idx="5">
                  <c:v>24</c:v>
                </c:pt>
                <c:pt idx="6">
                  <c:v>8</c:v>
                </c:pt>
                <c:pt idx="7">
                  <c:v>17</c:v>
                </c:pt>
                <c:pt idx="8">
                  <c:v>21</c:v>
                </c:pt>
                <c:pt idx="9">
                  <c:v>10</c:v>
                </c:pt>
              </c:numCache>
            </c:numRef>
          </c:val>
          <c:extLst>
            <c:ext xmlns:c16="http://schemas.microsoft.com/office/drawing/2014/chart" uri="{C3380CC4-5D6E-409C-BE32-E72D297353CC}">
              <c16:uniqueId val="{00000005-947F-4620-BBFA-7635BC564E99}"/>
            </c:ext>
          </c:extLst>
        </c:ser>
        <c:ser>
          <c:idx val="3"/>
          <c:order val="3"/>
          <c:tx>
            <c:v>Eher passend</c:v>
          </c:tx>
          <c:spPr>
            <a:solidFill>
              <a:schemeClr val="accent1">
                <a:shade val="76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Daten_Faehigkeiten!$F$88:$O$88</c:f>
              <c:numCache>
                <c:formatCode>General</c:formatCode>
                <c:ptCount val="10"/>
                <c:pt idx="0">
                  <c:v>15</c:v>
                </c:pt>
                <c:pt idx="1">
                  <c:v>18</c:v>
                </c:pt>
                <c:pt idx="2">
                  <c:v>26</c:v>
                </c:pt>
                <c:pt idx="3">
                  <c:v>23</c:v>
                </c:pt>
                <c:pt idx="4">
                  <c:v>12</c:v>
                </c:pt>
                <c:pt idx="5">
                  <c:v>9</c:v>
                </c:pt>
                <c:pt idx="6">
                  <c:v>3</c:v>
                </c:pt>
                <c:pt idx="7">
                  <c:v>6</c:v>
                </c:pt>
                <c:pt idx="8">
                  <c:v>12</c:v>
                </c:pt>
                <c:pt idx="9">
                  <c:v>3</c:v>
                </c:pt>
              </c:numCache>
            </c:numRef>
          </c:val>
          <c:extLst>
            <c:ext xmlns:c16="http://schemas.microsoft.com/office/drawing/2014/chart" uri="{C3380CC4-5D6E-409C-BE32-E72D297353CC}">
              <c16:uniqueId val="{00000006-947F-4620-BBFA-7635BC564E99}"/>
            </c:ext>
          </c:extLst>
        </c:ser>
        <c:ser>
          <c:idx val="4"/>
          <c:order val="4"/>
          <c:tx>
            <c:v>Sehr passend</c:v>
          </c:tx>
          <c:spPr>
            <a:solidFill>
              <a:schemeClr val="accent1">
                <a:shade val="53000"/>
              </a:schemeClr>
            </a:solidFill>
            <a:ln>
              <a:noFill/>
            </a:ln>
            <a:effectLst/>
          </c:spPr>
          <c:invertIfNegative val="0"/>
          <c:cat>
            <c:strRef>
              <c:f>Daten_Faehigkeiten!$F$77:$O$77</c:f>
              <c:strCache>
                <c:ptCount val="10"/>
                <c:pt idx="0">
                  <c:v>Gemeinsam mit dem Kind Fotos anschauen</c:v>
                </c:pt>
                <c:pt idx="1">
                  <c:v>Gemeinsam YouTube-Videos ansehen</c:v>
                </c:pt>
                <c:pt idx="2">
                  <c:v>Gemeinsam Videos in Mediatheken ansehen (z.B. ARD, ZDF, KiKa o.ä.)</c:v>
                </c:pt>
                <c:pt idx="3">
                  <c:v>Gemeinsam mit dem Kind Fotos machen</c:v>
                </c:pt>
                <c:pt idx="4">
                  <c:v>Gemeinsam App-Spiele spielen</c:v>
                </c:pt>
                <c:pt idx="5">
                  <c:v>Das Kind alleine Fotos anschauen lassen</c:v>
                </c:pt>
                <c:pt idx="6">
                  <c:v>Das Kind YouTube-Videos anschauen lassen</c:v>
                </c:pt>
                <c:pt idx="7">
                  <c:v>Das Kind allein Videos in Mediatheken ansehen lassen (z.B. ARD, ZDF, KiKa o.ä.)</c:v>
                </c:pt>
                <c:pt idx="8">
                  <c:v>Das Kind alleine Fotos machen lassen</c:v>
                </c:pt>
                <c:pt idx="9">
                  <c:v>Das Kind alleine App-Spiele spielen lassen</c:v>
                </c:pt>
              </c:strCache>
            </c:strRef>
          </c:cat>
          <c:val>
            <c:numRef>
              <c:f>Daten_Faehigkeiten!$F$91:$O$91</c:f>
              <c:numCache>
                <c:formatCode>General</c:formatCode>
                <c:ptCount val="10"/>
                <c:pt idx="0">
                  <c:v>46</c:v>
                </c:pt>
                <c:pt idx="1">
                  <c:v>13</c:v>
                </c:pt>
                <c:pt idx="2">
                  <c:v>16</c:v>
                </c:pt>
                <c:pt idx="3">
                  <c:v>34</c:v>
                </c:pt>
                <c:pt idx="4">
                  <c:v>5</c:v>
                </c:pt>
                <c:pt idx="5">
                  <c:v>3</c:v>
                </c:pt>
                <c:pt idx="6">
                  <c:v>2</c:v>
                </c:pt>
                <c:pt idx="7">
                  <c:v>3</c:v>
                </c:pt>
                <c:pt idx="8">
                  <c:v>5</c:v>
                </c:pt>
                <c:pt idx="9">
                  <c:v>1</c:v>
                </c:pt>
              </c:numCache>
            </c:numRef>
          </c:val>
          <c:extLst>
            <c:ext xmlns:c16="http://schemas.microsoft.com/office/drawing/2014/chart" uri="{C3380CC4-5D6E-409C-BE32-E72D297353CC}">
              <c16:uniqueId val="{00000007-947F-4620-BBFA-7635BC564E99}"/>
            </c:ext>
          </c:extLst>
        </c:ser>
        <c:dLbls>
          <c:showLegendKey val="0"/>
          <c:showVal val="0"/>
          <c:showCatName val="0"/>
          <c:showSerName val="0"/>
          <c:showPercent val="0"/>
          <c:showBubbleSize val="0"/>
        </c:dLbls>
        <c:gapWidth val="219"/>
        <c:overlap val="-27"/>
        <c:axId val="499947920"/>
        <c:axId val="499944968"/>
      </c:barChart>
      <c:catAx>
        <c:axId val="4999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4968"/>
        <c:crosses val="autoZero"/>
        <c:auto val="1"/>
        <c:lblAlgn val="ctr"/>
        <c:lblOffset val="100"/>
        <c:noMultiLvlLbl val="0"/>
      </c:catAx>
      <c:valAx>
        <c:axId val="49994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Wichtigkeit der</a:t>
            </a:r>
            <a:r>
              <a:rPr lang="en-GB" baseline="0"/>
              <a:t> Kenntnisse zu verschiedenen Medien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Sehr unwichtig</c:v>
          </c:tx>
          <c:spPr>
            <a:solidFill>
              <a:schemeClr val="accent1">
                <a:tint val="54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Daten_Faehigkeiten!$Q$79:$W$79</c:f>
              <c:numCache>
                <c:formatCode>General</c:formatCode>
                <c:ptCount val="7"/>
                <c:pt idx="0">
                  <c:v>30</c:v>
                </c:pt>
                <c:pt idx="1">
                  <c:v>29</c:v>
                </c:pt>
                <c:pt idx="2">
                  <c:v>36</c:v>
                </c:pt>
                <c:pt idx="3">
                  <c:v>1</c:v>
                </c:pt>
                <c:pt idx="4">
                  <c:v>14</c:v>
                </c:pt>
                <c:pt idx="5">
                  <c:v>2</c:v>
                </c:pt>
                <c:pt idx="6">
                  <c:v>4</c:v>
                </c:pt>
              </c:numCache>
            </c:numRef>
          </c:val>
          <c:extLst>
            <c:ext xmlns:c16="http://schemas.microsoft.com/office/drawing/2014/chart" uri="{C3380CC4-5D6E-409C-BE32-E72D297353CC}">
              <c16:uniqueId val="{00000000-4F3A-4251-A97C-6DB8C48A5A60}"/>
            </c:ext>
          </c:extLst>
        </c:ser>
        <c:ser>
          <c:idx val="1"/>
          <c:order val="1"/>
          <c:tx>
            <c:v>Eher unwichtig</c:v>
          </c:tx>
          <c:spPr>
            <a:solidFill>
              <a:schemeClr val="accent1">
                <a:tint val="77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Daten_Faehigkeiten!$Q$82:$W$82</c:f>
              <c:numCache>
                <c:formatCode>General</c:formatCode>
                <c:ptCount val="7"/>
                <c:pt idx="0">
                  <c:v>21</c:v>
                </c:pt>
                <c:pt idx="1">
                  <c:v>20</c:v>
                </c:pt>
                <c:pt idx="2">
                  <c:v>11</c:v>
                </c:pt>
                <c:pt idx="3">
                  <c:v>0</c:v>
                </c:pt>
                <c:pt idx="4">
                  <c:v>27</c:v>
                </c:pt>
                <c:pt idx="5">
                  <c:v>5</c:v>
                </c:pt>
                <c:pt idx="6">
                  <c:v>6</c:v>
                </c:pt>
              </c:numCache>
            </c:numRef>
          </c:val>
          <c:extLst>
            <c:ext xmlns:c16="http://schemas.microsoft.com/office/drawing/2014/chart" uri="{C3380CC4-5D6E-409C-BE32-E72D297353CC}">
              <c16:uniqueId val="{00000001-4F3A-4251-A97C-6DB8C48A5A60}"/>
            </c:ext>
          </c:extLst>
        </c:ser>
        <c:ser>
          <c:idx val="2"/>
          <c:order val="2"/>
          <c:tx>
            <c:v>Neutral</c:v>
          </c:tx>
          <c:spPr>
            <a:solidFill>
              <a:schemeClr val="accent1"/>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Daten_Faehigkeiten!$Q$85:$W$85</c:f>
              <c:numCache>
                <c:formatCode>General</c:formatCode>
                <c:ptCount val="7"/>
                <c:pt idx="0">
                  <c:v>13</c:v>
                </c:pt>
                <c:pt idx="1">
                  <c:v>16</c:v>
                </c:pt>
                <c:pt idx="2">
                  <c:v>16</c:v>
                </c:pt>
                <c:pt idx="3">
                  <c:v>1</c:v>
                </c:pt>
                <c:pt idx="4">
                  <c:v>30</c:v>
                </c:pt>
                <c:pt idx="5">
                  <c:v>21</c:v>
                </c:pt>
                <c:pt idx="6">
                  <c:v>20</c:v>
                </c:pt>
              </c:numCache>
            </c:numRef>
          </c:val>
          <c:extLst>
            <c:ext xmlns:c16="http://schemas.microsoft.com/office/drawing/2014/chart" uri="{C3380CC4-5D6E-409C-BE32-E72D297353CC}">
              <c16:uniqueId val="{00000002-4F3A-4251-A97C-6DB8C48A5A60}"/>
            </c:ext>
          </c:extLst>
        </c:ser>
        <c:ser>
          <c:idx val="3"/>
          <c:order val="3"/>
          <c:tx>
            <c:v>Eher wichtig</c:v>
          </c:tx>
          <c:spPr>
            <a:solidFill>
              <a:schemeClr val="accent1">
                <a:shade val="76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Daten_Faehigkeiten!$Q$88:$W$88</c:f>
              <c:numCache>
                <c:formatCode>General</c:formatCode>
                <c:ptCount val="7"/>
                <c:pt idx="0">
                  <c:v>6</c:v>
                </c:pt>
                <c:pt idx="1">
                  <c:v>5</c:v>
                </c:pt>
                <c:pt idx="2">
                  <c:v>8</c:v>
                </c:pt>
                <c:pt idx="3">
                  <c:v>11</c:v>
                </c:pt>
                <c:pt idx="4">
                  <c:v>3</c:v>
                </c:pt>
                <c:pt idx="5">
                  <c:v>33</c:v>
                </c:pt>
                <c:pt idx="6">
                  <c:v>22</c:v>
                </c:pt>
              </c:numCache>
            </c:numRef>
          </c:val>
          <c:extLst>
            <c:ext xmlns:c16="http://schemas.microsoft.com/office/drawing/2014/chart" uri="{C3380CC4-5D6E-409C-BE32-E72D297353CC}">
              <c16:uniqueId val="{00000003-4F3A-4251-A97C-6DB8C48A5A60}"/>
            </c:ext>
          </c:extLst>
        </c:ser>
        <c:ser>
          <c:idx val="4"/>
          <c:order val="4"/>
          <c:tx>
            <c:v>Sehr wichtig</c:v>
          </c:tx>
          <c:spPr>
            <a:solidFill>
              <a:schemeClr val="accent1">
                <a:shade val="53000"/>
              </a:schemeClr>
            </a:solidFill>
            <a:ln>
              <a:noFill/>
            </a:ln>
            <a:effectLst/>
          </c:spPr>
          <c:invertIfNegative val="0"/>
          <c:cat>
            <c:strRef>
              <c:f>Daten_Faehigkeiten!$Q$77:$W$77</c:f>
              <c:strCache>
                <c:ptCount val="7"/>
                <c:pt idx="0">
                  <c:v>Smartphone</c:v>
                </c:pt>
                <c:pt idx="1">
                  <c:v>Tablet</c:v>
                </c:pt>
                <c:pt idx="2">
                  <c:v>Laptop / Desktop-PC</c:v>
                </c:pt>
                <c:pt idx="3">
                  <c:v>Buch</c:v>
                </c:pt>
                <c:pt idx="4">
                  <c:v>Fernsehen</c:v>
                </c:pt>
                <c:pt idx="5">
                  <c:v>Radio / Musikabspielgeräte</c:v>
                </c:pt>
                <c:pt idx="6">
                  <c:v>Zeitung / Zeitschriften</c:v>
                </c:pt>
              </c:strCache>
            </c:strRef>
          </c:cat>
          <c:val>
            <c:numRef>
              <c:f>Daten_Faehigkeiten!$Q$91:$W$91</c:f>
              <c:numCache>
                <c:formatCode>General</c:formatCode>
                <c:ptCount val="7"/>
                <c:pt idx="0">
                  <c:v>4</c:v>
                </c:pt>
                <c:pt idx="1">
                  <c:v>3</c:v>
                </c:pt>
                <c:pt idx="2">
                  <c:v>3</c:v>
                </c:pt>
                <c:pt idx="3">
                  <c:v>61</c:v>
                </c:pt>
                <c:pt idx="4">
                  <c:v>0</c:v>
                </c:pt>
                <c:pt idx="5">
                  <c:v>13</c:v>
                </c:pt>
                <c:pt idx="6">
                  <c:v>21</c:v>
                </c:pt>
              </c:numCache>
            </c:numRef>
          </c:val>
          <c:extLst>
            <c:ext xmlns:c16="http://schemas.microsoft.com/office/drawing/2014/chart" uri="{C3380CC4-5D6E-409C-BE32-E72D297353CC}">
              <c16:uniqueId val="{00000004-4F3A-4251-A97C-6DB8C48A5A60}"/>
            </c:ext>
          </c:extLst>
        </c:ser>
        <c:dLbls>
          <c:showLegendKey val="0"/>
          <c:showVal val="0"/>
          <c:showCatName val="0"/>
          <c:showSerName val="0"/>
          <c:showPercent val="0"/>
          <c:showBubbleSize val="0"/>
        </c:dLbls>
        <c:gapWidth val="219"/>
        <c:overlap val="-27"/>
        <c:axId val="579364624"/>
        <c:axId val="579366592"/>
      </c:barChart>
      <c:catAx>
        <c:axId val="5793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66592"/>
        <c:crosses val="autoZero"/>
        <c:auto val="1"/>
        <c:lblAlgn val="ctr"/>
        <c:lblOffset val="100"/>
        <c:noMultiLvlLbl val="0"/>
      </c:catAx>
      <c:valAx>
        <c:axId val="5793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6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Erster Smartphonekontakt gemeinsam</a:t>
            </a:r>
            <a:r>
              <a:rPr lang="en-GB" baseline="0"/>
              <a:t> mit Eltern</a:t>
            </a:r>
            <a:endParaRPr lang="en-GB" sz="1400" b="0" i="0" u="none" strike="noStrike" baseline="0">
              <a:effectLst/>
            </a:endParaRPr>
          </a:p>
          <a:p>
            <a:pPr>
              <a:defRPr/>
            </a:pPr>
            <a:r>
              <a:rPr lang="en-GB" sz="1400" b="0" i="0" u="none" strike="noStrike" baseline="0">
                <a:effectLst/>
              </a:rPr>
              <a:t>- Prozentual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(Daten_Faehigkeiten!$A$80,Daten_Faehigkeiten!$A$83,Daten_Faehigkeiten!$A$86,Daten_Faehigkeiten!$A$89,Daten_Faehigkeiten!$A$92,Daten_Faehigkeiten!$A$95,Daten_Faehigkeiten!$A$98,Daten_Faehigkeiten!$A$101,Daten_Faehigkeiten!$A$104)</c:f>
              <c:numCache>
                <c:formatCode>0.00%</c:formatCode>
                <c:ptCount val="9"/>
                <c:pt idx="0">
                  <c:v>4.3478260869565216E-2</c:v>
                </c:pt>
                <c:pt idx="1">
                  <c:v>0.19565217391304349</c:v>
                </c:pt>
                <c:pt idx="2">
                  <c:v>0.19565217391304349</c:v>
                </c:pt>
                <c:pt idx="3">
                  <c:v>0.17391304347826086</c:v>
                </c:pt>
                <c:pt idx="4">
                  <c:v>0.15217391304347827</c:v>
                </c:pt>
                <c:pt idx="5">
                  <c:v>8.6956521739130432E-2</c:v>
                </c:pt>
                <c:pt idx="6">
                  <c:v>2.1739130434782608E-2</c:v>
                </c:pt>
                <c:pt idx="7">
                  <c:v>4.3478260869565216E-2</c:v>
                </c:pt>
                <c:pt idx="8">
                  <c:v>8.6956521739130432E-2</c:v>
                </c:pt>
              </c:numCache>
            </c:numRef>
          </c:val>
          <c:extLst>
            <c:ext xmlns:c16="http://schemas.microsoft.com/office/drawing/2014/chart" uri="{C3380CC4-5D6E-409C-BE32-E72D297353CC}">
              <c16:uniqueId val="{00000002-1110-4601-8B65-099722E080C1}"/>
            </c:ext>
          </c:extLst>
        </c:ser>
        <c:ser>
          <c:idx val="1"/>
          <c:order val="1"/>
          <c:tx>
            <c:v>Reales Alter</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(Daten_Faehigkeiten!$C$80,Daten_Faehigkeiten!$C$83,Daten_Faehigkeiten!$C$86,Daten_Faehigkeiten!$C$89,Daten_Faehigkeiten!$C$92,Daten_Faehigkeiten!$C$95,Daten_Faehigkeiten!$C$98,Daten_Faehigkeiten!$C$101,Daten_Faehigkeiten!$C$104)</c:f>
              <c:numCache>
                <c:formatCode>0.00%</c:formatCode>
                <c:ptCount val="9"/>
                <c:pt idx="0">
                  <c:v>0.2608695652173913</c:v>
                </c:pt>
                <c:pt idx="1">
                  <c:v>0.10869565217391304</c:v>
                </c:pt>
                <c:pt idx="2">
                  <c:v>0.13043478260869565</c:v>
                </c:pt>
                <c:pt idx="3">
                  <c:v>0.10869565217391304</c:v>
                </c:pt>
                <c:pt idx="4">
                  <c:v>4.3478260869565216E-2</c:v>
                </c:pt>
                <c:pt idx="5">
                  <c:v>6.5217391304347824E-2</c:v>
                </c:pt>
                <c:pt idx="6">
                  <c:v>6.5217391304347824E-2</c:v>
                </c:pt>
                <c:pt idx="7">
                  <c:v>6.5217391304347824E-2</c:v>
                </c:pt>
                <c:pt idx="8">
                  <c:v>0.15217391304347827</c:v>
                </c:pt>
              </c:numCache>
            </c:numRef>
          </c:val>
          <c:extLst>
            <c:ext xmlns:c16="http://schemas.microsoft.com/office/drawing/2014/chart" uri="{C3380CC4-5D6E-409C-BE32-E72D297353CC}">
              <c16:uniqueId val="{00000003-1110-4601-8B65-099722E080C1}"/>
            </c:ext>
          </c:extLst>
        </c:ser>
        <c:ser>
          <c:idx val="2"/>
          <c:order val="2"/>
          <c:tx>
            <c:v>Gewünschtes Alter (Kinderlose)</c:v>
          </c:tx>
          <c:spPr>
            <a:solidFill>
              <a:schemeClr val="accent3"/>
            </a:solidFill>
            <a:ln>
              <a:noFill/>
            </a:ln>
            <a:effectLst/>
          </c:spPr>
          <c:invertIfNegative val="0"/>
          <c:val>
            <c:numRef>
              <c:f>(Daten_Faehigkeiten!$A$111,Daten_Faehigkeiten!$A$114,Daten_Faehigkeiten!$A$117,Daten_Faehigkeiten!$A$120,Daten_Faehigkeiten!$A$123,Daten_Faehigkeiten!$A$126,Daten_Faehigkeiten!$A$129,Daten_Faehigkeiten!$A$132,Daten_Faehigkeiten!$A$135)</c:f>
              <c:numCache>
                <c:formatCode>0.00%</c:formatCode>
                <c:ptCount val="9"/>
                <c:pt idx="0">
                  <c:v>3.5714285714285712E-2</c:v>
                </c:pt>
                <c:pt idx="1">
                  <c:v>3.5714285714285712E-2</c:v>
                </c:pt>
                <c:pt idx="2">
                  <c:v>0.10714285714285714</c:v>
                </c:pt>
                <c:pt idx="3">
                  <c:v>0.39285714285714285</c:v>
                </c:pt>
                <c:pt idx="4">
                  <c:v>0.21428571428571427</c:v>
                </c:pt>
                <c:pt idx="5">
                  <c:v>7.1428571428571425E-2</c:v>
                </c:pt>
                <c:pt idx="6">
                  <c:v>0.10714285714285714</c:v>
                </c:pt>
                <c:pt idx="7">
                  <c:v>0</c:v>
                </c:pt>
                <c:pt idx="8">
                  <c:v>3.5714285714285712E-2</c:v>
                </c:pt>
              </c:numCache>
            </c:numRef>
          </c:val>
          <c:extLst>
            <c:ext xmlns:c16="http://schemas.microsoft.com/office/drawing/2014/chart" uri="{C3380CC4-5D6E-409C-BE32-E72D297353CC}">
              <c16:uniqueId val="{00000004-1110-4601-8B65-099722E080C1}"/>
            </c:ext>
          </c:extLst>
        </c:ser>
        <c:dLbls>
          <c:showLegendKey val="0"/>
          <c:showVal val="0"/>
          <c:showCatName val="0"/>
          <c:showSerName val="0"/>
          <c:showPercent val="0"/>
          <c:showBubbleSize val="0"/>
        </c:dLbls>
        <c:gapWidth val="219"/>
        <c:overlap val="-27"/>
        <c:axId val="504149984"/>
        <c:axId val="504154904"/>
      </c:barChart>
      <c:catAx>
        <c:axId val="50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4904"/>
        <c:crosses val="autoZero"/>
        <c:auto val="1"/>
        <c:lblAlgn val="ctr"/>
        <c:lblOffset val="100"/>
        <c:noMultiLvlLbl val="0"/>
      </c:catAx>
      <c:valAx>
        <c:axId val="504154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a:t>
            </a:r>
            <a:r>
              <a:rPr lang="en-GB" baseline="0"/>
              <a:t> Interaktion mit einem Smartphone gemeinsam mit den Eltern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43907896234405E-2"/>
          <c:y val="0.28071122385010661"/>
          <c:w val="0.93968239912229357"/>
          <c:h val="0.61478057446865164"/>
        </c:manualLayout>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(Daten_Faehigkeiten!$A$79,Daten_Faehigkeiten!$A$82,Daten_Faehigkeiten!$A$85,Daten_Faehigkeiten!$A$88,Daten_Faehigkeiten!$A$91,Daten_Faehigkeiten!$A$94,Daten_Faehigkeiten!$A$97,Daten_Faehigkeiten!$A$100,Daten_Faehigkeiten!$A$103)</c:f>
              <c:numCache>
                <c:formatCode>General</c:formatCode>
                <c:ptCount val="9"/>
                <c:pt idx="0">
                  <c:v>2</c:v>
                </c:pt>
                <c:pt idx="1">
                  <c:v>9</c:v>
                </c:pt>
                <c:pt idx="2">
                  <c:v>9</c:v>
                </c:pt>
                <c:pt idx="3">
                  <c:v>8</c:v>
                </c:pt>
                <c:pt idx="4">
                  <c:v>7</c:v>
                </c:pt>
                <c:pt idx="5">
                  <c:v>4</c:v>
                </c:pt>
                <c:pt idx="6">
                  <c:v>1</c:v>
                </c:pt>
                <c:pt idx="7">
                  <c:v>2</c:v>
                </c:pt>
                <c:pt idx="8">
                  <c:v>4</c:v>
                </c:pt>
              </c:numCache>
            </c:numRef>
          </c:val>
          <c:extLst>
            <c:ext xmlns:c16="http://schemas.microsoft.com/office/drawing/2014/chart" uri="{C3380CC4-5D6E-409C-BE32-E72D297353CC}">
              <c16:uniqueId val="{00000000-B103-422B-8ED2-7E5E7D683260}"/>
            </c:ext>
          </c:extLst>
        </c:ser>
        <c:ser>
          <c:idx val="1"/>
          <c:order val="1"/>
          <c:tx>
            <c:v>Reales Alter (Eltern)</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(Daten_Faehigkeiten!$C$79,Daten_Faehigkeiten!$C$82,Daten_Faehigkeiten!$C$85,Daten_Faehigkeiten!$C$88,Daten_Faehigkeiten!$C$91,Daten_Faehigkeiten!$C$94,Daten_Faehigkeiten!$C$97,Daten_Faehigkeiten!$C$100,Daten_Faehigkeiten!$C$103)</c:f>
              <c:numCache>
                <c:formatCode>General</c:formatCode>
                <c:ptCount val="9"/>
                <c:pt idx="0">
                  <c:v>12</c:v>
                </c:pt>
                <c:pt idx="1">
                  <c:v>5</c:v>
                </c:pt>
                <c:pt idx="2">
                  <c:v>6</c:v>
                </c:pt>
                <c:pt idx="3">
                  <c:v>5</c:v>
                </c:pt>
                <c:pt idx="4">
                  <c:v>2</c:v>
                </c:pt>
                <c:pt idx="5">
                  <c:v>3</c:v>
                </c:pt>
                <c:pt idx="6">
                  <c:v>3</c:v>
                </c:pt>
                <c:pt idx="7">
                  <c:v>3</c:v>
                </c:pt>
                <c:pt idx="8">
                  <c:v>7</c:v>
                </c:pt>
              </c:numCache>
            </c:numRef>
          </c:val>
          <c:extLst>
            <c:ext xmlns:c16="http://schemas.microsoft.com/office/drawing/2014/chart" uri="{C3380CC4-5D6E-409C-BE32-E72D297353CC}">
              <c16:uniqueId val="{00000001-B103-422B-8ED2-7E5E7D683260}"/>
            </c:ext>
          </c:extLst>
        </c:ser>
        <c:dLbls>
          <c:showLegendKey val="0"/>
          <c:showVal val="0"/>
          <c:showCatName val="0"/>
          <c:showSerName val="0"/>
          <c:showPercent val="0"/>
          <c:showBubbleSize val="0"/>
        </c:dLbls>
        <c:gapWidth val="219"/>
        <c:overlap val="-27"/>
        <c:axId val="527025144"/>
        <c:axId val="527027768"/>
      </c:barChart>
      <c:catAx>
        <c:axId val="52702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7768"/>
        <c:crosses val="autoZero"/>
        <c:auto val="1"/>
        <c:lblAlgn val="ctr"/>
        <c:lblOffset val="100"/>
        <c:noMultiLvlLbl val="0"/>
      </c:catAx>
      <c:valAx>
        <c:axId val="5270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5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a:t>
            </a:r>
            <a:r>
              <a:rPr lang="en-GB" baseline="0"/>
              <a:t> Interaktion mit einem Smartphone allein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43907896234405E-2"/>
          <c:y val="0.28071122385010661"/>
          <c:w val="0.93968239912229357"/>
          <c:h val="0.61478057446865164"/>
        </c:manualLayout>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(Daten_Faehigkeiten!$B$79,Daten_Faehigkeiten!$B$82,Daten_Faehigkeiten!$B$85,Daten_Faehigkeiten!$B$88,Daten_Faehigkeiten!$B$91,Daten_Faehigkeiten!$B$94,Daten_Faehigkeiten!$B$97,Daten_Faehigkeiten!$B$100,Daten_Faehigkeiten!$B$103)</c:f>
              <c:numCache>
                <c:formatCode>General</c:formatCode>
                <c:ptCount val="9"/>
                <c:pt idx="0">
                  <c:v>0</c:v>
                </c:pt>
                <c:pt idx="1">
                  <c:v>1</c:v>
                </c:pt>
                <c:pt idx="2">
                  <c:v>1</c:v>
                </c:pt>
                <c:pt idx="3">
                  <c:v>4</c:v>
                </c:pt>
                <c:pt idx="4">
                  <c:v>7</c:v>
                </c:pt>
                <c:pt idx="5">
                  <c:v>3</c:v>
                </c:pt>
                <c:pt idx="6">
                  <c:v>4</c:v>
                </c:pt>
                <c:pt idx="7">
                  <c:v>4</c:v>
                </c:pt>
                <c:pt idx="8">
                  <c:v>22</c:v>
                </c:pt>
              </c:numCache>
            </c:numRef>
          </c:val>
          <c:extLst>
            <c:ext xmlns:c16="http://schemas.microsoft.com/office/drawing/2014/chart" uri="{C3380CC4-5D6E-409C-BE32-E72D297353CC}">
              <c16:uniqueId val="{00000000-F84E-4625-A455-89BA64B66CD8}"/>
            </c:ext>
          </c:extLst>
        </c:ser>
        <c:ser>
          <c:idx val="1"/>
          <c:order val="1"/>
          <c:tx>
            <c:v>Reales Alter (Eltern)</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(Daten_Faehigkeiten!$D$79,Daten_Faehigkeiten!$D$82,Daten_Faehigkeiten!$D$85,Daten_Faehigkeiten!$D$88,Daten_Faehigkeiten!$D$91,Daten_Faehigkeiten!$D$94,Daten_Faehigkeiten!$D$97,Daten_Faehigkeiten!$D$100,Daten_Faehigkeiten!$D$103)</c:f>
              <c:numCache>
                <c:formatCode>General</c:formatCode>
                <c:ptCount val="9"/>
                <c:pt idx="0">
                  <c:v>17</c:v>
                </c:pt>
                <c:pt idx="1">
                  <c:v>1</c:v>
                </c:pt>
                <c:pt idx="2">
                  <c:v>1</c:v>
                </c:pt>
                <c:pt idx="3">
                  <c:v>2</c:v>
                </c:pt>
                <c:pt idx="4">
                  <c:v>2</c:v>
                </c:pt>
                <c:pt idx="5">
                  <c:v>3</c:v>
                </c:pt>
                <c:pt idx="6">
                  <c:v>2</c:v>
                </c:pt>
                <c:pt idx="7">
                  <c:v>3</c:v>
                </c:pt>
                <c:pt idx="8">
                  <c:v>15</c:v>
                </c:pt>
              </c:numCache>
            </c:numRef>
          </c:val>
          <c:extLst>
            <c:ext xmlns:c16="http://schemas.microsoft.com/office/drawing/2014/chart" uri="{C3380CC4-5D6E-409C-BE32-E72D297353CC}">
              <c16:uniqueId val="{00000001-F84E-4625-A455-89BA64B66CD8}"/>
            </c:ext>
          </c:extLst>
        </c:ser>
        <c:dLbls>
          <c:showLegendKey val="0"/>
          <c:showVal val="0"/>
          <c:showCatName val="0"/>
          <c:showSerName val="0"/>
          <c:showPercent val="0"/>
          <c:showBubbleSize val="0"/>
        </c:dLbls>
        <c:gapWidth val="219"/>
        <c:overlap val="-27"/>
        <c:axId val="527025144"/>
        <c:axId val="527027768"/>
        <c:extLst>
          <c:ext xmlns:c15="http://schemas.microsoft.com/office/drawing/2012/chart" uri="{02D57815-91ED-43cb-92C2-25804820EDAC}">
            <c15:filteredBarSeries>
              <c15:ser>
                <c:idx val="2"/>
                <c:order val="2"/>
                <c:tx>
                  <c:v>Gewünschtes Alter (Kinderlose)</c:v>
                </c:tx>
                <c:spPr>
                  <a:solidFill>
                    <a:schemeClr val="accent3"/>
                  </a:solidFill>
                  <a:ln>
                    <a:noFill/>
                  </a:ln>
                  <a:effectLst/>
                </c:spPr>
                <c:invertIfNegative val="0"/>
                <c:val>
                  <c:numRef>
                    <c:extLst>
                      <c:ext uri="{02D57815-91ED-43cb-92C2-25804820EDAC}">
                        <c15:formulaRef>
                          <c15:sqref>(Daten_Faehigkeiten!$B$110,Daten_Faehigkeiten!$B$113,Daten_Faehigkeiten!$B$116,Daten_Faehigkeiten!$B$119,Daten_Faehigkeiten!$B$122,Daten_Faehigkeiten!$B$125,Daten_Faehigkeiten!$B$128,Daten_Faehigkeiten!$B$131,Daten_Faehigkeiten!$B$134)</c15:sqref>
                        </c15:formulaRef>
                      </c:ext>
                    </c:extLst>
                    <c:numCache>
                      <c:formatCode>General</c:formatCode>
                      <c:ptCount val="9"/>
                      <c:pt idx="0">
                        <c:v>0</c:v>
                      </c:pt>
                      <c:pt idx="1">
                        <c:v>0</c:v>
                      </c:pt>
                      <c:pt idx="2">
                        <c:v>0</c:v>
                      </c:pt>
                      <c:pt idx="3">
                        <c:v>2</c:v>
                      </c:pt>
                      <c:pt idx="4">
                        <c:v>2</c:v>
                      </c:pt>
                      <c:pt idx="5">
                        <c:v>3</c:v>
                      </c:pt>
                      <c:pt idx="6">
                        <c:v>3</c:v>
                      </c:pt>
                      <c:pt idx="7">
                        <c:v>4</c:v>
                      </c:pt>
                      <c:pt idx="8">
                        <c:v>14</c:v>
                      </c:pt>
                    </c:numCache>
                  </c:numRef>
                </c:val>
                <c:extLst>
                  <c:ext xmlns:c16="http://schemas.microsoft.com/office/drawing/2014/chart" uri="{C3380CC4-5D6E-409C-BE32-E72D297353CC}">
                    <c16:uniqueId val="{00000002-F84E-4625-A455-89BA64B66CD8}"/>
                  </c:ext>
                </c:extLst>
              </c15:ser>
            </c15:filteredBarSeries>
          </c:ext>
        </c:extLst>
      </c:barChart>
      <c:catAx>
        <c:axId val="52702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7768"/>
        <c:crosses val="autoZero"/>
        <c:auto val="1"/>
        <c:lblAlgn val="ctr"/>
        <c:lblOffset val="100"/>
        <c:noMultiLvlLbl val="0"/>
      </c:catAx>
      <c:valAx>
        <c:axId val="5270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25144"/>
        <c:crosses val="autoZero"/>
        <c:crossBetween val="between"/>
      </c:valAx>
      <c:spPr>
        <a:noFill/>
        <a:ln>
          <a:noFill/>
        </a:ln>
        <a:effectLst/>
      </c:spPr>
    </c:plotArea>
    <c:legend>
      <c:legendPos val="t"/>
      <c:layout>
        <c:manualLayout>
          <c:xMode val="edge"/>
          <c:yMode val="edge"/>
          <c:x val="0.18502219834869724"/>
          <c:y val="0.17779053218346014"/>
          <c:w val="0.63329310807891648"/>
          <c:h val="6.4841932774533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Erster Smartphonekontakt allein</a:t>
            </a:r>
            <a:endParaRPr lang="en-GB" sz="1400" b="0" i="0" u="none" strike="noStrike" baseline="0">
              <a:effectLst/>
            </a:endParaRPr>
          </a:p>
          <a:p>
            <a:pPr>
              <a:defRPr/>
            </a:pPr>
            <a:r>
              <a:rPr lang="en-GB" sz="1400" b="0" i="0" u="none" strike="noStrike" baseline="0">
                <a:effectLst/>
              </a:rPr>
              <a:t>- Prozentual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 (Eltern)</c:v>
          </c:tx>
          <c:spPr>
            <a:solidFill>
              <a:schemeClr val="accent1"/>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(Daten_Faehigkeiten!$B$80,Daten_Faehigkeiten!$B$83,Daten_Faehigkeiten!$B$86,Daten_Faehigkeiten!$B$89,Daten_Faehigkeiten!$B$92,Daten_Faehigkeiten!$B$95,Daten_Faehigkeiten!$B$98,Daten_Faehigkeiten!$B$101,Daten_Faehigkeiten!$B$104)</c:f>
              <c:numCache>
                <c:formatCode>0.00%</c:formatCode>
                <c:ptCount val="9"/>
                <c:pt idx="0">
                  <c:v>0</c:v>
                </c:pt>
                <c:pt idx="1">
                  <c:v>2.1739130434782608E-2</c:v>
                </c:pt>
                <c:pt idx="2">
                  <c:v>2.1739130434782608E-2</c:v>
                </c:pt>
                <c:pt idx="3">
                  <c:v>8.6956521739130432E-2</c:v>
                </c:pt>
                <c:pt idx="4">
                  <c:v>0.15217391304347827</c:v>
                </c:pt>
                <c:pt idx="5">
                  <c:v>6.5217391304347824E-2</c:v>
                </c:pt>
                <c:pt idx="6">
                  <c:v>8.6956521739130432E-2</c:v>
                </c:pt>
                <c:pt idx="7">
                  <c:v>8.6956521739130432E-2</c:v>
                </c:pt>
                <c:pt idx="8">
                  <c:v>0.47826086956521741</c:v>
                </c:pt>
              </c:numCache>
            </c:numRef>
          </c:val>
          <c:extLst>
            <c:ext xmlns:c16="http://schemas.microsoft.com/office/drawing/2014/chart" uri="{C3380CC4-5D6E-409C-BE32-E72D297353CC}">
              <c16:uniqueId val="{00000000-EC6E-47DB-B2A5-4726BEBE6E26}"/>
            </c:ext>
          </c:extLst>
        </c:ser>
        <c:ser>
          <c:idx val="1"/>
          <c:order val="1"/>
          <c:tx>
            <c:v>Reales Alter</c:v>
          </c:tx>
          <c:spPr>
            <a:solidFill>
              <a:schemeClr val="accent2"/>
            </a:solidFill>
            <a:ln>
              <a:noFill/>
            </a:ln>
            <a:effectLst/>
          </c:spPr>
          <c:invertIfNegative val="0"/>
          <c:cat>
            <c:strRef>
              <c:f>(Daten_Faehigkeiten!$A$78,Daten_Faehigkeiten!$A$81,Daten_Faehigkeiten!$A$84,Daten_Faehigkeiten!$A$87,Daten_Faehigkeiten!$A$90,Daten_Faehigkeiten!$A$93,Daten_Faehigkeiten!$A$96,Daten_Faehigkeiten!$A$99,Daten_Faehigkeiten!$A$102)</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(Daten_Faehigkeiten!$D$80,Daten_Faehigkeiten!$D$83,Daten_Faehigkeiten!$D$86,Daten_Faehigkeiten!$D$89,Daten_Faehigkeiten!$D$92,Daten_Faehigkeiten!$D$95,Daten_Faehigkeiten!$D$98,Daten_Faehigkeiten!$D$101,Daten_Faehigkeiten!$D$104)</c:f>
              <c:numCache>
                <c:formatCode>0.00%</c:formatCode>
                <c:ptCount val="9"/>
                <c:pt idx="0">
                  <c:v>0.36956521739130432</c:v>
                </c:pt>
                <c:pt idx="1">
                  <c:v>2.1739130434782608E-2</c:v>
                </c:pt>
                <c:pt idx="2">
                  <c:v>2.1739130434782608E-2</c:v>
                </c:pt>
                <c:pt idx="3">
                  <c:v>4.3478260869565216E-2</c:v>
                </c:pt>
                <c:pt idx="4">
                  <c:v>4.3478260869565216E-2</c:v>
                </c:pt>
                <c:pt idx="5">
                  <c:v>6.5217391304347824E-2</c:v>
                </c:pt>
                <c:pt idx="6">
                  <c:v>4.3478260869565216E-2</c:v>
                </c:pt>
                <c:pt idx="7">
                  <c:v>6.5217391304347824E-2</c:v>
                </c:pt>
                <c:pt idx="8">
                  <c:v>0.32608695652173914</c:v>
                </c:pt>
              </c:numCache>
            </c:numRef>
          </c:val>
          <c:extLst>
            <c:ext xmlns:c16="http://schemas.microsoft.com/office/drawing/2014/chart" uri="{C3380CC4-5D6E-409C-BE32-E72D297353CC}">
              <c16:uniqueId val="{00000001-EC6E-47DB-B2A5-4726BEBE6E26}"/>
            </c:ext>
          </c:extLst>
        </c:ser>
        <c:ser>
          <c:idx val="2"/>
          <c:order val="2"/>
          <c:tx>
            <c:v>Gewünschtes Alter (Kinderlose)</c:v>
          </c:tx>
          <c:spPr>
            <a:solidFill>
              <a:schemeClr val="accent3"/>
            </a:solidFill>
            <a:ln>
              <a:noFill/>
            </a:ln>
            <a:effectLst/>
          </c:spPr>
          <c:invertIfNegative val="0"/>
          <c:val>
            <c:numRef>
              <c:f>(Daten_Faehigkeiten!$B$111,Daten_Faehigkeiten!$B$114,Daten_Faehigkeiten!$B$117,Daten_Faehigkeiten!$B$120,Daten_Faehigkeiten!$B$123,Daten_Faehigkeiten!$B$126,Daten_Faehigkeiten!$B$129,Daten_Faehigkeiten!$B$132,Daten_Faehigkeiten!$B$135)</c:f>
              <c:numCache>
                <c:formatCode>0.00%</c:formatCode>
                <c:ptCount val="9"/>
                <c:pt idx="0">
                  <c:v>0</c:v>
                </c:pt>
                <c:pt idx="1">
                  <c:v>0</c:v>
                </c:pt>
                <c:pt idx="2">
                  <c:v>0</c:v>
                </c:pt>
                <c:pt idx="3">
                  <c:v>7.1428571428571425E-2</c:v>
                </c:pt>
                <c:pt idx="4">
                  <c:v>7.1428571428571425E-2</c:v>
                </c:pt>
                <c:pt idx="5">
                  <c:v>0.10714285714285714</c:v>
                </c:pt>
                <c:pt idx="6">
                  <c:v>0.10714285714285714</c:v>
                </c:pt>
                <c:pt idx="7">
                  <c:v>0.14285714285714285</c:v>
                </c:pt>
                <c:pt idx="8">
                  <c:v>0.5</c:v>
                </c:pt>
              </c:numCache>
            </c:numRef>
          </c:val>
          <c:extLst>
            <c:ext xmlns:c16="http://schemas.microsoft.com/office/drawing/2014/chart" uri="{C3380CC4-5D6E-409C-BE32-E72D297353CC}">
              <c16:uniqueId val="{00000002-EC6E-47DB-B2A5-4726BEBE6E26}"/>
            </c:ext>
          </c:extLst>
        </c:ser>
        <c:dLbls>
          <c:showLegendKey val="0"/>
          <c:showVal val="0"/>
          <c:showCatName val="0"/>
          <c:showSerName val="0"/>
          <c:showPercent val="0"/>
          <c:showBubbleSize val="0"/>
        </c:dLbls>
        <c:gapWidth val="219"/>
        <c:overlap val="-27"/>
        <c:axId val="504149984"/>
        <c:axId val="504154904"/>
      </c:barChart>
      <c:catAx>
        <c:axId val="50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4904"/>
        <c:crosses val="autoZero"/>
        <c:auto val="1"/>
        <c:lblAlgn val="ctr"/>
        <c:lblOffset val="100"/>
        <c:noMultiLvlLbl val="0"/>
      </c:catAx>
      <c:valAx>
        <c:axId val="504154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4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Würden Sie ein Buch kaufen, </a:t>
            </a:r>
          </a:p>
          <a:p>
            <a:pPr>
              <a:defRPr/>
            </a:pPr>
            <a:r>
              <a:rPr lang="en-GB"/>
              <a:t>weil eine App dazu gehört?</a:t>
            </a:r>
          </a:p>
        </c:rich>
      </c:tx>
      <c:layout>
        <c:manualLayout>
          <c:xMode val="edge"/>
          <c:yMode val="edge"/>
          <c:x val="0.11322222222222225"/>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FB0-40B0-BF95-9E883268AD2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FB0-40B0-BF95-9E883268AD2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FB0-40B0-BF95-9E883268AD2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3FB0-40B0-BF95-9E883268AD27}"/>
              </c:ext>
            </c:extLst>
          </c:dPt>
          <c:cat>
            <c:strRef>
              <c:f>(Daten_Traumapp!$L$77,Daten_Traumapp!$L$79,Daten_Traumapp!$L$81,Daten_Traumapp!$L$83)</c:f>
              <c:strCache>
                <c:ptCount val="4"/>
                <c:pt idx="0">
                  <c:v>nein</c:v>
                </c:pt>
                <c:pt idx="1">
                  <c:v>ja</c:v>
                </c:pt>
                <c:pt idx="2">
                  <c:v>unsicher</c:v>
                </c:pt>
                <c:pt idx="3">
                  <c:v>weiß nicht</c:v>
                </c:pt>
              </c:strCache>
            </c:strRef>
          </c:cat>
          <c:val>
            <c:numRef>
              <c:f>(Daten_Traumapp!$L$78,Daten_Traumapp!$L$80,Daten_Traumapp!$L$82,Daten_Traumapp!$L$84)</c:f>
              <c:numCache>
                <c:formatCode>General</c:formatCode>
                <c:ptCount val="4"/>
                <c:pt idx="0">
                  <c:v>25</c:v>
                </c:pt>
                <c:pt idx="1">
                  <c:v>19</c:v>
                </c:pt>
                <c:pt idx="2">
                  <c:v>20</c:v>
                </c:pt>
                <c:pt idx="3">
                  <c:v>20</c:v>
                </c:pt>
              </c:numCache>
            </c:numRef>
          </c:val>
          <c:extLst>
            <c:ext xmlns:c16="http://schemas.microsoft.com/office/drawing/2014/chart" uri="{C3380CC4-5D6E-409C-BE32-E72D297353CC}">
              <c16:uniqueId val="{00000000-6021-4039-8D11-65AD872F6230}"/>
            </c:ext>
          </c:extLst>
        </c:ser>
        <c:ser>
          <c:idx val="1"/>
          <c:order val="1"/>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9-3FB0-40B0-BF95-9E883268AD27}"/>
              </c:ext>
            </c:extLst>
          </c:dPt>
          <c:cat>
            <c:strRef>
              <c:f>(Daten_Traumapp!$L$77,Daten_Traumapp!$L$79,Daten_Traumapp!$L$81,Daten_Traumapp!$L$83)</c:f>
              <c:strCache>
                <c:ptCount val="4"/>
                <c:pt idx="0">
                  <c:v>nein</c:v>
                </c:pt>
                <c:pt idx="1">
                  <c:v>ja</c:v>
                </c:pt>
                <c:pt idx="2">
                  <c:v>unsicher</c:v>
                </c:pt>
                <c:pt idx="3">
                  <c:v>weiß nicht</c:v>
                </c:pt>
              </c:strCache>
            </c:strRef>
          </c:cat>
          <c:val>
            <c:numLit>
              <c:formatCode>General</c:formatCode>
              <c:ptCount val="1"/>
              <c:pt idx="0">
                <c:v>1</c:v>
              </c:pt>
            </c:numLit>
          </c:val>
          <c:extLst>
            <c:ext xmlns:c16="http://schemas.microsoft.com/office/drawing/2014/chart" uri="{C3380CC4-5D6E-409C-BE32-E72D297353CC}">
              <c16:uniqueId val="{00000001-6021-4039-8D11-65AD872F623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Würden Sie sich eine App ansehen, die zu einem Kinderbuch gehört?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4C41-4025-A521-5FDFDED794D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4C41-4025-A521-5FDFDED794D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4C41-4025-A521-5FDFDED794D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4C41-4025-A521-5FDFDED794DA}"/>
              </c:ext>
            </c:extLst>
          </c:dPt>
          <c:cat>
            <c:strRef>
              <c:f>(Daten_Traumapp!$M$77,Daten_Traumapp!$M$79,Daten_Traumapp!$M$81,Daten_Traumapp!$M$83)</c:f>
              <c:strCache>
                <c:ptCount val="4"/>
                <c:pt idx="0">
                  <c:v>nein</c:v>
                </c:pt>
                <c:pt idx="1">
                  <c:v>ja</c:v>
                </c:pt>
                <c:pt idx="2">
                  <c:v>unsicher</c:v>
                </c:pt>
                <c:pt idx="3">
                  <c:v>weiß nicht</c:v>
                </c:pt>
              </c:strCache>
            </c:strRef>
          </c:cat>
          <c:val>
            <c:numRef>
              <c:f>(Daten_Traumapp!$M$78,Daten_Traumapp!$M$80,Daten_Traumapp!$M$82,Daten_Traumapp!$M$84)</c:f>
              <c:numCache>
                <c:formatCode>General</c:formatCode>
                <c:ptCount val="4"/>
                <c:pt idx="0">
                  <c:v>12</c:v>
                </c:pt>
                <c:pt idx="1">
                  <c:v>26</c:v>
                </c:pt>
                <c:pt idx="2">
                  <c:v>22</c:v>
                </c:pt>
                <c:pt idx="3">
                  <c:v>22</c:v>
                </c:pt>
              </c:numCache>
            </c:numRef>
          </c:val>
          <c:extLst>
            <c:ext xmlns:c16="http://schemas.microsoft.com/office/drawing/2014/chart" uri="{C3380CC4-5D6E-409C-BE32-E72D297353CC}">
              <c16:uniqueId val="{00000000-8766-4B17-AFFB-64F1A2E0500D}"/>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3175</xdr:colOff>
      <xdr:row>0</xdr:row>
      <xdr:rowOff>15875</xdr:rowOff>
    </xdr:from>
    <xdr:to>
      <xdr:col>6</xdr:col>
      <xdr:colOff>3175</xdr:colOff>
      <xdr:row>14</xdr:row>
      <xdr:rowOff>180975</xdr:rowOff>
    </xdr:to>
    <xdr:graphicFrame macro="">
      <xdr:nvGraphicFramePr>
        <xdr:cNvPr id="2" name="Diagramm 1">
          <a:extLst>
            <a:ext uri="{FF2B5EF4-FFF2-40B4-BE49-F238E27FC236}">
              <a16:creationId xmlns:a16="http://schemas.microsoft.com/office/drawing/2014/main" id="{08664787-2A4D-4E0B-98B1-4F0EDA056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180974</xdr:rowOff>
    </xdr:from>
    <xdr:to>
      <xdr:col>11</xdr:col>
      <xdr:colOff>654050</xdr:colOff>
      <xdr:row>26</xdr:row>
      <xdr:rowOff>139700</xdr:rowOff>
    </xdr:to>
    <xdr:graphicFrame macro="">
      <xdr:nvGraphicFramePr>
        <xdr:cNvPr id="2" name="Diagramm 1">
          <a:extLst>
            <a:ext uri="{FF2B5EF4-FFF2-40B4-BE49-F238E27FC236}">
              <a16:creationId xmlns:a16="http://schemas.microsoft.com/office/drawing/2014/main" id="{414F4899-EFC7-42E6-9C5F-A32FB2A9A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28</xdr:row>
      <xdr:rowOff>9524</xdr:rowOff>
    </xdr:from>
    <xdr:to>
      <xdr:col>11</xdr:col>
      <xdr:colOff>622299</xdr:colOff>
      <xdr:row>45</xdr:row>
      <xdr:rowOff>107949</xdr:rowOff>
    </xdr:to>
    <xdr:graphicFrame macro="">
      <xdr:nvGraphicFramePr>
        <xdr:cNvPr id="3" name="Diagramm 2">
          <a:extLst>
            <a:ext uri="{FF2B5EF4-FFF2-40B4-BE49-F238E27FC236}">
              <a16:creationId xmlns:a16="http://schemas.microsoft.com/office/drawing/2014/main" id="{12B3ECA7-5065-4920-9699-A3FFCE64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180974</xdr:rowOff>
    </xdr:from>
    <xdr:to>
      <xdr:col>8</xdr:col>
      <xdr:colOff>101600</xdr:colOff>
      <xdr:row>62</xdr:row>
      <xdr:rowOff>107949</xdr:rowOff>
    </xdr:to>
    <xdr:graphicFrame macro="">
      <xdr:nvGraphicFramePr>
        <xdr:cNvPr id="4" name="Diagramm 3">
          <a:extLst>
            <a:ext uri="{FF2B5EF4-FFF2-40B4-BE49-F238E27FC236}">
              <a16:creationId xmlns:a16="http://schemas.microsoft.com/office/drawing/2014/main" id="{05016508-8834-4C30-9539-1AEEC09DC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xdr:colOff>
      <xdr:row>63</xdr:row>
      <xdr:rowOff>180974</xdr:rowOff>
    </xdr:from>
    <xdr:to>
      <xdr:col>10</xdr:col>
      <xdr:colOff>0</xdr:colOff>
      <xdr:row>81</xdr:row>
      <xdr:rowOff>171450</xdr:rowOff>
    </xdr:to>
    <xdr:graphicFrame macro="">
      <xdr:nvGraphicFramePr>
        <xdr:cNvPr id="5" name="Diagramm 4">
          <a:extLst>
            <a:ext uri="{FF2B5EF4-FFF2-40B4-BE49-F238E27FC236}">
              <a16:creationId xmlns:a16="http://schemas.microsoft.com/office/drawing/2014/main" id="{34EB80B2-00A6-464C-BE0A-D1488FE6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755650</xdr:colOff>
      <xdr:row>63</xdr:row>
      <xdr:rowOff>165100</xdr:rowOff>
    </xdr:from>
    <xdr:to>
      <xdr:col>20</xdr:col>
      <xdr:colOff>746126</xdr:colOff>
      <xdr:row>81</xdr:row>
      <xdr:rowOff>155576</xdr:rowOff>
    </xdr:to>
    <xdr:graphicFrame macro="">
      <xdr:nvGraphicFramePr>
        <xdr:cNvPr id="6" name="Diagramm 5">
          <a:extLst>
            <a:ext uri="{FF2B5EF4-FFF2-40B4-BE49-F238E27FC236}">
              <a16:creationId xmlns:a16="http://schemas.microsoft.com/office/drawing/2014/main" id="{54D2917C-2099-4036-8CB0-D0216D73B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47</xdr:row>
      <xdr:rowOff>0</xdr:rowOff>
    </xdr:from>
    <xdr:to>
      <xdr:col>17</xdr:col>
      <xdr:colOff>101600</xdr:colOff>
      <xdr:row>62</xdr:row>
      <xdr:rowOff>111125</xdr:rowOff>
    </xdr:to>
    <xdr:graphicFrame macro="">
      <xdr:nvGraphicFramePr>
        <xdr:cNvPr id="7" name="Diagramm 6">
          <a:extLst>
            <a:ext uri="{FF2B5EF4-FFF2-40B4-BE49-F238E27FC236}">
              <a16:creationId xmlns:a16="http://schemas.microsoft.com/office/drawing/2014/main" id="{7A4EECA0-1246-48B2-A8F3-7F58A427B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xdr:colOff>
      <xdr:row>0</xdr:row>
      <xdr:rowOff>3175</xdr:rowOff>
    </xdr:from>
    <xdr:to>
      <xdr:col>6</xdr:col>
      <xdr:colOff>3175</xdr:colOff>
      <xdr:row>14</xdr:row>
      <xdr:rowOff>168275</xdr:rowOff>
    </xdr:to>
    <xdr:graphicFrame macro="">
      <xdr:nvGraphicFramePr>
        <xdr:cNvPr id="2" name="Diagramm 1">
          <a:extLst>
            <a:ext uri="{FF2B5EF4-FFF2-40B4-BE49-F238E27FC236}">
              <a16:creationId xmlns:a16="http://schemas.microsoft.com/office/drawing/2014/main" id="{1B1DCBFA-9942-44D6-B27B-4116F9E3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xdr:colOff>
      <xdr:row>15</xdr:row>
      <xdr:rowOff>180974</xdr:rowOff>
    </xdr:from>
    <xdr:to>
      <xdr:col>6</xdr:col>
      <xdr:colOff>577849</xdr:colOff>
      <xdr:row>32</xdr:row>
      <xdr:rowOff>44449</xdr:rowOff>
    </xdr:to>
    <xdr:graphicFrame macro="">
      <xdr:nvGraphicFramePr>
        <xdr:cNvPr id="3" name="Diagramm 2">
          <a:extLst>
            <a:ext uri="{FF2B5EF4-FFF2-40B4-BE49-F238E27FC236}">
              <a16:creationId xmlns:a16="http://schemas.microsoft.com/office/drawing/2014/main" id="{19586289-734A-4752-8942-A62F319B9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3174</xdr:rowOff>
    </xdr:from>
    <xdr:to>
      <xdr:col>9</xdr:col>
      <xdr:colOff>457200</xdr:colOff>
      <xdr:row>57</xdr:row>
      <xdr:rowOff>44450</xdr:rowOff>
    </xdr:to>
    <xdr:graphicFrame macro="">
      <xdr:nvGraphicFramePr>
        <xdr:cNvPr id="4" name="Diagramm 3">
          <a:extLst>
            <a:ext uri="{FF2B5EF4-FFF2-40B4-BE49-F238E27FC236}">
              <a16:creationId xmlns:a16="http://schemas.microsoft.com/office/drawing/2014/main" id="{7D4CCB34-4689-432B-9EE5-0B49CC09A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78"/>
  <sheetViews>
    <sheetView topLeftCell="G2" zoomScale="99" zoomScaleNormal="99" workbookViewId="0">
      <pane ySplit="1" topLeftCell="A18" activePane="bottomLeft" state="frozen"/>
      <selection activeCell="G2" sqref="G2"/>
      <selection pane="bottomLeft" activeCell="G2" sqref="A2:XFD2"/>
    </sheetView>
  </sheetViews>
  <sheetFormatPr baseColWidth="10" defaultRowHeight="14.5" x14ac:dyDescent="0.35"/>
  <cols>
    <col min="1" max="5" width="0" hidden="1" customWidth="1"/>
    <col min="6" max="6" width="21.36328125" hidden="1" customWidth="1"/>
    <col min="7" max="7" width="13.81640625" customWidth="1"/>
  </cols>
  <sheetData>
    <row r="1" spans="1:47"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row>
    <row r="2" spans="1:47"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row>
    <row r="3" spans="1:47" x14ac:dyDescent="0.35">
      <c r="A3">
        <v>29</v>
      </c>
      <c r="D3" t="s">
        <v>143</v>
      </c>
      <c r="E3" t="s">
        <v>144</v>
      </c>
      <c r="F3" s="3">
        <v>43217.608969907407</v>
      </c>
      <c r="G3" t="s">
        <v>423</v>
      </c>
      <c r="H3" t="s">
        <v>427</v>
      </c>
      <c r="I3" t="s">
        <v>145</v>
      </c>
      <c r="J3" t="s">
        <v>433</v>
      </c>
      <c r="K3">
        <f t="shared" ref="K3:K34" si="0">SUM(L3:V3)</f>
        <v>2</v>
      </c>
      <c r="L3">
        <v>1</v>
      </c>
      <c r="N3">
        <v>1</v>
      </c>
      <c r="AU3" s="1"/>
    </row>
    <row r="4" spans="1:47" ht="19" customHeight="1" x14ac:dyDescent="0.35">
      <c r="A4">
        <v>31</v>
      </c>
      <c r="D4" t="s">
        <v>143</v>
      </c>
      <c r="E4" t="s">
        <v>144</v>
      </c>
      <c r="F4" s="3">
        <v>43217.6637962963</v>
      </c>
      <c r="G4" t="s">
        <v>421</v>
      </c>
      <c r="H4" t="s">
        <v>428</v>
      </c>
      <c r="I4" t="s">
        <v>149</v>
      </c>
      <c r="J4" t="s">
        <v>433</v>
      </c>
      <c r="K4">
        <f t="shared" si="0"/>
        <v>1</v>
      </c>
      <c r="L4">
        <v>1</v>
      </c>
      <c r="AU4" s="1"/>
    </row>
    <row r="5" spans="1:47" ht="15" customHeight="1" x14ac:dyDescent="0.35">
      <c r="A5">
        <v>32</v>
      </c>
      <c r="D5" t="s">
        <v>143</v>
      </c>
      <c r="E5" t="s">
        <v>144</v>
      </c>
      <c r="F5" s="3">
        <v>43217.723599537036</v>
      </c>
      <c r="G5" t="s">
        <v>422</v>
      </c>
      <c r="H5" t="s">
        <v>428</v>
      </c>
      <c r="I5" t="s">
        <v>153</v>
      </c>
      <c r="J5" t="s">
        <v>435</v>
      </c>
      <c r="K5">
        <f t="shared" si="0"/>
        <v>2</v>
      </c>
      <c r="Q5">
        <v>1</v>
      </c>
      <c r="S5">
        <v>1</v>
      </c>
      <c r="AU5" s="1"/>
    </row>
    <row r="6" spans="1:47" x14ac:dyDescent="0.35">
      <c r="A6">
        <v>37</v>
      </c>
      <c r="D6" t="s">
        <v>143</v>
      </c>
      <c r="E6" t="s">
        <v>144</v>
      </c>
      <c r="F6" s="3">
        <v>43217.739976851852</v>
      </c>
      <c r="G6" t="s">
        <v>423</v>
      </c>
      <c r="H6" t="s">
        <v>428</v>
      </c>
      <c r="I6" t="s">
        <v>160</v>
      </c>
      <c r="J6" t="s">
        <v>437</v>
      </c>
      <c r="K6">
        <f t="shared" si="0"/>
        <v>2</v>
      </c>
      <c r="Q6">
        <v>1</v>
      </c>
      <c r="S6">
        <v>1</v>
      </c>
      <c r="AU6" s="1"/>
    </row>
    <row r="7" spans="1:47" x14ac:dyDescent="0.35">
      <c r="A7">
        <v>39</v>
      </c>
      <c r="D7" t="s">
        <v>143</v>
      </c>
      <c r="E7" t="s">
        <v>144</v>
      </c>
      <c r="F7" s="3">
        <v>43217.74113425926</v>
      </c>
      <c r="G7" t="s">
        <v>422</v>
      </c>
      <c r="H7" t="s">
        <v>428</v>
      </c>
      <c r="I7" t="s">
        <v>163</v>
      </c>
      <c r="J7" t="s">
        <v>434</v>
      </c>
      <c r="K7">
        <f t="shared" si="0"/>
        <v>3</v>
      </c>
      <c r="L7">
        <v>1</v>
      </c>
      <c r="Q7">
        <v>1</v>
      </c>
      <c r="V7">
        <v>1</v>
      </c>
      <c r="AU7" s="1"/>
    </row>
    <row r="8" spans="1:47" x14ac:dyDescent="0.35">
      <c r="A8">
        <v>40</v>
      </c>
      <c r="D8" t="s">
        <v>143</v>
      </c>
      <c r="E8" t="s">
        <v>144</v>
      </c>
      <c r="F8" s="3">
        <v>43217.741851851853</v>
      </c>
      <c r="G8" t="s">
        <v>422</v>
      </c>
      <c r="H8" t="s">
        <v>428</v>
      </c>
      <c r="I8" t="s">
        <v>166</v>
      </c>
      <c r="J8" t="s">
        <v>433</v>
      </c>
      <c r="K8">
        <f t="shared" si="0"/>
        <v>2</v>
      </c>
      <c r="P8">
        <v>1</v>
      </c>
      <c r="T8">
        <v>1</v>
      </c>
      <c r="AU8" s="1"/>
    </row>
    <row r="9" spans="1:47" x14ac:dyDescent="0.35">
      <c r="A9">
        <v>42</v>
      </c>
      <c r="D9" t="s">
        <v>143</v>
      </c>
      <c r="E9" t="s">
        <v>144</v>
      </c>
      <c r="F9" s="3">
        <v>43217.746759259258</v>
      </c>
      <c r="G9" t="s">
        <v>421</v>
      </c>
      <c r="H9" t="s">
        <v>428</v>
      </c>
      <c r="I9" t="s">
        <v>168</v>
      </c>
      <c r="J9" t="s">
        <v>431</v>
      </c>
      <c r="K9">
        <f t="shared" si="0"/>
        <v>3</v>
      </c>
      <c r="N9">
        <v>1</v>
      </c>
      <c r="P9">
        <v>1</v>
      </c>
      <c r="S9">
        <v>1</v>
      </c>
      <c r="AU9" s="1"/>
    </row>
    <row r="10" spans="1:47" x14ac:dyDescent="0.35">
      <c r="A10">
        <v>43</v>
      </c>
      <c r="D10" t="s">
        <v>143</v>
      </c>
      <c r="E10" t="s">
        <v>144</v>
      </c>
      <c r="F10" s="3">
        <v>43217.748043981483</v>
      </c>
      <c r="G10" t="s">
        <v>422</v>
      </c>
      <c r="H10" t="s">
        <v>428</v>
      </c>
      <c r="I10" t="s">
        <v>170</v>
      </c>
      <c r="J10" t="s">
        <v>433</v>
      </c>
      <c r="K10">
        <f t="shared" si="0"/>
        <v>2</v>
      </c>
      <c r="M10">
        <v>1</v>
      </c>
      <c r="O10">
        <v>1</v>
      </c>
      <c r="AU10" s="1"/>
    </row>
    <row r="11" spans="1:47" ht="21.5" customHeight="1" x14ac:dyDescent="0.35">
      <c r="A11">
        <v>45</v>
      </c>
      <c r="D11" t="s">
        <v>143</v>
      </c>
      <c r="E11" t="s">
        <v>144</v>
      </c>
      <c r="F11" s="3">
        <v>43217.756342592591</v>
      </c>
      <c r="G11" t="s">
        <v>424</v>
      </c>
      <c r="H11" t="s">
        <v>427</v>
      </c>
      <c r="I11" t="s">
        <v>175</v>
      </c>
      <c r="J11" t="s">
        <v>433</v>
      </c>
      <c r="K11">
        <f t="shared" si="0"/>
        <v>1</v>
      </c>
      <c r="V11">
        <v>1</v>
      </c>
      <c r="AU11" s="1"/>
    </row>
    <row r="12" spans="1:47" x14ac:dyDescent="0.35">
      <c r="A12">
        <v>46</v>
      </c>
      <c r="D12" t="s">
        <v>143</v>
      </c>
      <c r="E12" t="s">
        <v>144</v>
      </c>
      <c r="F12" s="3">
        <v>43217.759050925924</v>
      </c>
      <c r="G12" t="s">
        <v>423</v>
      </c>
      <c r="H12" t="s">
        <v>428</v>
      </c>
      <c r="I12" t="s">
        <v>181</v>
      </c>
      <c r="J12" t="s">
        <v>434</v>
      </c>
      <c r="K12">
        <f t="shared" si="0"/>
        <v>1</v>
      </c>
      <c r="P12">
        <v>1</v>
      </c>
      <c r="AU12" s="1"/>
    </row>
    <row r="13" spans="1:47" x14ac:dyDescent="0.35">
      <c r="A13">
        <v>47</v>
      </c>
      <c r="D13" t="s">
        <v>143</v>
      </c>
      <c r="E13" t="s">
        <v>144</v>
      </c>
      <c r="F13" s="3">
        <v>43217.761122685188</v>
      </c>
      <c r="G13" t="s">
        <v>422</v>
      </c>
      <c r="H13" t="s">
        <v>428</v>
      </c>
      <c r="I13" t="s">
        <v>186</v>
      </c>
      <c r="J13" t="s">
        <v>437</v>
      </c>
      <c r="K13">
        <f t="shared" si="0"/>
        <v>2</v>
      </c>
      <c r="T13">
        <v>1</v>
      </c>
      <c r="V13">
        <v>1</v>
      </c>
      <c r="AU13" s="1"/>
    </row>
    <row r="14" spans="1:47" x14ac:dyDescent="0.35">
      <c r="A14">
        <v>48</v>
      </c>
      <c r="D14" t="s">
        <v>143</v>
      </c>
      <c r="E14" t="s">
        <v>144</v>
      </c>
      <c r="F14" s="3">
        <v>43217.767013888886</v>
      </c>
      <c r="G14" t="s">
        <v>421</v>
      </c>
      <c r="H14" t="s">
        <v>428</v>
      </c>
      <c r="I14" t="s">
        <v>189</v>
      </c>
      <c r="J14" t="s">
        <v>435</v>
      </c>
      <c r="K14">
        <f t="shared" si="0"/>
        <v>0</v>
      </c>
      <c r="W14">
        <v>1</v>
      </c>
      <c r="AU14" s="1"/>
    </row>
    <row r="15" spans="1:47" x14ac:dyDescent="0.35">
      <c r="A15">
        <v>49</v>
      </c>
      <c r="D15" t="s">
        <v>143</v>
      </c>
      <c r="E15" t="s">
        <v>144</v>
      </c>
      <c r="F15" s="3">
        <v>43217.769016203703</v>
      </c>
      <c r="G15" t="s">
        <v>422</v>
      </c>
      <c r="H15" t="s">
        <v>428</v>
      </c>
      <c r="I15" t="s">
        <v>192</v>
      </c>
      <c r="J15" t="s">
        <v>468</v>
      </c>
      <c r="K15">
        <f t="shared" si="0"/>
        <v>3</v>
      </c>
      <c r="O15">
        <v>1</v>
      </c>
      <c r="S15">
        <v>1</v>
      </c>
      <c r="U15">
        <v>1</v>
      </c>
      <c r="AU15" s="1"/>
    </row>
    <row r="16" spans="1:47" x14ac:dyDescent="0.35">
      <c r="A16">
        <v>51</v>
      </c>
      <c r="D16" t="s">
        <v>143</v>
      </c>
      <c r="E16" t="s">
        <v>144</v>
      </c>
      <c r="F16" s="3">
        <v>43217.828657407408</v>
      </c>
      <c r="G16" t="s">
        <v>423</v>
      </c>
      <c r="H16" t="s">
        <v>428</v>
      </c>
      <c r="I16" t="s">
        <v>193</v>
      </c>
      <c r="J16" t="s">
        <v>470</v>
      </c>
      <c r="K16">
        <f t="shared" si="0"/>
        <v>2</v>
      </c>
      <c r="R16">
        <v>1</v>
      </c>
      <c r="V16">
        <v>1</v>
      </c>
      <c r="AU16" s="1"/>
    </row>
    <row r="17" spans="1:47" x14ac:dyDescent="0.35">
      <c r="A17">
        <v>52</v>
      </c>
      <c r="D17" t="s">
        <v>143</v>
      </c>
      <c r="E17" t="s">
        <v>144</v>
      </c>
      <c r="F17" s="3">
        <v>43217.829097222224</v>
      </c>
      <c r="G17" t="s">
        <v>424</v>
      </c>
      <c r="H17" t="s">
        <v>427</v>
      </c>
      <c r="I17" t="s">
        <v>199</v>
      </c>
      <c r="J17" t="s">
        <v>433</v>
      </c>
      <c r="K17">
        <f t="shared" si="0"/>
        <v>2</v>
      </c>
      <c r="R17">
        <v>1</v>
      </c>
      <c r="V17">
        <v>1</v>
      </c>
      <c r="AU17" s="1"/>
    </row>
    <row r="18" spans="1:47" x14ac:dyDescent="0.35">
      <c r="A18">
        <v>54</v>
      </c>
      <c r="D18" t="s">
        <v>143</v>
      </c>
      <c r="E18" t="s">
        <v>144</v>
      </c>
      <c r="F18" s="3">
        <v>43217.861979166664</v>
      </c>
      <c r="G18" t="s">
        <v>422</v>
      </c>
      <c r="H18" t="s">
        <v>428</v>
      </c>
      <c r="I18" t="s">
        <v>203</v>
      </c>
      <c r="J18" t="s">
        <v>435</v>
      </c>
      <c r="K18">
        <f t="shared" si="0"/>
        <v>2</v>
      </c>
      <c r="Q18">
        <v>1</v>
      </c>
      <c r="U18">
        <v>1</v>
      </c>
      <c r="AU18" s="1"/>
    </row>
    <row r="19" spans="1:47" x14ac:dyDescent="0.35">
      <c r="A19">
        <v>55</v>
      </c>
      <c r="D19" t="s">
        <v>143</v>
      </c>
      <c r="E19" t="s">
        <v>144</v>
      </c>
      <c r="F19" s="3">
        <v>43217.86309027778</v>
      </c>
      <c r="G19" t="s">
        <v>422</v>
      </c>
      <c r="H19" t="s">
        <v>428</v>
      </c>
      <c r="I19" t="s">
        <v>208</v>
      </c>
      <c r="J19" t="s">
        <v>433</v>
      </c>
      <c r="K19">
        <f t="shared" si="0"/>
        <v>3</v>
      </c>
      <c r="L19">
        <v>1</v>
      </c>
      <c r="O19">
        <v>1</v>
      </c>
      <c r="Q19">
        <v>1</v>
      </c>
      <c r="AU19" s="1"/>
    </row>
    <row r="20" spans="1:47" x14ac:dyDescent="0.35">
      <c r="A20">
        <v>56</v>
      </c>
      <c r="D20" t="s">
        <v>143</v>
      </c>
      <c r="E20" t="s">
        <v>144</v>
      </c>
      <c r="F20" s="3">
        <v>43217.888356481482</v>
      </c>
      <c r="G20" t="s">
        <v>422</v>
      </c>
      <c r="H20" t="s">
        <v>428</v>
      </c>
      <c r="I20" t="s">
        <v>211</v>
      </c>
      <c r="J20" t="s">
        <v>470</v>
      </c>
      <c r="K20">
        <f t="shared" si="0"/>
        <v>2</v>
      </c>
      <c r="Q20">
        <v>1</v>
      </c>
      <c r="S20">
        <v>1</v>
      </c>
      <c r="AU20" s="1"/>
    </row>
    <row r="21" spans="1:47" x14ac:dyDescent="0.35">
      <c r="A21">
        <v>57</v>
      </c>
      <c r="D21" t="s">
        <v>143</v>
      </c>
      <c r="E21" t="s">
        <v>144</v>
      </c>
      <c r="F21" s="3">
        <v>43217.8905787037</v>
      </c>
      <c r="G21" t="s">
        <v>422</v>
      </c>
      <c r="H21" t="s">
        <v>427</v>
      </c>
      <c r="I21" t="s">
        <v>214</v>
      </c>
      <c r="J21" t="s">
        <v>431</v>
      </c>
      <c r="K21">
        <f t="shared" si="0"/>
        <v>1</v>
      </c>
      <c r="L21">
        <v>1</v>
      </c>
      <c r="AU21" s="1"/>
    </row>
    <row r="22" spans="1:47" x14ac:dyDescent="0.35">
      <c r="A22">
        <v>58</v>
      </c>
      <c r="D22" t="s">
        <v>143</v>
      </c>
      <c r="E22" t="s">
        <v>144</v>
      </c>
      <c r="F22" s="3">
        <v>43217.89534722222</v>
      </c>
      <c r="G22" t="s">
        <v>423</v>
      </c>
      <c r="H22" t="s">
        <v>428</v>
      </c>
      <c r="I22" t="s">
        <v>221</v>
      </c>
      <c r="J22" t="s">
        <v>431</v>
      </c>
      <c r="K22">
        <f t="shared" si="0"/>
        <v>1</v>
      </c>
      <c r="V22">
        <v>1</v>
      </c>
      <c r="AU22" s="1"/>
    </row>
    <row r="23" spans="1:47" x14ac:dyDescent="0.35">
      <c r="A23">
        <v>61</v>
      </c>
      <c r="D23" t="s">
        <v>143</v>
      </c>
      <c r="E23" t="s">
        <v>144</v>
      </c>
      <c r="F23" s="3">
        <v>43218.363680555558</v>
      </c>
      <c r="G23" t="s">
        <v>423</v>
      </c>
      <c r="H23" t="s">
        <v>428</v>
      </c>
      <c r="I23" t="s">
        <v>225</v>
      </c>
      <c r="J23" t="s">
        <v>434</v>
      </c>
      <c r="K23">
        <f t="shared" si="0"/>
        <v>2</v>
      </c>
      <c r="T23">
        <v>1</v>
      </c>
      <c r="U23">
        <v>1</v>
      </c>
      <c r="AU23" s="1"/>
    </row>
    <row r="24" spans="1:47" x14ac:dyDescent="0.35">
      <c r="A24">
        <v>63</v>
      </c>
      <c r="D24" t="s">
        <v>143</v>
      </c>
      <c r="E24" t="s">
        <v>144</v>
      </c>
      <c r="F24" s="3">
        <v>43218.771192129629</v>
      </c>
      <c r="G24" t="s">
        <v>421</v>
      </c>
      <c r="H24" t="s">
        <v>428</v>
      </c>
      <c r="I24" t="s">
        <v>225</v>
      </c>
      <c r="J24" t="s">
        <v>433</v>
      </c>
      <c r="K24">
        <f t="shared" si="0"/>
        <v>2</v>
      </c>
      <c r="O24">
        <v>1</v>
      </c>
      <c r="Q24">
        <v>1</v>
      </c>
      <c r="AU24" s="1"/>
    </row>
    <row r="25" spans="1:47" x14ac:dyDescent="0.35">
      <c r="A25">
        <v>67</v>
      </c>
      <c r="D25" t="s">
        <v>143</v>
      </c>
      <c r="E25" t="s">
        <v>144</v>
      </c>
      <c r="F25" s="3">
        <v>43219.470335648148</v>
      </c>
      <c r="G25" t="s">
        <v>423</v>
      </c>
      <c r="H25" t="s">
        <v>428</v>
      </c>
      <c r="I25" t="s">
        <v>234</v>
      </c>
      <c r="J25" t="s">
        <v>433</v>
      </c>
      <c r="K25">
        <f t="shared" si="0"/>
        <v>2</v>
      </c>
      <c r="U25">
        <v>1</v>
      </c>
      <c r="V25">
        <v>1</v>
      </c>
      <c r="AU25" s="1"/>
    </row>
    <row r="26" spans="1:47" x14ac:dyDescent="0.35">
      <c r="A26">
        <v>68</v>
      </c>
      <c r="D26" t="s">
        <v>143</v>
      </c>
      <c r="E26" t="s">
        <v>144</v>
      </c>
      <c r="F26" s="3">
        <v>43219.478634259256</v>
      </c>
      <c r="G26" t="s">
        <v>424</v>
      </c>
      <c r="H26" t="s">
        <v>428</v>
      </c>
      <c r="I26" t="s">
        <v>237</v>
      </c>
      <c r="J26" t="s">
        <v>434</v>
      </c>
      <c r="K26">
        <f t="shared" si="0"/>
        <v>1</v>
      </c>
      <c r="V26">
        <v>1</v>
      </c>
      <c r="AU26" s="1"/>
    </row>
    <row r="27" spans="1:47" ht="20" customHeight="1" x14ac:dyDescent="0.35">
      <c r="A27">
        <v>77</v>
      </c>
      <c r="D27" t="s">
        <v>143</v>
      </c>
      <c r="E27" t="s">
        <v>144</v>
      </c>
      <c r="F27" s="3">
        <v>43219.545173611114</v>
      </c>
      <c r="G27" t="s">
        <v>423</v>
      </c>
      <c r="H27" t="s">
        <v>428</v>
      </c>
      <c r="I27" t="s">
        <v>241</v>
      </c>
      <c r="J27" t="s">
        <v>470</v>
      </c>
      <c r="K27">
        <f t="shared" si="0"/>
        <v>1</v>
      </c>
      <c r="V27">
        <v>1</v>
      </c>
      <c r="AU27" s="1"/>
    </row>
    <row r="28" spans="1:47" x14ac:dyDescent="0.35">
      <c r="A28">
        <v>78</v>
      </c>
      <c r="D28" t="s">
        <v>143</v>
      </c>
      <c r="E28" t="s">
        <v>144</v>
      </c>
      <c r="F28" s="3">
        <v>43219.548159722224</v>
      </c>
      <c r="G28" t="s">
        <v>424</v>
      </c>
      <c r="H28" t="s">
        <v>427</v>
      </c>
      <c r="I28" t="s">
        <v>247</v>
      </c>
      <c r="J28" t="s">
        <v>467</v>
      </c>
      <c r="K28">
        <f t="shared" si="0"/>
        <v>1</v>
      </c>
      <c r="V28">
        <v>1</v>
      </c>
      <c r="AU28" s="1"/>
    </row>
    <row r="29" spans="1:47" x14ac:dyDescent="0.35">
      <c r="A29">
        <v>80</v>
      </c>
      <c r="D29" t="s">
        <v>143</v>
      </c>
      <c r="E29" t="s">
        <v>144</v>
      </c>
      <c r="F29" s="3">
        <v>43219.560856481483</v>
      </c>
      <c r="G29" t="s">
        <v>422</v>
      </c>
      <c r="H29" t="s">
        <v>428</v>
      </c>
      <c r="I29" t="s">
        <v>248</v>
      </c>
      <c r="J29" t="s">
        <v>431</v>
      </c>
      <c r="K29">
        <f t="shared" si="0"/>
        <v>1</v>
      </c>
      <c r="V29">
        <v>1</v>
      </c>
      <c r="AU29" s="1"/>
    </row>
    <row r="30" spans="1:47" x14ac:dyDescent="0.35">
      <c r="A30">
        <v>81</v>
      </c>
      <c r="D30" t="s">
        <v>143</v>
      </c>
      <c r="E30" t="s">
        <v>144</v>
      </c>
      <c r="F30" s="3">
        <v>43219.593969907408</v>
      </c>
      <c r="G30" t="s">
        <v>421</v>
      </c>
      <c r="H30" t="s">
        <v>428</v>
      </c>
      <c r="I30" t="s">
        <v>252</v>
      </c>
      <c r="J30" t="s">
        <v>433</v>
      </c>
      <c r="K30">
        <f t="shared" si="0"/>
        <v>0</v>
      </c>
      <c r="W30">
        <v>1</v>
      </c>
      <c r="AU30" s="1"/>
    </row>
    <row r="31" spans="1:47" x14ac:dyDescent="0.35">
      <c r="A31">
        <v>94</v>
      </c>
      <c r="D31" t="s">
        <v>143</v>
      </c>
      <c r="E31" t="s">
        <v>144</v>
      </c>
      <c r="F31" s="3">
        <v>43219.688194444447</v>
      </c>
      <c r="G31" t="s">
        <v>424</v>
      </c>
      <c r="H31" t="s">
        <v>428</v>
      </c>
      <c r="I31" t="s">
        <v>255</v>
      </c>
      <c r="J31" t="s">
        <v>434</v>
      </c>
      <c r="K31">
        <f t="shared" si="0"/>
        <v>1</v>
      </c>
      <c r="V31">
        <v>1</v>
      </c>
      <c r="AU31" s="1"/>
    </row>
    <row r="32" spans="1:47" x14ac:dyDescent="0.35">
      <c r="A32">
        <v>112</v>
      </c>
      <c r="D32" t="s">
        <v>143</v>
      </c>
      <c r="E32" t="s">
        <v>144</v>
      </c>
      <c r="F32" s="3">
        <v>43219.832129629627</v>
      </c>
      <c r="G32" t="s">
        <v>423</v>
      </c>
      <c r="H32" t="s">
        <v>428</v>
      </c>
      <c r="I32" t="s">
        <v>259</v>
      </c>
      <c r="J32" t="s">
        <v>433</v>
      </c>
      <c r="K32">
        <f t="shared" si="0"/>
        <v>2</v>
      </c>
      <c r="U32">
        <v>1</v>
      </c>
      <c r="V32">
        <v>1</v>
      </c>
      <c r="AU32" s="1"/>
    </row>
    <row r="33" spans="1:47" x14ac:dyDescent="0.35">
      <c r="A33">
        <v>118</v>
      </c>
      <c r="D33" t="s">
        <v>143</v>
      </c>
      <c r="E33" t="s">
        <v>144</v>
      </c>
      <c r="F33" s="3">
        <v>43219.889305555553</v>
      </c>
      <c r="G33" t="s">
        <v>422</v>
      </c>
      <c r="H33" t="s">
        <v>428</v>
      </c>
      <c r="I33" t="s">
        <v>264</v>
      </c>
      <c r="J33" t="s">
        <v>470</v>
      </c>
      <c r="K33">
        <f t="shared" si="0"/>
        <v>3</v>
      </c>
      <c r="Q33">
        <v>1</v>
      </c>
      <c r="S33">
        <v>1</v>
      </c>
      <c r="V33">
        <v>1</v>
      </c>
      <c r="AU33" s="1"/>
    </row>
    <row r="34" spans="1:47" x14ac:dyDescent="0.35">
      <c r="A34">
        <v>119</v>
      </c>
      <c r="D34" t="s">
        <v>143</v>
      </c>
      <c r="E34" t="s">
        <v>144</v>
      </c>
      <c r="F34" s="3">
        <v>43219.908043981479</v>
      </c>
      <c r="G34" t="s">
        <v>421</v>
      </c>
      <c r="H34" t="s">
        <v>428</v>
      </c>
      <c r="I34" t="s">
        <v>269</v>
      </c>
      <c r="J34" t="s">
        <v>435</v>
      </c>
      <c r="K34">
        <f t="shared" si="0"/>
        <v>0</v>
      </c>
      <c r="W34">
        <v>1</v>
      </c>
      <c r="AU34" s="1"/>
    </row>
    <row r="35" spans="1:47" x14ac:dyDescent="0.35">
      <c r="A35">
        <v>122</v>
      </c>
      <c r="D35" t="s">
        <v>143</v>
      </c>
      <c r="E35" t="s">
        <v>144</v>
      </c>
      <c r="F35" s="3">
        <v>43219.916898148149</v>
      </c>
      <c r="G35" t="s">
        <v>421</v>
      </c>
      <c r="H35" t="s">
        <v>428</v>
      </c>
      <c r="I35" t="s">
        <v>272</v>
      </c>
      <c r="J35" t="s">
        <v>433</v>
      </c>
      <c r="K35">
        <f t="shared" ref="K35:K66" si="1">SUM(L35:V35)</f>
        <v>0</v>
      </c>
      <c r="W35">
        <v>1</v>
      </c>
      <c r="AU35" s="1"/>
    </row>
    <row r="36" spans="1:47" x14ac:dyDescent="0.35">
      <c r="A36">
        <v>123</v>
      </c>
      <c r="D36" t="s">
        <v>143</v>
      </c>
      <c r="E36" t="s">
        <v>144</v>
      </c>
      <c r="F36" s="3">
        <v>43219.919618055559</v>
      </c>
      <c r="G36" t="s">
        <v>422</v>
      </c>
      <c r="H36" t="s">
        <v>427</v>
      </c>
      <c r="I36" t="s">
        <v>274</v>
      </c>
      <c r="J36" t="s">
        <v>434</v>
      </c>
      <c r="K36">
        <f t="shared" si="1"/>
        <v>0</v>
      </c>
      <c r="W36">
        <v>1</v>
      </c>
      <c r="AU36" s="1"/>
    </row>
    <row r="37" spans="1:47" x14ac:dyDescent="0.35">
      <c r="A37">
        <v>132</v>
      </c>
      <c r="D37" t="s">
        <v>143</v>
      </c>
      <c r="E37" t="s">
        <v>144</v>
      </c>
      <c r="F37" s="3">
        <v>43220.458495370367</v>
      </c>
      <c r="G37" t="s">
        <v>421</v>
      </c>
      <c r="H37" t="s">
        <v>428</v>
      </c>
      <c r="I37" t="s">
        <v>277</v>
      </c>
      <c r="J37" t="s">
        <v>433</v>
      </c>
      <c r="K37">
        <f t="shared" si="1"/>
        <v>1</v>
      </c>
      <c r="P37">
        <v>1</v>
      </c>
      <c r="AU37" s="1"/>
    </row>
    <row r="38" spans="1:47" x14ac:dyDescent="0.35">
      <c r="A38">
        <v>140</v>
      </c>
      <c r="D38" t="s">
        <v>143</v>
      </c>
      <c r="E38" t="s">
        <v>144</v>
      </c>
      <c r="F38" s="3">
        <v>43221.565185185187</v>
      </c>
      <c r="G38" t="s">
        <v>421</v>
      </c>
      <c r="H38" t="s">
        <v>428</v>
      </c>
      <c r="I38" t="s">
        <v>282</v>
      </c>
      <c r="J38" t="s">
        <v>435</v>
      </c>
      <c r="K38">
        <f t="shared" si="1"/>
        <v>0</v>
      </c>
      <c r="W38">
        <v>1</v>
      </c>
      <c r="AU38" s="1"/>
    </row>
    <row r="39" spans="1:47" x14ac:dyDescent="0.35">
      <c r="A39">
        <v>144</v>
      </c>
      <c r="D39" t="s">
        <v>143</v>
      </c>
      <c r="E39" t="s">
        <v>144</v>
      </c>
      <c r="F39" s="3">
        <v>43221.822662037041</v>
      </c>
      <c r="G39" t="s">
        <v>421</v>
      </c>
      <c r="H39" t="s">
        <v>428</v>
      </c>
      <c r="I39" t="s">
        <v>287</v>
      </c>
      <c r="J39" t="s">
        <v>434</v>
      </c>
      <c r="K39">
        <f t="shared" si="1"/>
        <v>1</v>
      </c>
      <c r="L39">
        <v>1</v>
      </c>
      <c r="AU39" s="1"/>
    </row>
    <row r="40" spans="1:47" x14ac:dyDescent="0.35">
      <c r="A40">
        <v>150</v>
      </c>
      <c r="D40" t="s">
        <v>143</v>
      </c>
      <c r="E40" t="s">
        <v>144</v>
      </c>
      <c r="F40" s="3">
        <v>43221.878807870373</v>
      </c>
      <c r="G40" t="s">
        <v>421</v>
      </c>
      <c r="H40" t="s">
        <v>428</v>
      </c>
      <c r="I40" t="s">
        <v>288</v>
      </c>
      <c r="J40" t="s">
        <v>434</v>
      </c>
      <c r="K40">
        <f t="shared" si="1"/>
        <v>0</v>
      </c>
      <c r="W40">
        <v>1</v>
      </c>
      <c r="AU40" s="1"/>
    </row>
    <row r="41" spans="1:47" x14ac:dyDescent="0.35">
      <c r="A41">
        <v>159</v>
      </c>
      <c r="D41" t="s">
        <v>143</v>
      </c>
      <c r="E41" t="s">
        <v>144</v>
      </c>
      <c r="F41" s="3">
        <v>43222.487939814811</v>
      </c>
      <c r="G41" t="s">
        <v>421</v>
      </c>
      <c r="H41" t="s">
        <v>428</v>
      </c>
      <c r="I41" t="s">
        <v>290</v>
      </c>
      <c r="J41" t="s">
        <v>433</v>
      </c>
      <c r="K41">
        <f t="shared" si="1"/>
        <v>0</v>
      </c>
      <c r="W41">
        <v>1</v>
      </c>
      <c r="AU41" s="1"/>
    </row>
    <row r="42" spans="1:47" x14ac:dyDescent="0.35">
      <c r="A42">
        <v>165</v>
      </c>
      <c r="D42" t="s">
        <v>143</v>
      </c>
      <c r="E42" t="s">
        <v>144</v>
      </c>
      <c r="F42" s="3">
        <v>43222.496261574073</v>
      </c>
      <c r="G42" t="s">
        <v>421</v>
      </c>
      <c r="H42" t="s">
        <v>427</v>
      </c>
      <c r="I42" t="s">
        <v>292</v>
      </c>
      <c r="J42" t="s">
        <v>436</v>
      </c>
      <c r="K42">
        <f t="shared" si="1"/>
        <v>0</v>
      </c>
      <c r="W42">
        <v>1</v>
      </c>
      <c r="AU42" s="1"/>
    </row>
    <row r="43" spans="1:47" x14ac:dyDescent="0.35">
      <c r="A43">
        <v>166</v>
      </c>
      <c r="D43" t="s">
        <v>143</v>
      </c>
      <c r="E43" t="s">
        <v>144</v>
      </c>
      <c r="F43" s="3">
        <v>43222.496423611112</v>
      </c>
      <c r="G43" t="s">
        <v>421</v>
      </c>
      <c r="H43" t="s">
        <v>428</v>
      </c>
      <c r="I43" t="s">
        <v>277</v>
      </c>
      <c r="J43" t="s">
        <v>433</v>
      </c>
      <c r="K43">
        <f t="shared" si="1"/>
        <v>0</v>
      </c>
      <c r="W43">
        <v>1</v>
      </c>
      <c r="AU43" s="1"/>
    </row>
    <row r="44" spans="1:47" x14ac:dyDescent="0.35">
      <c r="A44">
        <v>168</v>
      </c>
      <c r="D44" t="s">
        <v>143</v>
      </c>
      <c r="E44" t="s">
        <v>144</v>
      </c>
      <c r="F44" s="3">
        <v>43222.499386574076</v>
      </c>
      <c r="G44" t="s">
        <v>421</v>
      </c>
      <c r="H44" t="s">
        <v>428</v>
      </c>
      <c r="I44" t="s">
        <v>295</v>
      </c>
      <c r="J44" t="s">
        <v>433</v>
      </c>
      <c r="K44">
        <f t="shared" si="1"/>
        <v>0</v>
      </c>
      <c r="W44">
        <v>1</v>
      </c>
      <c r="AU44" s="1"/>
    </row>
    <row r="45" spans="1:47" x14ac:dyDescent="0.35">
      <c r="A45">
        <v>169</v>
      </c>
      <c r="D45" t="s">
        <v>143</v>
      </c>
      <c r="E45" t="s">
        <v>144</v>
      </c>
      <c r="F45" s="3">
        <v>43222.505196759259</v>
      </c>
      <c r="G45" t="s">
        <v>421</v>
      </c>
      <c r="H45" t="s">
        <v>427</v>
      </c>
      <c r="I45" t="s">
        <v>269</v>
      </c>
      <c r="J45" t="s">
        <v>433</v>
      </c>
      <c r="K45">
        <f t="shared" si="1"/>
        <v>0</v>
      </c>
      <c r="W45">
        <v>1</v>
      </c>
      <c r="AU45" s="1"/>
    </row>
    <row r="46" spans="1:47" x14ac:dyDescent="0.35">
      <c r="A46">
        <v>170</v>
      </c>
      <c r="D46" t="s">
        <v>143</v>
      </c>
      <c r="E46" t="s">
        <v>144</v>
      </c>
      <c r="F46" s="3">
        <v>43222.509583333333</v>
      </c>
      <c r="G46" t="s">
        <v>422</v>
      </c>
      <c r="H46" t="s">
        <v>428</v>
      </c>
      <c r="I46" t="s">
        <v>299</v>
      </c>
      <c r="J46" t="s">
        <v>435</v>
      </c>
      <c r="K46">
        <f t="shared" si="1"/>
        <v>1</v>
      </c>
      <c r="U46">
        <v>1</v>
      </c>
      <c r="AU46" s="1"/>
    </row>
    <row r="47" spans="1:47" x14ac:dyDescent="0.35">
      <c r="A47">
        <v>173</v>
      </c>
      <c r="D47" t="s">
        <v>143</v>
      </c>
      <c r="E47" t="s">
        <v>144</v>
      </c>
      <c r="F47" s="3">
        <v>43222.513252314813</v>
      </c>
      <c r="G47" t="s">
        <v>421</v>
      </c>
      <c r="H47" t="s">
        <v>428</v>
      </c>
      <c r="I47" t="s">
        <v>277</v>
      </c>
      <c r="J47" t="s">
        <v>433</v>
      </c>
      <c r="K47">
        <f t="shared" si="1"/>
        <v>3</v>
      </c>
      <c r="L47">
        <v>1</v>
      </c>
      <c r="N47">
        <v>1</v>
      </c>
      <c r="T47">
        <v>1</v>
      </c>
      <c r="AU47" s="1"/>
    </row>
    <row r="48" spans="1:47" x14ac:dyDescent="0.35">
      <c r="A48">
        <v>174</v>
      </c>
      <c r="D48" t="s">
        <v>143</v>
      </c>
      <c r="E48" t="s">
        <v>144</v>
      </c>
      <c r="F48" s="3">
        <v>43222.514340277776</v>
      </c>
      <c r="G48" t="s">
        <v>421</v>
      </c>
      <c r="H48" t="s">
        <v>427</v>
      </c>
      <c r="I48" t="s">
        <v>269</v>
      </c>
      <c r="J48" t="s">
        <v>435</v>
      </c>
      <c r="K48">
        <f t="shared" si="1"/>
        <v>0</v>
      </c>
      <c r="W48">
        <v>1</v>
      </c>
      <c r="AU48" s="1"/>
    </row>
    <row r="49" spans="1:47" x14ac:dyDescent="0.35">
      <c r="A49">
        <v>178</v>
      </c>
      <c r="D49" t="s">
        <v>143</v>
      </c>
      <c r="E49" t="s">
        <v>144</v>
      </c>
      <c r="F49" s="3">
        <v>43222.536273148151</v>
      </c>
      <c r="G49" t="s">
        <v>423</v>
      </c>
      <c r="H49" t="s">
        <v>428</v>
      </c>
      <c r="I49" t="s">
        <v>312</v>
      </c>
      <c r="J49" t="s">
        <v>437</v>
      </c>
      <c r="K49">
        <f t="shared" si="1"/>
        <v>1</v>
      </c>
      <c r="V49">
        <v>1</v>
      </c>
      <c r="AU49" s="1"/>
    </row>
    <row r="50" spans="1:47" x14ac:dyDescent="0.35">
      <c r="A50">
        <v>183</v>
      </c>
      <c r="D50" t="s">
        <v>143</v>
      </c>
      <c r="E50" t="s">
        <v>144</v>
      </c>
      <c r="F50" s="3">
        <v>43222.54451388889</v>
      </c>
      <c r="G50" t="s">
        <v>421</v>
      </c>
      <c r="H50" t="s">
        <v>428</v>
      </c>
      <c r="I50" t="s">
        <v>269</v>
      </c>
      <c r="J50" t="s">
        <v>433</v>
      </c>
      <c r="K50">
        <f t="shared" si="1"/>
        <v>0</v>
      </c>
      <c r="W50">
        <v>1</v>
      </c>
      <c r="AU50" s="1"/>
    </row>
    <row r="51" spans="1:47" x14ac:dyDescent="0.35">
      <c r="A51">
        <v>186</v>
      </c>
      <c r="D51" t="s">
        <v>143</v>
      </c>
      <c r="E51" t="s">
        <v>144</v>
      </c>
      <c r="F51" s="3">
        <v>43222.559745370374</v>
      </c>
      <c r="G51" t="s">
        <v>421</v>
      </c>
      <c r="H51" t="s">
        <v>428</v>
      </c>
      <c r="I51" t="s">
        <v>316</v>
      </c>
      <c r="J51" t="s">
        <v>433</v>
      </c>
      <c r="K51">
        <f t="shared" si="1"/>
        <v>0</v>
      </c>
      <c r="W51">
        <v>1</v>
      </c>
      <c r="AU51" s="1"/>
    </row>
    <row r="52" spans="1:47" x14ac:dyDescent="0.35">
      <c r="A52">
        <v>188</v>
      </c>
      <c r="D52" t="s">
        <v>143</v>
      </c>
      <c r="E52" t="s">
        <v>144</v>
      </c>
      <c r="F52" s="3">
        <v>43222.564143518517</v>
      </c>
      <c r="G52" t="s">
        <v>421</v>
      </c>
      <c r="H52" t="s">
        <v>428</v>
      </c>
      <c r="I52" t="s">
        <v>282</v>
      </c>
      <c r="J52" t="s">
        <v>433</v>
      </c>
      <c r="K52">
        <f t="shared" si="1"/>
        <v>0</v>
      </c>
      <c r="W52">
        <v>1</v>
      </c>
      <c r="AU52" s="1"/>
    </row>
    <row r="53" spans="1:47" x14ac:dyDescent="0.35">
      <c r="A53">
        <v>190</v>
      </c>
      <c r="D53" t="s">
        <v>143</v>
      </c>
      <c r="E53" t="s">
        <v>144</v>
      </c>
      <c r="F53" s="3">
        <v>43222.578981481478</v>
      </c>
      <c r="G53" t="s">
        <v>422</v>
      </c>
      <c r="H53" t="s">
        <v>428</v>
      </c>
      <c r="I53" t="s">
        <v>277</v>
      </c>
      <c r="J53" t="s">
        <v>435</v>
      </c>
      <c r="K53">
        <f t="shared" si="1"/>
        <v>0</v>
      </c>
      <c r="W53">
        <v>1</v>
      </c>
      <c r="AU53" s="1"/>
    </row>
    <row r="54" spans="1:47" ht="17" customHeight="1" x14ac:dyDescent="0.35">
      <c r="A54">
        <v>192</v>
      </c>
      <c r="D54" t="s">
        <v>143</v>
      </c>
      <c r="E54" t="s">
        <v>144</v>
      </c>
      <c r="F54" s="3">
        <v>43222.585856481484</v>
      </c>
      <c r="G54" t="s">
        <v>422</v>
      </c>
      <c r="H54" t="s">
        <v>427</v>
      </c>
      <c r="I54" t="s">
        <v>321</v>
      </c>
      <c r="J54" t="s">
        <v>433</v>
      </c>
      <c r="K54">
        <f t="shared" si="1"/>
        <v>0</v>
      </c>
      <c r="W54">
        <v>1</v>
      </c>
      <c r="AU54" s="1"/>
    </row>
    <row r="55" spans="1:47" x14ac:dyDescent="0.35">
      <c r="A55">
        <v>195</v>
      </c>
      <c r="D55" t="s">
        <v>143</v>
      </c>
      <c r="E55" t="s">
        <v>144</v>
      </c>
      <c r="F55" s="3">
        <v>43222.783217592594</v>
      </c>
      <c r="G55" t="s">
        <v>422</v>
      </c>
      <c r="H55" t="s">
        <v>428</v>
      </c>
      <c r="I55" t="s">
        <v>277</v>
      </c>
      <c r="J55" t="s">
        <v>433</v>
      </c>
      <c r="K55">
        <f t="shared" si="1"/>
        <v>0</v>
      </c>
      <c r="W55">
        <v>1</v>
      </c>
      <c r="AU55" s="1"/>
    </row>
    <row r="56" spans="1:47" x14ac:dyDescent="0.35">
      <c r="A56">
        <v>196</v>
      </c>
      <c r="D56" t="s">
        <v>143</v>
      </c>
      <c r="E56" t="s">
        <v>144</v>
      </c>
      <c r="F56" s="3">
        <v>43222.836527777778</v>
      </c>
      <c r="G56" t="s">
        <v>422</v>
      </c>
      <c r="H56" t="s">
        <v>428</v>
      </c>
      <c r="I56" t="s">
        <v>326</v>
      </c>
      <c r="J56" t="s">
        <v>436</v>
      </c>
      <c r="K56">
        <f t="shared" si="1"/>
        <v>0</v>
      </c>
      <c r="W56">
        <v>1</v>
      </c>
      <c r="AU56" s="1"/>
    </row>
    <row r="57" spans="1:47" x14ac:dyDescent="0.35">
      <c r="A57">
        <v>198</v>
      </c>
      <c r="D57" t="s">
        <v>143</v>
      </c>
      <c r="E57" t="s">
        <v>144</v>
      </c>
      <c r="F57" s="3">
        <v>43222.85428240741</v>
      </c>
      <c r="G57" t="s">
        <v>422</v>
      </c>
      <c r="H57" t="s">
        <v>428</v>
      </c>
      <c r="I57" t="s">
        <v>259</v>
      </c>
      <c r="J57" t="s">
        <v>434</v>
      </c>
      <c r="K57">
        <f t="shared" si="1"/>
        <v>1</v>
      </c>
      <c r="R57">
        <v>1</v>
      </c>
      <c r="AU57" s="1"/>
    </row>
    <row r="58" spans="1:47" ht="20.5" customHeight="1" x14ac:dyDescent="0.35">
      <c r="A58">
        <v>200</v>
      </c>
      <c r="D58" t="s">
        <v>143</v>
      </c>
      <c r="E58" t="s">
        <v>144</v>
      </c>
      <c r="F58" s="3">
        <v>43222.928553240738</v>
      </c>
      <c r="G58" t="s">
        <v>425</v>
      </c>
      <c r="H58" t="s">
        <v>427</v>
      </c>
      <c r="I58" t="s">
        <v>329</v>
      </c>
      <c r="J58" t="s">
        <v>470</v>
      </c>
      <c r="K58">
        <f t="shared" si="1"/>
        <v>1</v>
      </c>
      <c r="V58">
        <v>1</v>
      </c>
      <c r="AU58" s="1"/>
    </row>
    <row r="59" spans="1:47" x14ac:dyDescent="0.35">
      <c r="A59">
        <v>203</v>
      </c>
      <c r="D59" t="s">
        <v>143</v>
      </c>
      <c r="E59" t="s">
        <v>144</v>
      </c>
      <c r="F59" s="3">
        <v>43222.987280092595</v>
      </c>
      <c r="G59" t="s">
        <v>422</v>
      </c>
      <c r="H59" t="s">
        <v>428</v>
      </c>
      <c r="I59" t="s">
        <v>333</v>
      </c>
      <c r="J59" t="s">
        <v>433</v>
      </c>
      <c r="K59">
        <f t="shared" si="1"/>
        <v>1</v>
      </c>
      <c r="P59">
        <v>1</v>
      </c>
      <c r="AU59" s="1"/>
    </row>
    <row r="60" spans="1:47" x14ac:dyDescent="0.35">
      <c r="A60">
        <v>222</v>
      </c>
      <c r="D60" t="s">
        <v>143</v>
      </c>
      <c r="E60" t="s">
        <v>144</v>
      </c>
      <c r="F60" s="3">
        <v>43226.739652777775</v>
      </c>
      <c r="G60" t="s">
        <v>423</v>
      </c>
      <c r="H60" t="s">
        <v>428</v>
      </c>
      <c r="I60" t="s">
        <v>335</v>
      </c>
      <c r="J60" t="s">
        <v>435</v>
      </c>
      <c r="K60">
        <f t="shared" si="1"/>
        <v>0</v>
      </c>
      <c r="W60">
        <v>1</v>
      </c>
      <c r="AU60" s="1"/>
    </row>
    <row r="61" spans="1:47" x14ac:dyDescent="0.35">
      <c r="A61">
        <v>223</v>
      </c>
      <c r="D61" t="s">
        <v>143</v>
      </c>
      <c r="E61" t="s">
        <v>144</v>
      </c>
      <c r="F61" s="3">
        <v>43226.777858796297</v>
      </c>
      <c r="G61" t="s">
        <v>423</v>
      </c>
      <c r="H61" t="s">
        <v>427</v>
      </c>
      <c r="I61" t="s">
        <v>336</v>
      </c>
      <c r="J61" t="s">
        <v>468</v>
      </c>
      <c r="K61">
        <f t="shared" si="1"/>
        <v>0</v>
      </c>
      <c r="W61">
        <v>1</v>
      </c>
      <c r="AU61" s="1"/>
    </row>
    <row r="62" spans="1:47" x14ac:dyDescent="0.35">
      <c r="A62">
        <v>224</v>
      </c>
      <c r="D62" t="s">
        <v>143</v>
      </c>
      <c r="E62" t="s">
        <v>144</v>
      </c>
      <c r="F62" s="3">
        <v>43226.783437500002</v>
      </c>
      <c r="G62" t="s">
        <v>422</v>
      </c>
      <c r="H62" t="s">
        <v>427</v>
      </c>
      <c r="I62" t="s">
        <v>338</v>
      </c>
      <c r="J62" t="s">
        <v>436</v>
      </c>
      <c r="K62">
        <f t="shared" si="1"/>
        <v>0</v>
      </c>
      <c r="W62">
        <v>1</v>
      </c>
      <c r="AU62" s="1"/>
    </row>
    <row r="63" spans="1:47" x14ac:dyDescent="0.35">
      <c r="A63">
        <v>227</v>
      </c>
      <c r="D63" t="s">
        <v>143</v>
      </c>
      <c r="E63" t="s">
        <v>144</v>
      </c>
      <c r="F63" s="3">
        <v>43227.618090277778</v>
      </c>
      <c r="G63" t="s">
        <v>422</v>
      </c>
      <c r="H63" t="s">
        <v>428</v>
      </c>
      <c r="I63" t="s">
        <v>340</v>
      </c>
      <c r="J63" t="s">
        <v>437</v>
      </c>
      <c r="K63">
        <f t="shared" si="1"/>
        <v>1</v>
      </c>
      <c r="P63">
        <v>1</v>
      </c>
      <c r="AU63" s="1"/>
    </row>
    <row r="64" spans="1:47" x14ac:dyDescent="0.35">
      <c r="A64">
        <v>230</v>
      </c>
      <c r="D64" t="s">
        <v>143</v>
      </c>
      <c r="E64" t="s">
        <v>144</v>
      </c>
      <c r="F64" s="3">
        <v>43227.682256944441</v>
      </c>
      <c r="G64" t="s">
        <v>421</v>
      </c>
      <c r="H64" t="s">
        <v>428</v>
      </c>
      <c r="I64" t="s">
        <v>277</v>
      </c>
      <c r="J64" t="s">
        <v>470</v>
      </c>
      <c r="K64">
        <f t="shared" si="1"/>
        <v>1</v>
      </c>
      <c r="Q64">
        <v>1</v>
      </c>
      <c r="AU64" s="1"/>
    </row>
    <row r="65" spans="1:47" x14ac:dyDescent="0.35">
      <c r="A65">
        <v>231</v>
      </c>
      <c r="D65" t="s">
        <v>143</v>
      </c>
      <c r="E65" t="s">
        <v>144</v>
      </c>
      <c r="F65" s="3">
        <v>43227.688402777778</v>
      </c>
      <c r="G65" t="s">
        <v>421</v>
      </c>
      <c r="H65" t="s">
        <v>428</v>
      </c>
      <c r="I65" t="s">
        <v>259</v>
      </c>
      <c r="J65" t="s">
        <v>434</v>
      </c>
      <c r="K65">
        <f t="shared" si="1"/>
        <v>0</v>
      </c>
      <c r="W65">
        <v>1</v>
      </c>
      <c r="AU65" s="1"/>
    </row>
    <row r="66" spans="1:47" x14ac:dyDescent="0.35">
      <c r="A66">
        <v>237</v>
      </c>
      <c r="D66" t="s">
        <v>143</v>
      </c>
      <c r="E66" t="s">
        <v>144</v>
      </c>
      <c r="F66" s="3">
        <v>43227.828865740739</v>
      </c>
      <c r="G66" t="s">
        <v>421</v>
      </c>
      <c r="H66" t="s">
        <v>428</v>
      </c>
      <c r="I66" t="s">
        <v>277</v>
      </c>
      <c r="J66" t="s">
        <v>433</v>
      </c>
      <c r="K66">
        <f t="shared" si="1"/>
        <v>1</v>
      </c>
      <c r="N66">
        <v>1</v>
      </c>
      <c r="AU66" s="1"/>
    </row>
    <row r="67" spans="1:47" x14ac:dyDescent="0.35">
      <c r="A67">
        <v>238</v>
      </c>
      <c r="D67" t="s">
        <v>143</v>
      </c>
      <c r="E67" t="s">
        <v>144</v>
      </c>
      <c r="F67" s="3">
        <v>43227.839826388888</v>
      </c>
      <c r="G67" t="s">
        <v>422</v>
      </c>
      <c r="H67" t="s">
        <v>428</v>
      </c>
      <c r="I67" t="s">
        <v>269</v>
      </c>
      <c r="J67" t="s">
        <v>435</v>
      </c>
      <c r="K67">
        <f t="shared" ref="K67:K76" si="2">SUM(L67:V67)</f>
        <v>2</v>
      </c>
      <c r="L67">
        <v>1</v>
      </c>
      <c r="N67">
        <v>1</v>
      </c>
      <c r="AU67" s="1"/>
    </row>
    <row r="68" spans="1:47" x14ac:dyDescent="0.35">
      <c r="A68">
        <v>239</v>
      </c>
      <c r="D68" t="s">
        <v>143</v>
      </c>
      <c r="E68" t="s">
        <v>144</v>
      </c>
      <c r="F68" s="3">
        <v>43227.845358796294</v>
      </c>
      <c r="G68" t="s">
        <v>421</v>
      </c>
      <c r="H68" t="s">
        <v>428</v>
      </c>
      <c r="I68" t="s">
        <v>277</v>
      </c>
      <c r="J68" t="s">
        <v>433</v>
      </c>
      <c r="K68">
        <f t="shared" si="2"/>
        <v>0</v>
      </c>
      <c r="W68">
        <v>1</v>
      </c>
      <c r="AU68" s="1"/>
    </row>
    <row r="69" spans="1:47" x14ac:dyDescent="0.35">
      <c r="A69">
        <v>243</v>
      </c>
      <c r="D69" t="s">
        <v>143</v>
      </c>
      <c r="E69" t="s">
        <v>144</v>
      </c>
      <c r="F69" s="3">
        <v>43228.37835648148</v>
      </c>
      <c r="G69" t="s">
        <v>421</v>
      </c>
      <c r="H69" t="s">
        <v>428</v>
      </c>
      <c r="I69" t="s">
        <v>269</v>
      </c>
      <c r="J69" t="s">
        <v>433</v>
      </c>
      <c r="K69">
        <f t="shared" si="2"/>
        <v>0</v>
      </c>
      <c r="W69">
        <v>1</v>
      </c>
      <c r="AU69" s="1"/>
    </row>
    <row r="70" spans="1:47" x14ac:dyDescent="0.35">
      <c r="A70">
        <v>244</v>
      </c>
      <c r="D70" t="s">
        <v>143</v>
      </c>
      <c r="E70" t="s">
        <v>144</v>
      </c>
      <c r="F70" s="3">
        <v>43228.406354166669</v>
      </c>
      <c r="G70" t="s">
        <v>420</v>
      </c>
      <c r="H70" t="s">
        <v>428</v>
      </c>
      <c r="I70" t="s">
        <v>272</v>
      </c>
      <c r="J70" t="s">
        <v>436</v>
      </c>
      <c r="K70">
        <f t="shared" si="2"/>
        <v>0</v>
      </c>
      <c r="W70">
        <v>1</v>
      </c>
      <c r="AU70" s="1"/>
    </row>
    <row r="71" spans="1:47" x14ac:dyDescent="0.35">
      <c r="A71">
        <v>245</v>
      </c>
      <c r="D71" t="s">
        <v>143</v>
      </c>
      <c r="E71" t="s">
        <v>144</v>
      </c>
      <c r="F71" s="3">
        <v>43228.981608796297</v>
      </c>
      <c r="G71" t="s">
        <v>422</v>
      </c>
      <c r="H71" t="s">
        <v>428</v>
      </c>
      <c r="I71" t="s">
        <v>277</v>
      </c>
      <c r="J71" t="s">
        <v>435</v>
      </c>
      <c r="K71">
        <f t="shared" si="2"/>
        <v>3</v>
      </c>
      <c r="M71">
        <v>1</v>
      </c>
      <c r="Q71">
        <v>1</v>
      </c>
      <c r="T71">
        <v>1</v>
      </c>
      <c r="AU71" s="1"/>
    </row>
    <row r="72" spans="1:47" x14ac:dyDescent="0.35">
      <c r="A72">
        <v>247</v>
      </c>
      <c r="D72" t="s">
        <v>143</v>
      </c>
      <c r="E72" t="s">
        <v>144</v>
      </c>
      <c r="F72" s="3">
        <v>43229.503506944442</v>
      </c>
      <c r="G72" t="s">
        <v>422</v>
      </c>
      <c r="H72" t="s">
        <v>428</v>
      </c>
      <c r="I72" t="s">
        <v>357</v>
      </c>
      <c r="J72" t="s">
        <v>436</v>
      </c>
      <c r="K72">
        <f t="shared" si="2"/>
        <v>1</v>
      </c>
      <c r="V72">
        <v>1</v>
      </c>
      <c r="AU72" s="1"/>
    </row>
    <row r="73" spans="1:47" x14ac:dyDescent="0.35">
      <c r="A73">
        <v>251</v>
      </c>
      <c r="D73" t="s">
        <v>143</v>
      </c>
      <c r="E73" t="s">
        <v>144</v>
      </c>
      <c r="F73" s="3">
        <v>43230.795023148145</v>
      </c>
      <c r="G73" t="s">
        <v>422</v>
      </c>
      <c r="H73" t="s">
        <v>427</v>
      </c>
      <c r="I73" t="s">
        <v>361</v>
      </c>
      <c r="J73" t="s">
        <v>433</v>
      </c>
      <c r="K73">
        <f t="shared" si="2"/>
        <v>1</v>
      </c>
      <c r="M73">
        <v>1</v>
      </c>
      <c r="AU73" s="1"/>
    </row>
    <row r="74" spans="1:47" x14ac:dyDescent="0.35">
      <c r="A74">
        <v>255</v>
      </c>
      <c r="D74" t="s">
        <v>143</v>
      </c>
      <c r="E74" t="s">
        <v>144</v>
      </c>
      <c r="F74" s="3">
        <v>43232.475752314815</v>
      </c>
      <c r="G74" t="s">
        <v>421</v>
      </c>
      <c r="H74" t="s">
        <v>428</v>
      </c>
      <c r="I74" t="s">
        <v>269</v>
      </c>
      <c r="J74" t="s">
        <v>433</v>
      </c>
      <c r="K74">
        <f t="shared" si="2"/>
        <v>0</v>
      </c>
      <c r="W74">
        <v>1</v>
      </c>
      <c r="AU74" s="1"/>
    </row>
    <row r="75" spans="1:47" x14ac:dyDescent="0.35">
      <c r="A75">
        <v>258</v>
      </c>
      <c r="D75" t="s">
        <v>143</v>
      </c>
      <c r="E75" t="s">
        <v>144</v>
      </c>
      <c r="F75" s="3">
        <v>43232.729212962964</v>
      </c>
      <c r="G75" t="s">
        <v>425</v>
      </c>
      <c r="H75" t="s">
        <v>428</v>
      </c>
      <c r="I75" t="s">
        <v>364</v>
      </c>
      <c r="J75" t="s">
        <v>433</v>
      </c>
      <c r="K75">
        <f t="shared" si="2"/>
        <v>1</v>
      </c>
      <c r="V75">
        <v>1</v>
      </c>
      <c r="AU75" s="1"/>
    </row>
    <row r="76" spans="1:47" x14ac:dyDescent="0.35">
      <c r="A76">
        <v>259</v>
      </c>
      <c r="D76" t="s">
        <v>143</v>
      </c>
      <c r="E76" t="s">
        <v>144</v>
      </c>
      <c r="F76" s="3">
        <v>43233.722083333334</v>
      </c>
      <c r="G76" t="s">
        <v>422</v>
      </c>
      <c r="H76" t="s">
        <v>428</v>
      </c>
      <c r="I76" t="s">
        <v>368</v>
      </c>
      <c r="J76" t="s">
        <v>437</v>
      </c>
      <c r="K76">
        <f t="shared" si="2"/>
        <v>2</v>
      </c>
      <c r="S76">
        <v>1</v>
      </c>
      <c r="V76">
        <v>1</v>
      </c>
      <c r="AU76" s="1"/>
    </row>
    <row r="77" spans="1:47"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47" x14ac:dyDescent="0.35">
      <c r="L78" t="s">
        <v>496</v>
      </c>
      <c r="M78">
        <v>1</v>
      </c>
      <c r="N78">
        <v>2</v>
      </c>
      <c r="O78">
        <v>3</v>
      </c>
      <c r="P78">
        <v>4</v>
      </c>
      <c r="Q78">
        <v>5</v>
      </c>
      <c r="R78">
        <v>6</v>
      </c>
      <c r="S78">
        <v>7</v>
      </c>
      <c r="T78">
        <v>8</v>
      </c>
      <c r="U78">
        <v>9</v>
      </c>
      <c r="V78" t="s">
        <v>497</v>
      </c>
      <c r="W78" t="s">
        <v>498</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 workbookViewId="0">
      <selection activeCell="A18" sqref="A18"/>
    </sheetView>
  </sheetViews>
  <sheetFormatPr baseColWidth="10" defaultRowHeight="14.5" x14ac:dyDescent="0.3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37"/>
  <sheetViews>
    <sheetView tabSelected="1" topLeftCell="B2" zoomScale="55" zoomScaleNormal="38" workbookViewId="0">
      <pane ySplit="1" topLeftCell="A72" activePane="bottomLeft" state="frozen"/>
      <selection activeCell="H2" sqref="H2"/>
      <selection pane="bottomLeft" activeCell="E96" sqref="E96"/>
    </sheetView>
  </sheetViews>
  <sheetFormatPr baseColWidth="10" defaultRowHeight="14.5" x14ac:dyDescent="0.35"/>
  <cols>
    <col min="1" max="1" width="25" customWidth="1"/>
    <col min="2" max="2" width="11.6328125" customWidth="1"/>
    <col min="5" max="5" width="30.08984375" customWidth="1"/>
  </cols>
  <sheetData>
    <row r="1" spans="1:25" hidden="1" x14ac:dyDescent="0.35">
      <c r="A1" t="s">
        <v>23</v>
      </c>
      <c r="B1"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c r="U1" t="s">
        <v>43</v>
      </c>
      <c r="V1" t="s">
        <v>44</v>
      </c>
      <c r="W1" t="s">
        <v>45</v>
      </c>
      <c r="X1" t="s">
        <v>46</v>
      </c>
      <c r="Y1" t="s">
        <v>47</v>
      </c>
    </row>
    <row r="2" spans="1:25" ht="21" customHeight="1" x14ac:dyDescent="0.35">
      <c r="A2" t="s">
        <v>87</v>
      </c>
      <c r="B2" t="s">
        <v>88</v>
      </c>
      <c r="C2" t="s">
        <v>89</v>
      </c>
      <c r="D2" t="s">
        <v>90</v>
      </c>
      <c r="E2" t="s">
        <v>91</v>
      </c>
      <c r="F2" t="s">
        <v>92</v>
      </c>
      <c r="G2" t="s">
        <v>93</v>
      </c>
      <c r="H2" t="s">
        <v>94</v>
      </c>
      <c r="I2" t="s">
        <v>95</v>
      </c>
      <c r="J2" t="s">
        <v>96</v>
      </c>
      <c r="K2" t="s">
        <v>97</v>
      </c>
      <c r="L2" t="s">
        <v>98</v>
      </c>
      <c r="M2" t="s">
        <v>99</v>
      </c>
      <c r="N2" t="s">
        <v>100</v>
      </c>
      <c r="O2" t="s">
        <v>101</v>
      </c>
      <c r="P2" t="s">
        <v>102</v>
      </c>
      <c r="Q2" t="s">
        <v>103</v>
      </c>
      <c r="R2" t="s">
        <v>104</v>
      </c>
      <c r="S2" t="s">
        <v>105</v>
      </c>
      <c r="T2" t="s">
        <v>106</v>
      </c>
      <c r="U2" t="s">
        <v>107</v>
      </c>
      <c r="V2" t="s">
        <v>108</v>
      </c>
      <c r="W2" t="s">
        <v>109</v>
      </c>
      <c r="X2" t="s">
        <v>110</v>
      </c>
      <c r="Y2" t="s">
        <v>111</v>
      </c>
    </row>
    <row r="3" spans="1:25" ht="21" customHeight="1" x14ac:dyDescent="0.35">
      <c r="A3" t="s">
        <v>476</v>
      </c>
      <c r="B3" t="s">
        <v>481</v>
      </c>
      <c r="C3" t="s">
        <v>483</v>
      </c>
      <c r="D3" t="s">
        <v>483</v>
      </c>
      <c r="E3" t="s">
        <v>176</v>
      </c>
      <c r="F3" t="s">
        <v>456</v>
      </c>
      <c r="G3" t="s">
        <v>486</v>
      </c>
      <c r="H3" t="s">
        <v>487</v>
      </c>
      <c r="I3" t="s">
        <v>456</v>
      </c>
      <c r="J3" t="s">
        <v>452</v>
      </c>
      <c r="K3" t="s">
        <v>485</v>
      </c>
      <c r="L3" t="s">
        <v>452</v>
      </c>
      <c r="M3" t="s">
        <v>485</v>
      </c>
      <c r="N3" t="s">
        <v>486</v>
      </c>
      <c r="O3" t="s">
        <v>452</v>
      </c>
      <c r="P3" t="s">
        <v>177</v>
      </c>
      <c r="Q3" t="s">
        <v>458</v>
      </c>
      <c r="R3" t="s">
        <v>458</v>
      </c>
      <c r="S3" t="s">
        <v>458</v>
      </c>
      <c r="T3" t="s">
        <v>459</v>
      </c>
      <c r="U3" t="s">
        <v>490</v>
      </c>
      <c r="V3" t="s">
        <v>489</v>
      </c>
      <c r="W3" t="s">
        <v>489</v>
      </c>
      <c r="Y3" t="s">
        <v>178</v>
      </c>
    </row>
    <row r="4" spans="1:25" ht="21" customHeight="1" x14ac:dyDescent="0.35">
      <c r="A4" t="s">
        <v>479</v>
      </c>
      <c r="B4" t="s">
        <v>482</v>
      </c>
      <c r="C4" t="s">
        <v>483</v>
      </c>
      <c r="D4" t="s">
        <v>483</v>
      </c>
      <c r="E4" s="2" t="s">
        <v>222</v>
      </c>
      <c r="F4" t="s">
        <v>456</v>
      </c>
      <c r="G4" t="s">
        <v>486</v>
      </c>
      <c r="H4" t="s">
        <v>485</v>
      </c>
      <c r="I4" t="s">
        <v>456</v>
      </c>
      <c r="J4" t="s">
        <v>456</v>
      </c>
      <c r="K4" t="s">
        <v>487</v>
      </c>
      <c r="L4" t="s">
        <v>487</v>
      </c>
      <c r="M4" t="s">
        <v>486</v>
      </c>
      <c r="N4" t="s">
        <v>456</v>
      </c>
      <c r="O4" t="s">
        <v>456</v>
      </c>
      <c r="P4" t="s">
        <v>223</v>
      </c>
      <c r="Q4" t="s">
        <v>490</v>
      </c>
      <c r="R4" t="s">
        <v>490</v>
      </c>
      <c r="S4" t="s">
        <v>489</v>
      </c>
      <c r="T4" t="s">
        <v>488</v>
      </c>
      <c r="U4" t="s">
        <v>489</v>
      </c>
      <c r="V4" t="s">
        <v>489</v>
      </c>
      <c r="W4" t="s">
        <v>489</v>
      </c>
      <c r="Y4" t="s">
        <v>224</v>
      </c>
    </row>
    <row r="5" spans="1:25" ht="21" customHeight="1" x14ac:dyDescent="0.35">
      <c r="A5" t="s">
        <v>483</v>
      </c>
      <c r="B5" t="s">
        <v>483</v>
      </c>
      <c r="C5" t="s">
        <v>483</v>
      </c>
      <c r="D5" t="s">
        <v>483</v>
      </c>
      <c r="E5" t="s">
        <v>238</v>
      </c>
      <c r="F5" t="s">
        <v>487</v>
      </c>
      <c r="G5" t="s">
        <v>485</v>
      </c>
      <c r="H5" t="s">
        <v>485</v>
      </c>
      <c r="I5" t="s">
        <v>486</v>
      </c>
      <c r="J5" t="s">
        <v>452</v>
      </c>
      <c r="K5" t="s">
        <v>452</v>
      </c>
      <c r="L5" t="s">
        <v>452</v>
      </c>
      <c r="M5" t="s">
        <v>452</v>
      </c>
      <c r="N5" t="s">
        <v>452</v>
      </c>
      <c r="O5" t="s">
        <v>452</v>
      </c>
      <c r="P5" s="2" t="s">
        <v>239</v>
      </c>
      <c r="Q5" t="s">
        <v>458</v>
      </c>
      <c r="R5" t="s">
        <v>458</v>
      </c>
      <c r="S5" t="s">
        <v>458</v>
      </c>
      <c r="T5" t="s">
        <v>459</v>
      </c>
      <c r="U5" t="s">
        <v>458</v>
      </c>
      <c r="V5" t="s">
        <v>459</v>
      </c>
      <c r="W5" t="s">
        <v>489</v>
      </c>
      <c r="Y5" t="s">
        <v>240</v>
      </c>
    </row>
    <row r="6" spans="1:25" ht="21" customHeight="1" x14ac:dyDescent="0.35">
      <c r="A6" t="s">
        <v>479</v>
      </c>
      <c r="B6" t="s">
        <v>483</v>
      </c>
      <c r="C6" t="s">
        <v>483</v>
      </c>
      <c r="D6" t="s">
        <v>483</v>
      </c>
      <c r="E6" t="s">
        <v>242</v>
      </c>
      <c r="F6" t="s">
        <v>456</v>
      </c>
      <c r="G6" t="s">
        <v>456</v>
      </c>
      <c r="H6" t="s">
        <v>485</v>
      </c>
      <c r="I6" t="s">
        <v>456</v>
      </c>
      <c r="J6" t="s">
        <v>452</v>
      </c>
      <c r="K6" t="s">
        <v>486</v>
      </c>
      <c r="L6" t="s">
        <v>452</v>
      </c>
      <c r="M6" t="s">
        <v>452</v>
      </c>
      <c r="N6" t="s">
        <v>487</v>
      </c>
      <c r="O6" t="s">
        <v>452</v>
      </c>
      <c r="P6" t="s">
        <v>243</v>
      </c>
      <c r="Q6" t="s">
        <v>490</v>
      </c>
      <c r="R6" t="s">
        <v>490</v>
      </c>
      <c r="S6" t="s">
        <v>458</v>
      </c>
      <c r="T6" t="s">
        <v>459</v>
      </c>
      <c r="U6" t="s">
        <v>490</v>
      </c>
      <c r="V6" t="s">
        <v>488</v>
      </c>
      <c r="W6" t="s">
        <v>459</v>
      </c>
      <c r="X6" t="s">
        <v>244</v>
      </c>
      <c r="Y6" t="s">
        <v>245</v>
      </c>
    </row>
    <row r="7" spans="1:25" ht="21" customHeight="1" x14ac:dyDescent="0.35">
      <c r="A7" t="s">
        <v>483</v>
      </c>
      <c r="B7" t="s">
        <v>483</v>
      </c>
      <c r="C7" t="s">
        <v>483</v>
      </c>
      <c r="D7" t="s">
        <v>483</v>
      </c>
      <c r="E7" t="s">
        <v>249</v>
      </c>
      <c r="F7" t="s">
        <v>452</v>
      </c>
      <c r="G7" t="s">
        <v>452</v>
      </c>
      <c r="H7" t="s">
        <v>452</v>
      </c>
      <c r="I7" t="s">
        <v>452</v>
      </c>
      <c r="J7" t="s">
        <v>452</v>
      </c>
      <c r="K7" t="s">
        <v>452</v>
      </c>
      <c r="L7" t="s">
        <v>452</v>
      </c>
      <c r="M7" t="s">
        <v>452</v>
      </c>
      <c r="N7" t="s">
        <v>452</v>
      </c>
      <c r="O7" t="s">
        <v>452</v>
      </c>
      <c r="Q7" t="s">
        <v>458</v>
      </c>
      <c r="R7" t="s">
        <v>458</v>
      </c>
      <c r="S7" t="s">
        <v>458</v>
      </c>
      <c r="T7" t="s">
        <v>459</v>
      </c>
      <c r="U7" t="s">
        <v>458</v>
      </c>
      <c r="V7" t="s">
        <v>459</v>
      </c>
      <c r="W7" t="s">
        <v>459</v>
      </c>
      <c r="X7" t="s">
        <v>250</v>
      </c>
      <c r="Y7" s="2" t="s">
        <v>251</v>
      </c>
    </row>
    <row r="8" spans="1:25" ht="21" customHeight="1" x14ac:dyDescent="0.35">
      <c r="A8" t="s">
        <v>483</v>
      </c>
      <c r="B8" t="s">
        <v>483</v>
      </c>
      <c r="C8" t="s">
        <v>483</v>
      </c>
      <c r="D8" t="s">
        <v>483</v>
      </c>
      <c r="E8" t="s">
        <v>256</v>
      </c>
      <c r="F8" t="s">
        <v>486</v>
      </c>
      <c r="G8" t="s">
        <v>486</v>
      </c>
      <c r="H8" t="s">
        <v>485</v>
      </c>
      <c r="I8" t="s">
        <v>487</v>
      </c>
      <c r="J8" t="s">
        <v>485</v>
      </c>
      <c r="K8" t="s">
        <v>452</v>
      </c>
      <c r="L8" t="s">
        <v>452</v>
      </c>
      <c r="M8" t="s">
        <v>485</v>
      </c>
      <c r="N8" t="s">
        <v>485</v>
      </c>
      <c r="O8" t="s">
        <v>452</v>
      </c>
      <c r="P8" t="s">
        <v>257</v>
      </c>
      <c r="Q8" t="s">
        <v>458</v>
      </c>
      <c r="R8" t="s">
        <v>458</v>
      </c>
      <c r="S8" t="s">
        <v>458</v>
      </c>
      <c r="T8" t="s">
        <v>459</v>
      </c>
      <c r="U8" t="s">
        <v>458</v>
      </c>
      <c r="V8" t="s">
        <v>489</v>
      </c>
      <c r="W8" t="s">
        <v>491</v>
      </c>
      <c r="Y8" t="s">
        <v>258</v>
      </c>
    </row>
    <row r="9" spans="1:25" ht="21" customHeight="1" x14ac:dyDescent="0.35">
      <c r="A9" t="s">
        <v>479</v>
      </c>
      <c r="B9" t="s">
        <v>481</v>
      </c>
      <c r="C9" t="s">
        <v>483</v>
      </c>
      <c r="D9" t="s">
        <v>483</v>
      </c>
      <c r="E9" t="s">
        <v>330</v>
      </c>
      <c r="F9" t="s">
        <v>486</v>
      </c>
      <c r="G9" t="s">
        <v>452</v>
      </c>
      <c r="H9" t="s">
        <v>485</v>
      </c>
      <c r="I9" t="s">
        <v>486</v>
      </c>
      <c r="J9" t="s">
        <v>452</v>
      </c>
      <c r="K9" t="s">
        <v>452</v>
      </c>
      <c r="L9" t="s">
        <v>452</v>
      </c>
      <c r="M9" t="s">
        <v>452</v>
      </c>
      <c r="N9" t="s">
        <v>452</v>
      </c>
      <c r="O9" t="s">
        <v>452</v>
      </c>
      <c r="Q9" t="s">
        <v>458</v>
      </c>
      <c r="R9" t="s">
        <v>490</v>
      </c>
      <c r="S9" t="s">
        <v>489</v>
      </c>
      <c r="T9" t="s">
        <v>459</v>
      </c>
      <c r="U9" t="s">
        <v>489</v>
      </c>
      <c r="V9" t="s">
        <v>489</v>
      </c>
      <c r="W9" t="s">
        <v>488</v>
      </c>
      <c r="Y9" t="s">
        <v>331</v>
      </c>
    </row>
    <row r="10" spans="1:25" ht="21" customHeight="1" x14ac:dyDescent="0.35">
      <c r="A10" t="s">
        <v>481</v>
      </c>
      <c r="B10" t="s">
        <v>483</v>
      </c>
      <c r="C10" t="s">
        <v>481</v>
      </c>
      <c r="D10" t="s">
        <v>484</v>
      </c>
      <c r="E10" t="s">
        <v>167</v>
      </c>
      <c r="F10" t="s">
        <v>456</v>
      </c>
      <c r="G10" t="s">
        <v>452</v>
      </c>
      <c r="H10" t="s">
        <v>486</v>
      </c>
      <c r="I10" t="s">
        <v>456</v>
      </c>
      <c r="J10" t="s">
        <v>486</v>
      </c>
      <c r="K10" t="s">
        <v>486</v>
      </c>
      <c r="L10" t="s">
        <v>452</v>
      </c>
      <c r="M10" t="s">
        <v>452</v>
      </c>
      <c r="N10" t="s">
        <v>486</v>
      </c>
      <c r="O10" t="s">
        <v>452</v>
      </c>
      <c r="Q10" t="s">
        <v>458</v>
      </c>
      <c r="R10" t="s">
        <v>458</v>
      </c>
      <c r="S10" t="s">
        <v>490</v>
      </c>
      <c r="T10" t="s">
        <v>459</v>
      </c>
      <c r="U10" t="s">
        <v>490</v>
      </c>
      <c r="V10" t="s">
        <v>459</v>
      </c>
      <c r="W10" t="s">
        <v>459</v>
      </c>
    </row>
    <row r="11" spans="1:25" ht="21" customHeight="1" x14ac:dyDescent="0.35">
      <c r="A11" t="s">
        <v>482</v>
      </c>
      <c r="B11" t="s">
        <v>483</v>
      </c>
      <c r="C11" t="s">
        <v>481</v>
      </c>
      <c r="D11" t="s">
        <v>482</v>
      </c>
      <c r="E11" t="s">
        <v>260</v>
      </c>
      <c r="F11" t="s">
        <v>456</v>
      </c>
      <c r="G11" t="s">
        <v>452</v>
      </c>
      <c r="H11" t="s">
        <v>487</v>
      </c>
      <c r="I11" t="s">
        <v>485</v>
      </c>
      <c r="J11" t="s">
        <v>486</v>
      </c>
      <c r="K11" t="s">
        <v>486</v>
      </c>
      <c r="L11" t="s">
        <v>452</v>
      </c>
      <c r="M11" t="s">
        <v>487</v>
      </c>
      <c r="N11" t="s">
        <v>485</v>
      </c>
      <c r="O11" t="s">
        <v>485</v>
      </c>
      <c r="P11" t="s">
        <v>261</v>
      </c>
      <c r="Q11" t="s">
        <v>458</v>
      </c>
      <c r="R11" t="s">
        <v>490</v>
      </c>
      <c r="S11" t="s">
        <v>458</v>
      </c>
      <c r="T11" t="s">
        <v>459</v>
      </c>
      <c r="U11" t="s">
        <v>489</v>
      </c>
      <c r="V11" t="s">
        <v>459</v>
      </c>
      <c r="W11" t="s">
        <v>458</v>
      </c>
      <c r="X11" t="s">
        <v>262</v>
      </c>
    </row>
    <row r="12" spans="1:25" ht="21" customHeight="1" x14ac:dyDescent="0.35">
      <c r="A12" t="s">
        <v>477</v>
      </c>
      <c r="B12" t="s">
        <v>483</v>
      </c>
      <c r="C12" t="s">
        <v>481</v>
      </c>
      <c r="D12" t="s">
        <v>483</v>
      </c>
      <c r="E12" t="s">
        <v>365</v>
      </c>
      <c r="F12" t="s">
        <v>456</v>
      </c>
      <c r="G12" t="s">
        <v>486</v>
      </c>
      <c r="H12" t="s">
        <v>452</v>
      </c>
      <c r="I12" t="s">
        <v>456</v>
      </c>
      <c r="J12" t="s">
        <v>486</v>
      </c>
      <c r="K12" t="s">
        <v>486</v>
      </c>
      <c r="L12" t="s">
        <v>452</v>
      </c>
      <c r="M12" t="s">
        <v>452</v>
      </c>
      <c r="N12" t="s">
        <v>486</v>
      </c>
      <c r="O12" t="s">
        <v>485</v>
      </c>
      <c r="P12" t="s">
        <v>366</v>
      </c>
      <c r="Q12" t="s">
        <v>489</v>
      </c>
      <c r="R12" t="s">
        <v>489</v>
      </c>
      <c r="S12" t="s">
        <v>489</v>
      </c>
      <c r="T12" t="s">
        <v>459</v>
      </c>
      <c r="U12" t="s">
        <v>489</v>
      </c>
      <c r="V12" t="s">
        <v>488</v>
      </c>
      <c r="W12" t="s">
        <v>489</v>
      </c>
      <c r="Y12" t="s">
        <v>367</v>
      </c>
    </row>
    <row r="13" spans="1:25" ht="21" customHeight="1" x14ac:dyDescent="0.35">
      <c r="A13" t="s">
        <v>477</v>
      </c>
      <c r="B13" t="s">
        <v>483</v>
      </c>
      <c r="C13" t="s">
        <v>478</v>
      </c>
      <c r="D13" t="s">
        <v>484</v>
      </c>
      <c r="E13" t="s">
        <v>182</v>
      </c>
      <c r="F13" t="s">
        <v>456</v>
      </c>
      <c r="G13" t="s">
        <v>485</v>
      </c>
      <c r="H13" t="s">
        <v>486</v>
      </c>
      <c r="I13" t="s">
        <v>456</v>
      </c>
      <c r="J13" t="s">
        <v>486</v>
      </c>
      <c r="K13" t="s">
        <v>487</v>
      </c>
      <c r="L13" t="s">
        <v>485</v>
      </c>
      <c r="M13" t="s">
        <v>452</v>
      </c>
      <c r="N13" t="s">
        <v>487</v>
      </c>
      <c r="O13" t="s">
        <v>485</v>
      </c>
      <c r="P13" t="s">
        <v>183</v>
      </c>
      <c r="Q13" t="s">
        <v>490</v>
      </c>
      <c r="R13" t="s">
        <v>490</v>
      </c>
      <c r="S13" t="s">
        <v>458</v>
      </c>
      <c r="T13" t="s">
        <v>459</v>
      </c>
      <c r="U13" t="s">
        <v>490</v>
      </c>
      <c r="V13" t="s">
        <v>488</v>
      </c>
      <c r="W13" t="s">
        <v>459</v>
      </c>
      <c r="X13" t="s">
        <v>184</v>
      </c>
      <c r="Y13" t="s">
        <v>185</v>
      </c>
    </row>
    <row r="14" spans="1:25" ht="21" customHeight="1" x14ac:dyDescent="0.35">
      <c r="A14" t="s">
        <v>478</v>
      </c>
      <c r="B14" t="s">
        <v>476</v>
      </c>
      <c r="C14" t="s">
        <v>478</v>
      </c>
      <c r="D14" t="s">
        <v>484</v>
      </c>
      <c r="E14" s="2" t="s">
        <v>278</v>
      </c>
      <c r="F14" t="s">
        <v>456</v>
      </c>
      <c r="G14" t="s">
        <v>456</v>
      </c>
      <c r="H14" t="s">
        <v>456</v>
      </c>
      <c r="I14" t="s">
        <v>456</v>
      </c>
      <c r="J14" t="s">
        <v>485</v>
      </c>
      <c r="K14" t="s">
        <v>485</v>
      </c>
      <c r="L14" t="s">
        <v>452</v>
      </c>
      <c r="M14" t="s">
        <v>452</v>
      </c>
      <c r="N14" t="s">
        <v>486</v>
      </c>
      <c r="O14" t="s">
        <v>452</v>
      </c>
      <c r="P14" t="s">
        <v>279</v>
      </c>
      <c r="Q14" t="s">
        <v>458</v>
      </c>
      <c r="R14" t="s">
        <v>458</v>
      </c>
      <c r="S14" t="s">
        <v>458</v>
      </c>
      <c r="T14" t="s">
        <v>459</v>
      </c>
      <c r="U14" t="s">
        <v>489</v>
      </c>
      <c r="V14" t="s">
        <v>488</v>
      </c>
      <c r="W14" t="s">
        <v>459</v>
      </c>
      <c r="X14" t="s">
        <v>280</v>
      </c>
      <c r="Y14" t="s">
        <v>281</v>
      </c>
    </row>
    <row r="15" spans="1:25" ht="21" customHeight="1" x14ac:dyDescent="0.35">
      <c r="A15" t="s">
        <v>484</v>
      </c>
      <c r="B15" t="s">
        <v>476</v>
      </c>
      <c r="C15" t="s">
        <v>478</v>
      </c>
      <c r="D15" t="s">
        <v>476</v>
      </c>
      <c r="E15" t="s">
        <v>300</v>
      </c>
      <c r="F15" t="s">
        <v>456</v>
      </c>
      <c r="G15" t="s">
        <v>456</v>
      </c>
      <c r="H15" t="s">
        <v>487</v>
      </c>
      <c r="I15" t="s">
        <v>456</v>
      </c>
      <c r="J15" t="s">
        <v>487</v>
      </c>
      <c r="K15" t="s">
        <v>487</v>
      </c>
      <c r="L15" t="s">
        <v>486</v>
      </c>
      <c r="M15" t="s">
        <v>486</v>
      </c>
      <c r="N15" t="s">
        <v>456</v>
      </c>
      <c r="O15" t="s">
        <v>487</v>
      </c>
      <c r="P15" t="s">
        <v>301</v>
      </c>
      <c r="Q15" t="s">
        <v>459</v>
      </c>
      <c r="R15" t="s">
        <v>459</v>
      </c>
      <c r="S15" t="s">
        <v>488</v>
      </c>
      <c r="T15" t="s">
        <v>459</v>
      </c>
      <c r="U15" t="s">
        <v>489</v>
      </c>
      <c r="V15" t="s">
        <v>488</v>
      </c>
      <c r="W15" t="s">
        <v>459</v>
      </c>
      <c r="X15" t="s">
        <v>302</v>
      </c>
      <c r="Y15" t="s">
        <v>303</v>
      </c>
    </row>
    <row r="16" spans="1:25" ht="21" customHeight="1" x14ac:dyDescent="0.35">
      <c r="A16" t="s">
        <v>478</v>
      </c>
      <c r="B16" t="s">
        <v>476</v>
      </c>
      <c r="C16" t="s">
        <v>478</v>
      </c>
      <c r="D16" t="s">
        <v>476</v>
      </c>
      <c r="F16" t="s">
        <v>456</v>
      </c>
      <c r="G16" t="s">
        <v>486</v>
      </c>
      <c r="H16" t="s">
        <v>487</v>
      </c>
      <c r="I16" t="s">
        <v>456</v>
      </c>
      <c r="J16" t="s">
        <v>485</v>
      </c>
      <c r="K16" t="s">
        <v>486</v>
      </c>
      <c r="L16" t="s">
        <v>452</v>
      </c>
      <c r="M16" t="s">
        <v>485</v>
      </c>
      <c r="N16" t="s">
        <v>486</v>
      </c>
      <c r="O16" t="s">
        <v>452</v>
      </c>
      <c r="Q16" t="s">
        <v>490</v>
      </c>
      <c r="R16" t="s">
        <v>489</v>
      </c>
      <c r="S16" t="s">
        <v>489</v>
      </c>
      <c r="T16" t="s">
        <v>459</v>
      </c>
      <c r="U16" t="s">
        <v>489</v>
      </c>
      <c r="V16" t="s">
        <v>488</v>
      </c>
      <c r="W16" t="s">
        <v>459</v>
      </c>
    </row>
    <row r="17" spans="1:25" ht="21" customHeight="1" x14ac:dyDescent="0.35">
      <c r="A17" t="s">
        <v>478</v>
      </c>
      <c r="B17" t="s">
        <v>477</v>
      </c>
      <c r="C17" t="s">
        <v>478</v>
      </c>
      <c r="D17" t="s">
        <v>477</v>
      </c>
      <c r="E17" t="s">
        <v>334</v>
      </c>
      <c r="F17" t="s">
        <v>487</v>
      </c>
      <c r="G17" t="s">
        <v>487</v>
      </c>
      <c r="H17" t="s">
        <v>487</v>
      </c>
      <c r="I17" t="s">
        <v>487</v>
      </c>
      <c r="J17" t="s">
        <v>486</v>
      </c>
      <c r="K17" t="s">
        <v>485</v>
      </c>
      <c r="L17" t="s">
        <v>486</v>
      </c>
      <c r="M17" t="s">
        <v>486</v>
      </c>
      <c r="N17" t="s">
        <v>485</v>
      </c>
      <c r="O17" t="s">
        <v>485</v>
      </c>
      <c r="P17" t="s">
        <v>334</v>
      </c>
      <c r="Q17" t="s">
        <v>459</v>
      </c>
      <c r="R17" t="s">
        <v>459</v>
      </c>
      <c r="S17" t="s">
        <v>459</v>
      </c>
      <c r="T17" t="s">
        <v>459</v>
      </c>
      <c r="U17" t="s">
        <v>489</v>
      </c>
      <c r="V17" t="s">
        <v>489</v>
      </c>
      <c r="W17" t="s">
        <v>488</v>
      </c>
      <c r="X17" t="s">
        <v>334</v>
      </c>
      <c r="Y17" t="s">
        <v>334</v>
      </c>
    </row>
    <row r="18" spans="1:25" ht="21" customHeight="1" x14ac:dyDescent="0.35">
      <c r="A18" t="s">
        <v>476</v>
      </c>
      <c r="B18" t="s">
        <v>481</v>
      </c>
      <c r="C18" t="s">
        <v>476</v>
      </c>
      <c r="D18" t="s">
        <v>480</v>
      </c>
      <c r="E18" t="s">
        <v>161</v>
      </c>
      <c r="F18" t="s">
        <v>456</v>
      </c>
      <c r="G18" t="s">
        <v>456</v>
      </c>
      <c r="H18" t="s">
        <v>456</v>
      </c>
      <c r="I18" t="s">
        <v>487</v>
      </c>
      <c r="J18" t="s">
        <v>485</v>
      </c>
      <c r="K18" t="s">
        <v>486</v>
      </c>
      <c r="L18" t="s">
        <v>486</v>
      </c>
      <c r="M18" t="s">
        <v>485</v>
      </c>
      <c r="N18" t="s">
        <v>452</v>
      </c>
      <c r="O18" t="s">
        <v>452</v>
      </c>
      <c r="Q18" t="s">
        <v>458</v>
      </c>
      <c r="R18" t="s">
        <v>458</v>
      </c>
      <c r="S18" t="s">
        <v>458</v>
      </c>
      <c r="T18" t="s">
        <v>488</v>
      </c>
      <c r="U18" t="s">
        <v>490</v>
      </c>
      <c r="V18" t="s">
        <v>489</v>
      </c>
      <c r="W18" t="s">
        <v>489</v>
      </c>
    </row>
    <row r="19" spans="1:25" ht="21" customHeight="1" x14ac:dyDescent="0.35">
      <c r="A19" t="s">
        <v>476</v>
      </c>
      <c r="B19" t="s">
        <v>482</v>
      </c>
      <c r="C19" t="s">
        <v>476</v>
      </c>
      <c r="D19" t="s">
        <v>482</v>
      </c>
      <c r="E19" t="s">
        <v>164</v>
      </c>
      <c r="F19" t="s">
        <v>456</v>
      </c>
      <c r="G19" t="s">
        <v>486</v>
      </c>
      <c r="H19" t="s">
        <v>487</v>
      </c>
      <c r="I19" t="s">
        <v>456</v>
      </c>
      <c r="J19" t="s">
        <v>487</v>
      </c>
      <c r="K19" t="s">
        <v>487</v>
      </c>
      <c r="L19" t="s">
        <v>485</v>
      </c>
      <c r="M19" t="s">
        <v>486</v>
      </c>
      <c r="N19" t="s">
        <v>487</v>
      </c>
      <c r="O19" t="s">
        <v>486</v>
      </c>
      <c r="Q19" t="s">
        <v>489</v>
      </c>
      <c r="R19" t="s">
        <v>488</v>
      </c>
      <c r="S19" t="s">
        <v>488</v>
      </c>
      <c r="T19" t="s">
        <v>459</v>
      </c>
      <c r="U19" t="s">
        <v>489</v>
      </c>
      <c r="V19" t="s">
        <v>459</v>
      </c>
      <c r="W19" t="s">
        <v>488</v>
      </c>
      <c r="Y19" t="s">
        <v>165</v>
      </c>
    </row>
    <row r="20" spans="1:25" ht="21" customHeight="1" x14ac:dyDescent="0.35">
      <c r="A20" t="s">
        <v>479</v>
      </c>
      <c r="B20" t="s">
        <v>481</v>
      </c>
      <c r="C20" t="s">
        <v>476</v>
      </c>
      <c r="D20" t="s">
        <v>484</v>
      </c>
      <c r="F20" t="s">
        <v>456</v>
      </c>
      <c r="G20" t="s">
        <v>486</v>
      </c>
      <c r="H20" t="s">
        <v>486</v>
      </c>
      <c r="I20" t="s">
        <v>456</v>
      </c>
      <c r="J20" t="s">
        <v>486</v>
      </c>
      <c r="K20" t="s">
        <v>485</v>
      </c>
      <c r="L20" t="s">
        <v>485</v>
      </c>
      <c r="M20" t="s">
        <v>485</v>
      </c>
      <c r="N20" t="s">
        <v>485</v>
      </c>
      <c r="O20" t="s">
        <v>452</v>
      </c>
      <c r="P20" t="s">
        <v>209</v>
      </c>
      <c r="Q20" t="s">
        <v>489</v>
      </c>
      <c r="R20" t="s">
        <v>488</v>
      </c>
      <c r="S20" t="s">
        <v>459</v>
      </c>
      <c r="T20" t="s">
        <v>459</v>
      </c>
      <c r="U20" t="s">
        <v>489</v>
      </c>
      <c r="V20" t="s">
        <v>459</v>
      </c>
      <c r="W20" t="s">
        <v>459</v>
      </c>
      <c r="Y20" t="s">
        <v>210</v>
      </c>
    </row>
    <row r="21" spans="1:25" ht="21" customHeight="1" x14ac:dyDescent="0.35">
      <c r="A21" t="s">
        <v>476</v>
      </c>
      <c r="B21" t="s">
        <v>483</v>
      </c>
      <c r="C21" t="s">
        <v>476</v>
      </c>
      <c r="D21" t="s">
        <v>482</v>
      </c>
      <c r="E21" t="s">
        <v>265</v>
      </c>
      <c r="F21" t="s">
        <v>456</v>
      </c>
      <c r="G21" t="s">
        <v>456</v>
      </c>
      <c r="H21" t="s">
        <v>456</v>
      </c>
      <c r="I21" t="s">
        <v>456</v>
      </c>
      <c r="J21" t="s">
        <v>486</v>
      </c>
      <c r="K21" t="s">
        <v>486</v>
      </c>
      <c r="L21" t="s">
        <v>486</v>
      </c>
      <c r="M21" t="s">
        <v>486</v>
      </c>
      <c r="N21" t="s">
        <v>486</v>
      </c>
      <c r="O21" t="s">
        <v>452</v>
      </c>
      <c r="P21" t="s">
        <v>266</v>
      </c>
      <c r="Q21" t="s">
        <v>458</v>
      </c>
      <c r="R21" t="s">
        <v>458</v>
      </c>
      <c r="S21" t="s">
        <v>458</v>
      </c>
      <c r="T21" t="s">
        <v>459</v>
      </c>
      <c r="U21" t="s">
        <v>458</v>
      </c>
      <c r="V21" t="s">
        <v>488</v>
      </c>
      <c r="W21" t="s">
        <v>489</v>
      </c>
      <c r="X21" t="s">
        <v>267</v>
      </c>
      <c r="Y21" t="s">
        <v>268</v>
      </c>
    </row>
    <row r="22" spans="1:25" ht="21" customHeight="1" x14ac:dyDescent="0.35">
      <c r="A22" t="s">
        <v>476</v>
      </c>
      <c r="B22" t="s">
        <v>483</v>
      </c>
      <c r="C22" t="s">
        <v>476</v>
      </c>
      <c r="D22" t="s">
        <v>484</v>
      </c>
      <c r="E22" t="s">
        <v>353</v>
      </c>
      <c r="F22" t="s">
        <v>487</v>
      </c>
      <c r="G22" t="s">
        <v>486</v>
      </c>
      <c r="H22" t="s">
        <v>485</v>
      </c>
      <c r="I22" t="s">
        <v>485</v>
      </c>
      <c r="J22" t="s">
        <v>485</v>
      </c>
      <c r="K22" t="s">
        <v>452</v>
      </c>
      <c r="L22" t="s">
        <v>452</v>
      </c>
      <c r="M22" t="s">
        <v>452</v>
      </c>
      <c r="N22" t="s">
        <v>485</v>
      </c>
      <c r="O22" t="s">
        <v>485</v>
      </c>
      <c r="P22" t="s">
        <v>354</v>
      </c>
      <c r="Q22" t="s">
        <v>458</v>
      </c>
      <c r="R22" t="s">
        <v>458</v>
      </c>
      <c r="S22" t="s">
        <v>458</v>
      </c>
      <c r="T22" t="s">
        <v>459</v>
      </c>
      <c r="U22" t="s">
        <v>489</v>
      </c>
      <c r="V22" t="s">
        <v>488</v>
      </c>
      <c r="W22" t="s">
        <v>490</v>
      </c>
      <c r="Y22" t="s">
        <v>355</v>
      </c>
    </row>
    <row r="23" spans="1:25" ht="21" customHeight="1" x14ac:dyDescent="0.35">
      <c r="A23" t="s">
        <v>482</v>
      </c>
      <c r="B23" t="s">
        <v>483</v>
      </c>
      <c r="C23" t="s">
        <v>482</v>
      </c>
      <c r="D23" t="s">
        <v>484</v>
      </c>
      <c r="F23" t="s">
        <v>456</v>
      </c>
      <c r="G23" t="s">
        <v>452</v>
      </c>
      <c r="H23" t="s">
        <v>486</v>
      </c>
      <c r="I23" t="s">
        <v>486</v>
      </c>
      <c r="J23" t="s">
        <v>452</v>
      </c>
      <c r="K23" t="s">
        <v>485</v>
      </c>
      <c r="L23" t="s">
        <v>452</v>
      </c>
      <c r="M23" t="s">
        <v>452</v>
      </c>
      <c r="N23" t="s">
        <v>485</v>
      </c>
      <c r="O23" t="s">
        <v>485</v>
      </c>
      <c r="Q23" t="s">
        <v>458</v>
      </c>
      <c r="R23" t="s">
        <v>458</v>
      </c>
      <c r="S23" t="s">
        <v>458</v>
      </c>
      <c r="T23" t="s">
        <v>459</v>
      </c>
      <c r="U23" t="s">
        <v>490</v>
      </c>
      <c r="V23" t="s">
        <v>490</v>
      </c>
      <c r="W23" t="s">
        <v>488</v>
      </c>
    </row>
    <row r="24" spans="1:25" ht="21" customHeight="1" x14ac:dyDescent="0.35">
      <c r="A24" t="s">
        <v>483</v>
      </c>
      <c r="B24" t="s">
        <v>483</v>
      </c>
      <c r="C24" t="s">
        <v>482</v>
      </c>
      <c r="D24" t="s">
        <v>483</v>
      </c>
      <c r="E24" t="s">
        <v>235</v>
      </c>
      <c r="F24" t="s">
        <v>487</v>
      </c>
      <c r="G24" t="s">
        <v>486</v>
      </c>
      <c r="H24" t="s">
        <v>487</v>
      </c>
      <c r="I24" t="s">
        <v>456</v>
      </c>
      <c r="J24" t="s">
        <v>485</v>
      </c>
      <c r="K24" t="s">
        <v>486</v>
      </c>
      <c r="L24" t="s">
        <v>452</v>
      </c>
      <c r="M24" t="s">
        <v>452</v>
      </c>
      <c r="N24" t="s">
        <v>452</v>
      </c>
      <c r="O24" t="s">
        <v>452</v>
      </c>
      <c r="Q24" t="s">
        <v>459</v>
      </c>
      <c r="R24" t="s">
        <v>489</v>
      </c>
      <c r="S24" t="s">
        <v>489</v>
      </c>
      <c r="T24" t="s">
        <v>488</v>
      </c>
      <c r="U24" t="s">
        <v>490</v>
      </c>
      <c r="V24" t="s">
        <v>488</v>
      </c>
      <c r="W24" t="s">
        <v>489</v>
      </c>
      <c r="Y24" t="s">
        <v>236</v>
      </c>
    </row>
    <row r="25" spans="1:25" ht="21" customHeight="1" x14ac:dyDescent="0.35">
      <c r="A25" t="s">
        <v>477</v>
      </c>
      <c r="B25" t="s">
        <v>482</v>
      </c>
      <c r="C25" t="s">
        <v>482</v>
      </c>
      <c r="D25" t="s">
        <v>483</v>
      </c>
      <c r="F25" t="s">
        <v>456</v>
      </c>
      <c r="G25" t="s">
        <v>486</v>
      </c>
      <c r="H25" t="s">
        <v>487</v>
      </c>
      <c r="I25" t="s">
        <v>487</v>
      </c>
      <c r="J25" t="s">
        <v>452</v>
      </c>
      <c r="K25" t="s">
        <v>487</v>
      </c>
      <c r="L25" t="s">
        <v>452</v>
      </c>
      <c r="M25" t="s">
        <v>487</v>
      </c>
      <c r="N25" t="s">
        <v>487</v>
      </c>
      <c r="O25" t="s">
        <v>487</v>
      </c>
      <c r="Q25" t="s">
        <v>489</v>
      </c>
      <c r="R25" t="s">
        <v>489</v>
      </c>
      <c r="S25" t="s">
        <v>489</v>
      </c>
      <c r="T25" t="s">
        <v>488</v>
      </c>
      <c r="U25" t="s">
        <v>489</v>
      </c>
      <c r="V25" t="s">
        <v>489</v>
      </c>
      <c r="W25" t="s">
        <v>489</v>
      </c>
    </row>
    <row r="26" spans="1:25" ht="21" customHeight="1" x14ac:dyDescent="0.35">
      <c r="A26" t="s">
        <v>479</v>
      </c>
      <c r="B26" t="s">
        <v>483</v>
      </c>
      <c r="C26" t="s">
        <v>479</v>
      </c>
      <c r="D26" t="s">
        <v>483</v>
      </c>
      <c r="E26" t="s">
        <v>187</v>
      </c>
      <c r="F26" t="s">
        <v>486</v>
      </c>
      <c r="G26" t="s">
        <v>452</v>
      </c>
      <c r="H26" t="s">
        <v>452</v>
      </c>
      <c r="I26" t="s">
        <v>486</v>
      </c>
      <c r="J26" t="s">
        <v>452</v>
      </c>
      <c r="K26" t="s">
        <v>452</v>
      </c>
      <c r="L26" t="s">
        <v>452</v>
      </c>
      <c r="M26" t="s">
        <v>452</v>
      </c>
      <c r="N26" t="s">
        <v>452</v>
      </c>
      <c r="O26" t="s">
        <v>452</v>
      </c>
      <c r="Q26" t="s">
        <v>458</v>
      </c>
      <c r="R26" t="s">
        <v>458</v>
      </c>
      <c r="S26" t="s">
        <v>458</v>
      </c>
      <c r="T26" t="s">
        <v>459</v>
      </c>
      <c r="U26" t="s">
        <v>489</v>
      </c>
      <c r="V26" t="s">
        <v>489</v>
      </c>
      <c r="W26" t="s">
        <v>489</v>
      </c>
      <c r="Y26" t="s">
        <v>188</v>
      </c>
    </row>
    <row r="27" spans="1:25" ht="21" customHeight="1" x14ac:dyDescent="0.35">
      <c r="A27" t="s">
        <v>478</v>
      </c>
      <c r="B27" t="s">
        <v>479</v>
      </c>
      <c r="C27" t="s">
        <v>479</v>
      </c>
      <c r="D27" t="s">
        <v>479</v>
      </c>
      <c r="E27" t="s">
        <v>369</v>
      </c>
      <c r="F27" t="s">
        <v>456</v>
      </c>
      <c r="G27" t="s">
        <v>486</v>
      </c>
      <c r="H27" t="s">
        <v>456</v>
      </c>
      <c r="I27" t="s">
        <v>456</v>
      </c>
      <c r="J27" t="s">
        <v>486</v>
      </c>
      <c r="K27" t="s">
        <v>485</v>
      </c>
      <c r="L27" t="s">
        <v>452</v>
      </c>
      <c r="M27" t="s">
        <v>487</v>
      </c>
      <c r="N27" t="s">
        <v>485</v>
      </c>
      <c r="O27" t="s">
        <v>452</v>
      </c>
      <c r="Q27" t="s">
        <v>489</v>
      </c>
      <c r="R27" t="s">
        <v>490</v>
      </c>
      <c r="S27" t="s">
        <v>489</v>
      </c>
      <c r="T27" t="s">
        <v>459</v>
      </c>
      <c r="U27" t="s">
        <v>490</v>
      </c>
      <c r="V27" t="s">
        <v>488</v>
      </c>
      <c r="W27" t="s">
        <v>459</v>
      </c>
      <c r="X27" t="s">
        <v>370</v>
      </c>
      <c r="Y27" t="s">
        <v>371</v>
      </c>
    </row>
    <row r="28" spans="1:25" ht="21" customHeight="1" x14ac:dyDescent="0.35">
      <c r="A28" t="s">
        <v>480</v>
      </c>
      <c r="B28" t="s">
        <v>480</v>
      </c>
      <c r="C28" t="s">
        <v>480</v>
      </c>
      <c r="D28" t="s">
        <v>480</v>
      </c>
      <c r="E28" s="2" t="s">
        <v>212</v>
      </c>
      <c r="F28" t="s">
        <v>456</v>
      </c>
      <c r="G28" t="s">
        <v>487</v>
      </c>
      <c r="H28" t="s">
        <v>487</v>
      </c>
      <c r="I28" t="s">
        <v>456</v>
      </c>
      <c r="J28" t="s">
        <v>485</v>
      </c>
      <c r="K28" t="s">
        <v>486</v>
      </c>
      <c r="L28" t="s">
        <v>486</v>
      </c>
      <c r="M28" t="s">
        <v>486</v>
      </c>
      <c r="N28" t="s">
        <v>486</v>
      </c>
      <c r="O28" t="s">
        <v>452</v>
      </c>
      <c r="Q28" t="s">
        <v>488</v>
      </c>
      <c r="R28" t="s">
        <v>489</v>
      </c>
      <c r="S28" t="s">
        <v>488</v>
      </c>
      <c r="T28" t="s">
        <v>459</v>
      </c>
      <c r="U28" t="s">
        <v>489</v>
      </c>
      <c r="V28" t="s">
        <v>488</v>
      </c>
      <c r="W28" t="s">
        <v>459</v>
      </c>
      <c r="Y28" t="s">
        <v>213</v>
      </c>
    </row>
    <row r="29" spans="1:25" ht="21" customHeight="1" x14ac:dyDescent="0.35">
      <c r="A29" t="s">
        <v>480</v>
      </c>
      <c r="B29" t="s">
        <v>483</v>
      </c>
      <c r="C29" t="s">
        <v>480</v>
      </c>
      <c r="D29" t="s">
        <v>483</v>
      </c>
      <c r="F29" t="s">
        <v>456</v>
      </c>
      <c r="G29" t="s">
        <v>452</v>
      </c>
      <c r="H29" t="s">
        <v>486</v>
      </c>
      <c r="I29" t="s">
        <v>487</v>
      </c>
      <c r="J29" t="s">
        <v>452</v>
      </c>
      <c r="K29" t="s">
        <v>486</v>
      </c>
      <c r="L29" t="s">
        <v>452</v>
      </c>
      <c r="M29" t="s">
        <v>486</v>
      </c>
      <c r="N29" t="s">
        <v>456</v>
      </c>
      <c r="O29" t="s">
        <v>452</v>
      </c>
      <c r="Q29" t="s">
        <v>490</v>
      </c>
      <c r="R29" t="s">
        <v>489</v>
      </c>
      <c r="S29" t="s">
        <v>489</v>
      </c>
      <c r="T29" t="s">
        <v>459</v>
      </c>
      <c r="U29" t="s">
        <v>490</v>
      </c>
      <c r="V29" t="s">
        <v>488</v>
      </c>
      <c r="W29" t="s">
        <v>459</v>
      </c>
    </row>
    <row r="30" spans="1:25" ht="21" customHeight="1" x14ac:dyDescent="0.35">
      <c r="A30" t="s">
        <v>480</v>
      </c>
      <c r="B30" t="s">
        <v>480</v>
      </c>
      <c r="C30" t="s">
        <v>480</v>
      </c>
      <c r="D30" t="s">
        <v>481</v>
      </c>
      <c r="E30" t="s">
        <v>358</v>
      </c>
      <c r="F30" t="s">
        <v>486</v>
      </c>
      <c r="G30" t="s">
        <v>452</v>
      </c>
      <c r="H30" t="s">
        <v>486</v>
      </c>
      <c r="I30" t="s">
        <v>487</v>
      </c>
      <c r="J30" t="s">
        <v>486</v>
      </c>
      <c r="K30" t="s">
        <v>452</v>
      </c>
      <c r="L30" t="s">
        <v>452</v>
      </c>
      <c r="M30" t="s">
        <v>452</v>
      </c>
      <c r="N30" t="s">
        <v>452</v>
      </c>
      <c r="O30" t="s">
        <v>486</v>
      </c>
      <c r="Q30" t="s">
        <v>490</v>
      </c>
      <c r="R30" t="s">
        <v>458</v>
      </c>
      <c r="S30" t="s">
        <v>458</v>
      </c>
      <c r="T30" t="s">
        <v>459</v>
      </c>
      <c r="U30" t="s">
        <v>489</v>
      </c>
      <c r="V30" t="s">
        <v>488</v>
      </c>
      <c r="W30" t="s">
        <v>489</v>
      </c>
      <c r="X30" t="s">
        <v>359</v>
      </c>
      <c r="Y30" t="s">
        <v>360</v>
      </c>
    </row>
    <row r="31" spans="1:25" ht="21" customHeight="1" x14ac:dyDescent="0.35">
      <c r="A31" t="s">
        <v>484</v>
      </c>
      <c r="B31" t="s">
        <v>479</v>
      </c>
      <c r="C31" t="s">
        <v>484</v>
      </c>
      <c r="D31" t="s">
        <v>484</v>
      </c>
      <c r="E31" t="s">
        <v>146</v>
      </c>
      <c r="F31" t="s">
        <v>456</v>
      </c>
      <c r="G31" t="s">
        <v>487</v>
      </c>
      <c r="H31" t="s">
        <v>486</v>
      </c>
      <c r="I31" t="s">
        <v>487</v>
      </c>
      <c r="J31" t="s">
        <v>487</v>
      </c>
      <c r="K31" t="s">
        <v>486</v>
      </c>
      <c r="L31" t="s">
        <v>485</v>
      </c>
      <c r="M31" t="s">
        <v>452</v>
      </c>
      <c r="N31" t="s">
        <v>487</v>
      </c>
      <c r="O31" t="s">
        <v>485</v>
      </c>
      <c r="P31" t="s">
        <v>147</v>
      </c>
      <c r="Q31" t="s">
        <v>458</v>
      </c>
      <c r="R31" t="s">
        <v>489</v>
      </c>
      <c r="S31" t="s">
        <v>458</v>
      </c>
      <c r="T31" t="s">
        <v>459</v>
      </c>
      <c r="U31" t="s">
        <v>458</v>
      </c>
      <c r="V31" t="s">
        <v>488</v>
      </c>
      <c r="W31" t="s">
        <v>488</v>
      </c>
      <c r="Y31" s="2" t="s">
        <v>148</v>
      </c>
    </row>
    <row r="32" spans="1:25" ht="21" customHeight="1" x14ac:dyDescent="0.35">
      <c r="A32" t="s">
        <v>479</v>
      </c>
      <c r="B32" t="s">
        <v>483</v>
      </c>
      <c r="C32" t="s">
        <v>484</v>
      </c>
      <c r="D32" t="s">
        <v>484</v>
      </c>
      <c r="F32" t="s">
        <v>486</v>
      </c>
      <c r="G32" t="s">
        <v>452</v>
      </c>
      <c r="H32" t="s">
        <v>452</v>
      </c>
      <c r="I32" t="s">
        <v>487</v>
      </c>
      <c r="J32" t="s">
        <v>452</v>
      </c>
      <c r="K32" t="s">
        <v>452</v>
      </c>
      <c r="L32" t="s">
        <v>452</v>
      </c>
      <c r="M32" t="s">
        <v>452</v>
      </c>
      <c r="N32" t="s">
        <v>486</v>
      </c>
      <c r="O32" t="s">
        <v>452</v>
      </c>
      <c r="P32" t="s">
        <v>150</v>
      </c>
      <c r="Q32" t="s">
        <v>488</v>
      </c>
      <c r="R32" t="s">
        <v>489</v>
      </c>
      <c r="S32" t="s">
        <v>489</v>
      </c>
      <c r="T32" t="s">
        <v>459</v>
      </c>
      <c r="U32" t="s">
        <v>490</v>
      </c>
      <c r="V32" t="s">
        <v>488</v>
      </c>
      <c r="W32" t="s">
        <v>488</v>
      </c>
      <c r="Y32" t="s">
        <v>151</v>
      </c>
    </row>
    <row r="33" spans="1:25" ht="21" customHeight="1" x14ac:dyDescent="0.35">
      <c r="A33" t="s">
        <v>478</v>
      </c>
      <c r="B33" t="s">
        <v>479</v>
      </c>
      <c r="C33" t="s">
        <v>484</v>
      </c>
      <c r="D33" t="s">
        <v>484</v>
      </c>
      <c r="E33" t="s">
        <v>171</v>
      </c>
      <c r="F33" t="s">
        <v>456</v>
      </c>
      <c r="G33" t="s">
        <v>487</v>
      </c>
      <c r="H33" t="s">
        <v>487</v>
      </c>
      <c r="I33" t="s">
        <v>487</v>
      </c>
      <c r="J33" t="s">
        <v>485</v>
      </c>
      <c r="K33" t="s">
        <v>486</v>
      </c>
      <c r="L33" t="s">
        <v>452</v>
      </c>
      <c r="M33" t="s">
        <v>486</v>
      </c>
      <c r="N33" t="s">
        <v>485</v>
      </c>
      <c r="O33" t="s">
        <v>485</v>
      </c>
      <c r="P33" t="s">
        <v>172</v>
      </c>
      <c r="Q33" t="s">
        <v>458</v>
      </c>
      <c r="R33" t="s">
        <v>489</v>
      </c>
      <c r="S33" t="s">
        <v>458</v>
      </c>
      <c r="T33" t="s">
        <v>459</v>
      </c>
      <c r="U33" t="s">
        <v>489</v>
      </c>
      <c r="V33" t="s">
        <v>488</v>
      </c>
      <c r="W33" t="s">
        <v>459</v>
      </c>
      <c r="X33" t="s">
        <v>173</v>
      </c>
      <c r="Y33" t="s">
        <v>174</v>
      </c>
    </row>
    <row r="34" spans="1:25" ht="21" customHeight="1" x14ac:dyDescent="0.35">
      <c r="A34" t="s">
        <v>478</v>
      </c>
      <c r="B34" t="s">
        <v>483</v>
      </c>
      <c r="C34" t="s">
        <v>484</v>
      </c>
      <c r="D34" t="s">
        <v>483</v>
      </c>
      <c r="E34" t="s">
        <v>194</v>
      </c>
      <c r="F34" t="s">
        <v>487</v>
      </c>
      <c r="G34" t="s">
        <v>487</v>
      </c>
      <c r="H34" t="s">
        <v>487</v>
      </c>
      <c r="I34" t="s">
        <v>452</v>
      </c>
      <c r="J34" t="s">
        <v>487</v>
      </c>
      <c r="K34" t="s">
        <v>452</v>
      </c>
      <c r="L34" t="s">
        <v>452</v>
      </c>
      <c r="M34" t="s">
        <v>486</v>
      </c>
      <c r="N34" t="s">
        <v>486</v>
      </c>
      <c r="O34" t="s">
        <v>485</v>
      </c>
      <c r="Q34" t="s">
        <v>458</v>
      </c>
      <c r="R34" t="s">
        <v>458</v>
      </c>
      <c r="S34" t="s">
        <v>458</v>
      </c>
      <c r="T34" t="s">
        <v>459</v>
      </c>
      <c r="U34" t="s">
        <v>489</v>
      </c>
      <c r="V34" t="s">
        <v>488</v>
      </c>
      <c r="W34" t="s">
        <v>458</v>
      </c>
      <c r="X34" t="s">
        <v>195</v>
      </c>
      <c r="Y34" t="s">
        <v>196</v>
      </c>
    </row>
    <row r="35" spans="1:25" ht="21" customHeight="1" x14ac:dyDescent="0.35">
      <c r="A35" t="s">
        <v>479</v>
      </c>
      <c r="B35" t="s">
        <v>483</v>
      </c>
      <c r="C35" t="s">
        <v>484</v>
      </c>
      <c r="D35" t="s">
        <v>484</v>
      </c>
      <c r="E35" t="s">
        <v>215</v>
      </c>
      <c r="F35" t="s">
        <v>452</v>
      </c>
      <c r="G35" t="s">
        <v>487</v>
      </c>
      <c r="H35" t="s">
        <v>487</v>
      </c>
      <c r="I35" t="s">
        <v>487</v>
      </c>
      <c r="J35" t="s">
        <v>485</v>
      </c>
      <c r="K35" t="s">
        <v>452</v>
      </c>
      <c r="L35" t="s">
        <v>452</v>
      </c>
      <c r="M35" t="s">
        <v>452</v>
      </c>
      <c r="N35" t="s">
        <v>452</v>
      </c>
      <c r="O35" t="s">
        <v>452</v>
      </c>
      <c r="P35" t="s">
        <v>216</v>
      </c>
      <c r="Q35" t="s">
        <v>458</v>
      </c>
      <c r="R35" t="s">
        <v>490</v>
      </c>
      <c r="S35" t="s">
        <v>458</v>
      </c>
      <c r="T35" t="s">
        <v>459</v>
      </c>
      <c r="U35" t="s">
        <v>458</v>
      </c>
      <c r="V35" t="s">
        <v>458</v>
      </c>
      <c r="W35" t="s">
        <v>489</v>
      </c>
      <c r="X35" t="s">
        <v>217</v>
      </c>
      <c r="Y35" t="s">
        <v>218</v>
      </c>
    </row>
    <row r="36" spans="1:25" ht="21" customHeight="1" x14ac:dyDescent="0.35">
      <c r="A36" t="s">
        <v>477</v>
      </c>
      <c r="B36" t="s">
        <v>479</v>
      </c>
      <c r="C36" t="s">
        <v>484</v>
      </c>
      <c r="D36" t="s">
        <v>484</v>
      </c>
      <c r="F36" t="s">
        <v>456</v>
      </c>
      <c r="G36" t="s">
        <v>485</v>
      </c>
      <c r="H36" t="s">
        <v>485</v>
      </c>
      <c r="I36" t="s">
        <v>487</v>
      </c>
      <c r="J36" t="s">
        <v>452</v>
      </c>
      <c r="K36" t="s">
        <v>486</v>
      </c>
      <c r="L36" t="s">
        <v>452</v>
      </c>
      <c r="M36" t="s">
        <v>452</v>
      </c>
      <c r="N36" t="s">
        <v>452</v>
      </c>
      <c r="O36" t="s">
        <v>452</v>
      </c>
      <c r="Q36" t="s">
        <v>458</v>
      </c>
      <c r="R36" t="s">
        <v>458</v>
      </c>
      <c r="S36" t="s">
        <v>458</v>
      </c>
      <c r="T36" t="s">
        <v>459</v>
      </c>
      <c r="U36" t="s">
        <v>490</v>
      </c>
      <c r="V36" t="s">
        <v>488</v>
      </c>
      <c r="W36" t="s">
        <v>490</v>
      </c>
    </row>
    <row r="37" spans="1:25" ht="21" customHeight="1" x14ac:dyDescent="0.35">
      <c r="A37" t="s">
        <v>480</v>
      </c>
      <c r="B37" t="s">
        <v>482</v>
      </c>
      <c r="C37" t="s">
        <v>484</v>
      </c>
      <c r="D37" t="s">
        <v>481</v>
      </c>
      <c r="E37" t="s">
        <v>305</v>
      </c>
      <c r="F37" t="s">
        <v>487</v>
      </c>
      <c r="G37" t="s">
        <v>485</v>
      </c>
      <c r="H37" t="s">
        <v>486</v>
      </c>
      <c r="I37" t="s">
        <v>485</v>
      </c>
      <c r="J37" t="s">
        <v>452</v>
      </c>
      <c r="K37" t="s">
        <v>452</v>
      </c>
      <c r="L37" t="s">
        <v>452</v>
      </c>
      <c r="M37" t="s">
        <v>452</v>
      </c>
      <c r="N37" t="s">
        <v>452</v>
      </c>
      <c r="O37" t="s">
        <v>452</v>
      </c>
      <c r="P37" t="s">
        <v>306</v>
      </c>
      <c r="Q37" t="s">
        <v>490</v>
      </c>
      <c r="R37" t="s">
        <v>490</v>
      </c>
      <c r="S37" t="s">
        <v>490</v>
      </c>
      <c r="T37" t="s">
        <v>459</v>
      </c>
      <c r="U37" t="s">
        <v>458</v>
      </c>
      <c r="V37" t="s">
        <v>488</v>
      </c>
      <c r="W37" t="s">
        <v>459</v>
      </c>
      <c r="X37" t="s">
        <v>307</v>
      </c>
      <c r="Y37" t="s">
        <v>308</v>
      </c>
    </row>
    <row r="38" spans="1:25" ht="21" customHeight="1" x14ac:dyDescent="0.35">
      <c r="A38" t="s">
        <v>476</v>
      </c>
      <c r="B38" t="s">
        <v>483</v>
      </c>
      <c r="C38" t="s">
        <v>484</v>
      </c>
      <c r="D38" t="s">
        <v>484</v>
      </c>
      <c r="F38" t="s">
        <v>456</v>
      </c>
      <c r="G38" t="s">
        <v>456</v>
      </c>
      <c r="H38" t="s">
        <v>456</v>
      </c>
      <c r="I38" t="s">
        <v>456</v>
      </c>
      <c r="J38" t="s">
        <v>486</v>
      </c>
      <c r="K38" t="s">
        <v>485</v>
      </c>
      <c r="L38" t="s">
        <v>452</v>
      </c>
      <c r="M38" t="s">
        <v>452</v>
      </c>
      <c r="N38" t="s">
        <v>485</v>
      </c>
      <c r="O38" t="s">
        <v>485</v>
      </c>
      <c r="Q38" t="s">
        <v>490</v>
      </c>
      <c r="R38" t="s">
        <v>490</v>
      </c>
      <c r="S38" t="s">
        <v>490</v>
      </c>
      <c r="T38" t="s">
        <v>459</v>
      </c>
      <c r="U38" t="s">
        <v>458</v>
      </c>
      <c r="V38" t="s">
        <v>459</v>
      </c>
      <c r="W38" t="s">
        <v>459</v>
      </c>
    </row>
    <row r="39" spans="1:25" ht="21" customHeight="1" x14ac:dyDescent="0.35">
      <c r="A39" t="s">
        <v>478</v>
      </c>
      <c r="B39" t="s">
        <v>478</v>
      </c>
      <c r="C39" t="s">
        <v>484</v>
      </c>
      <c r="D39" t="s">
        <v>478</v>
      </c>
      <c r="E39" t="s">
        <v>341</v>
      </c>
      <c r="F39" t="s">
        <v>456</v>
      </c>
      <c r="G39" t="s">
        <v>456</v>
      </c>
      <c r="H39" t="s">
        <v>487</v>
      </c>
      <c r="I39" t="s">
        <v>456</v>
      </c>
      <c r="J39" t="s">
        <v>487</v>
      </c>
      <c r="K39" t="s">
        <v>456</v>
      </c>
      <c r="L39" t="s">
        <v>456</v>
      </c>
      <c r="M39" t="s">
        <v>456</v>
      </c>
      <c r="N39" t="s">
        <v>487</v>
      </c>
      <c r="O39" t="s">
        <v>486</v>
      </c>
      <c r="Q39" t="s">
        <v>488</v>
      </c>
      <c r="R39" t="s">
        <v>490</v>
      </c>
      <c r="S39" t="s">
        <v>489</v>
      </c>
      <c r="T39" t="s">
        <v>459</v>
      </c>
      <c r="U39" t="s">
        <v>490</v>
      </c>
      <c r="V39" t="s">
        <v>488</v>
      </c>
      <c r="W39" t="s">
        <v>488</v>
      </c>
      <c r="X39" t="s">
        <v>342</v>
      </c>
      <c r="Y39" t="s">
        <v>343</v>
      </c>
    </row>
    <row r="40" spans="1:25" ht="21" customHeight="1" x14ac:dyDescent="0.35">
      <c r="A40" t="s">
        <v>478</v>
      </c>
      <c r="B40" t="s">
        <v>479</v>
      </c>
      <c r="C40" t="s">
        <v>484</v>
      </c>
      <c r="D40" t="s">
        <v>484</v>
      </c>
      <c r="F40" t="s">
        <v>456</v>
      </c>
      <c r="G40" t="s">
        <v>487</v>
      </c>
      <c r="H40" t="s">
        <v>487</v>
      </c>
      <c r="I40" t="s">
        <v>487</v>
      </c>
      <c r="J40" t="s">
        <v>486</v>
      </c>
      <c r="K40" t="s">
        <v>486</v>
      </c>
      <c r="L40" t="s">
        <v>485</v>
      </c>
      <c r="M40" t="s">
        <v>485</v>
      </c>
      <c r="N40" t="s">
        <v>486</v>
      </c>
      <c r="O40" t="s">
        <v>485</v>
      </c>
      <c r="P40" t="s">
        <v>347</v>
      </c>
      <c r="Q40" t="s">
        <v>490</v>
      </c>
      <c r="R40" t="s">
        <v>490</v>
      </c>
      <c r="S40" t="s">
        <v>458</v>
      </c>
      <c r="T40" t="s">
        <v>459</v>
      </c>
      <c r="U40" t="s">
        <v>490</v>
      </c>
      <c r="V40" t="s">
        <v>490</v>
      </c>
      <c r="W40" t="s">
        <v>488</v>
      </c>
    </row>
    <row r="41" spans="1:25" ht="21" customHeight="1" x14ac:dyDescent="0.35">
      <c r="A41" t="s">
        <v>478</v>
      </c>
      <c r="B41" t="s">
        <v>476</v>
      </c>
      <c r="C41" t="s">
        <v>484</v>
      </c>
      <c r="D41" t="s">
        <v>484</v>
      </c>
      <c r="E41" t="s">
        <v>348</v>
      </c>
      <c r="F41" t="s">
        <v>456</v>
      </c>
      <c r="G41" t="s">
        <v>456</v>
      </c>
      <c r="H41" t="s">
        <v>456</v>
      </c>
      <c r="I41" t="s">
        <v>456</v>
      </c>
      <c r="J41" t="s">
        <v>456</v>
      </c>
      <c r="K41" t="s">
        <v>456</v>
      </c>
      <c r="L41" t="s">
        <v>487</v>
      </c>
      <c r="M41" t="s">
        <v>456</v>
      </c>
      <c r="N41" t="s">
        <v>456</v>
      </c>
      <c r="O41" t="s">
        <v>487</v>
      </c>
      <c r="P41" t="s">
        <v>349</v>
      </c>
      <c r="Q41" t="s">
        <v>489</v>
      </c>
      <c r="R41" t="s">
        <v>489</v>
      </c>
      <c r="S41" t="s">
        <v>489</v>
      </c>
      <c r="T41" t="s">
        <v>459</v>
      </c>
      <c r="U41" t="s">
        <v>488</v>
      </c>
      <c r="V41" t="s">
        <v>488</v>
      </c>
      <c r="W41" t="s">
        <v>488</v>
      </c>
      <c r="Y41" t="s">
        <v>350</v>
      </c>
    </row>
    <row r="42" spans="1:25" ht="21" customHeight="1" x14ac:dyDescent="0.35">
      <c r="A42" t="s">
        <v>476</v>
      </c>
      <c r="B42" t="s">
        <v>483</v>
      </c>
      <c r="C42" t="s">
        <v>484</v>
      </c>
      <c r="D42" t="s">
        <v>484</v>
      </c>
      <c r="F42" t="s">
        <v>485</v>
      </c>
      <c r="G42" t="s">
        <v>452</v>
      </c>
      <c r="H42" t="s">
        <v>452</v>
      </c>
      <c r="I42" t="s">
        <v>487</v>
      </c>
      <c r="J42" t="s">
        <v>452</v>
      </c>
      <c r="K42" t="s">
        <v>452</v>
      </c>
      <c r="L42" t="s">
        <v>452</v>
      </c>
      <c r="M42" t="s">
        <v>452</v>
      </c>
      <c r="N42" t="s">
        <v>452</v>
      </c>
      <c r="O42" t="s">
        <v>452</v>
      </c>
      <c r="Q42" t="s">
        <v>458</v>
      </c>
      <c r="R42" t="s">
        <v>458</v>
      </c>
      <c r="S42" t="s">
        <v>458</v>
      </c>
      <c r="T42" t="s">
        <v>459</v>
      </c>
      <c r="U42" t="s">
        <v>458</v>
      </c>
      <c r="V42" t="s">
        <v>488</v>
      </c>
      <c r="W42" t="s">
        <v>488</v>
      </c>
      <c r="Y42" t="s">
        <v>362</v>
      </c>
    </row>
    <row r="43" spans="1:25" ht="21" customHeight="1" x14ac:dyDescent="0.35">
      <c r="A43" t="s">
        <v>477</v>
      </c>
      <c r="B43" t="s">
        <v>479</v>
      </c>
      <c r="C43" t="s">
        <v>477</v>
      </c>
      <c r="D43" t="s">
        <v>479</v>
      </c>
      <c r="E43" t="s">
        <v>154</v>
      </c>
      <c r="F43" t="s">
        <v>456</v>
      </c>
      <c r="G43" t="s">
        <v>487</v>
      </c>
      <c r="H43" t="s">
        <v>487</v>
      </c>
      <c r="I43" t="s">
        <v>456</v>
      </c>
      <c r="J43" t="s">
        <v>487</v>
      </c>
      <c r="K43" t="s">
        <v>487</v>
      </c>
      <c r="L43" t="s">
        <v>486</v>
      </c>
      <c r="M43" t="s">
        <v>486</v>
      </c>
      <c r="N43" t="s">
        <v>486</v>
      </c>
      <c r="O43" t="s">
        <v>485</v>
      </c>
      <c r="P43" s="2" t="s">
        <v>155</v>
      </c>
      <c r="Q43" t="s">
        <v>489</v>
      </c>
      <c r="R43" t="s">
        <v>490</v>
      </c>
      <c r="S43" t="s">
        <v>490</v>
      </c>
      <c r="T43" t="s">
        <v>459</v>
      </c>
      <c r="U43" t="s">
        <v>489</v>
      </c>
      <c r="V43" t="s">
        <v>459</v>
      </c>
      <c r="W43" t="s">
        <v>488</v>
      </c>
      <c r="X43" s="2" t="s">
        <v>156</v>
      </c>
      <c r="Y43" t="s">
        <v>157</v>
      </c>
    </row>
    <row r="44" spans="1:25" ht="21" customHeight="1" x14ac:dyDescent="0.35">
      <c r="A44" t="s">
        <v>477</v>
      </c>
      <c r="B44" t="s">
        <v>480</v>
      </c>
      <c r="C44" t="s">
        <v>477</v>
      </c>
      <c r="D44" t="s">
        <v>480</v>
      </c>
      <c r="F44" t="s">
        <v>456</v>
      </c>
      <c r="G44" t="s">
        <v>487</v>
      </c>
      <c r="H44" t="s">
        <v>487</v>
      </c>
      <c r="I44" t="s">
        <v>456</v>
      </c>
      <c r="J44" t="s">
        <v>487</v>
      </c>
      <c r="K44" t="s">
        <v>452</v>
      </c>
      <c r="L44" t="s">
        <v>452</v>
      </c>
      <c r="M44" t="s">
        <v>452</v>
      </c>
      <c r="N44" t="s">
        <v>486</v>
      </c>
      <c r="O44" t="s">
        <v>452</v>
      </c>
      <c r="Q44" t="s">
        <v>458</v>
      </c>
      <c r="R44" t="s">
        <v>490</v>
      </c>
      <c r="S44" t="s">
        <v>488</v>
      </c>
      <c r="T44" t="s">
        <v>459</v>
      </c>
      <c r="U44" t="s">
        <v>490</v>
      </c>
      <c r="V44" t="s">
        <v>488</v>
      </c>
      <c r="W44" t="s">
        <v>459</v>
      </c>
      <c r="X44" t="s">
        <v>169</v>
      </c>
    </row>
    <row r="45" spans="1:25" ht="21" customHeight="1" x14ac:dyDescent="0.35">
      <c r="A45" t="s">
        <v>477</v>
      </c>
      <c r="B45" t="s">
        <v>483</v>
      </c>
      <c r="C45" t="s">
        <v>477</v>
      </c>
      <c r="D45" t="s">
        <v>483</v>
      </c>
      <c r="E45" t="s">
        <v>200</v>
      </c>
      <c r="F45" t="s">
        <v>487</v>
      </c>
      <c r="G45" t="s">
        <v>487</v>
      </c>
      <c r="H45" t="s">
        <v>487</v>
      </c>
      <c r="I45" t="s">
        <v>487</v>
      </c>
      <c r="J45" t="s">
        <v>487</v>
      </c>
      <c r="K45" t="s">
        <v>485</v>
      </c>
      <c r="L45" t="s">
        <v>485</v>
      </c>
      <c r="M45" t="s">
        <v>485</v>
      </c>
      <c r="N45" t="s">
        <v>486</v>
      </c>
      <c r="O45" t="s">
        <v>486</v>
      </c>
      <c r="P45" t="s">
        <v>201</v>
      </c>
      <c r="Q45" t="s">
        <v>488</v>
      </c>
      <c r="R45" t="s">
        <v>488</v>
      </c>
      <c r="S45" t="s">
        <v>488</v>
      </c>
      <c r="T45" t="s">
        <v>488</v>
      </c>
      <c r="U45" t="s">
        <v>488</v>
      </c>
      <c r="V45" t="s">
        <v>488</v>
      </c>
      <c r="W45" t="s">
        <v>488</v>
      </c>
      <c r="X45" t="s">
        <v>202</v>
      </c>
    </row>
    <row r="46" spans="1:25" ht="21" customHeight="1" x14ac:dyDescent="0.35">
      <c r="A46" t="s">
        <v>476</v>
      </c>
      <c r="B46" t="s">
        <v>483</v>
      </c>
      <c r="C46" t="s">
        <v>477</v>
      </c>
      <c r="D46" t="s">
        <v>483</v>
      </c>
      <c r="E46" t="s">
        <v>204</v>
      </c>
      <c r="F46" t="s">
        <v>456</v>
      </c>
      <c r="G46" t="s">
        <v>456</v>
      </c>
      <c r="H46" t="s">
        <v>456</v>
      </c>
      <c r="I46" t="s">
        <v>456</v>
      </c>
      <c r="J46" t="s">
        <v>487</v>
      </c>
      <c r="K46" t="s">
        <v>485</v>
      </c>
      <c r="L46" t="s">
        <v>485</v>
      </c>
      <c r="M46" t="s">
        <v>486</v>
      </c>
      <c r="N46" t="s">
        <v>487</v>
      </c>
      <c r="O46" t="s">
        <v>452</v>
      </c>
      <c r="P46" t="s">
        <v>205</v>
      </c>
      <c r="Q46" t="s">
        <v>490</v>
      </c>
      <c r="R46" t="s">
        <v>490</v>
      </c>
      <c r="S46" t="s">
        <v>490</v>
      </c>
      <c r="T46" t="s">
        <v>459</v>
      </c>
      <c r="U46" t="s">
        <v>489</v>
      </c>
      <c r="V46" t="s">
        <v>489</v>
      </c>
      <c r="W46" t="s">
        <v>459</v>
      </c>
      <c r="X46" s="2" t="s">
        <v>206</v>
      </c>
      <c r="Y46" t="s">
        <v>207</v>
      </c>
    </row>
    <row r="47" spans="1:25" ht="21" customHeight="1" x14ac:dyDescent="0.35">
      <c r="A47" t="s">
        <v>477</v>
      </c>
      <c r="B47" t="s">
        <v>483</v>
      </c>
      <c r="C47" t="s">
        <v>477</v>
      </c>
      <c r="D47" t="s">
        <v>484</v>
      </c>
      <c r="E47" t="s">
        <v>226</v>
      </c>
      <c r="F47" t="s">
        <v>456</v>
      </c>
      <c r="G47" t="s">
        <v>486</v>
      </c>
      <c r="H47" t="s">
        <v>486</v>
      </c>
      <c r="I47" t="s">
        <v>487</v>
      </c>
      <c r="J47" t="s">
        <v>487</v>
      </c>
      <c r="K47" t="s">
        <v>485</v>
      </c>
      <c r="L47" t="s">
        <v>452</v>
      </c>
      <c r="M47" t="s">
        <v>485</v>
      </c>
      <c r="N47" t="s">
        <v>487</v>
      </c>
      <c r="O47" t="s">
        <v>486</v>
      </c>
      <c r="P47" s="2" t="s">
        <v>227</v>
      </c>
      <c r="Q47" t="s">
        <v>489</v>
      </c>
      <c r="R47" t="s">
        <v>489</v>
      </c>
      <c r="S47" t="s">
        <v>489</v>
      </c>
      <c r="T47" t="s">
        <v>459</v>
      </c>
      <c r="U47" t="s">
        <v>489</v>
      </c>
      <c r="V47" t="s">
        <v>488</v>
      </c>
      <c r="W47" t="s">
        <v>490</v>
      </c>
      <c r="X47" t="s">
        <v>228</v>
      </c>
      <c r="Y47" t="s">
        <v>229</v>
      </c>
    </row>
    <row r="48" spans="1:25" ht="21" customHeight="1" x14ac:dyDescent="0.35">
      <c r="A48" t="s">
        <v>477</v>
      </c>
      <c r="B48" t="s">
        <v>479</v>
      </c>
      <c r="C48" t="s">
        <v>477</v>
      </c>
      <c r="D48" t="s">
        <v>484</v>
      </c>
      <c r="E48" t="s">
        <v>231</v>
      </c>
      <c r="F48" t="s">
        <v>456</v>
      </c>
      <c r="G48" t="s">
        <v>487</v>
      </c>
      <c r="H48" t="s">
        <v>486</v>
      </c>
      <c r="I48" t="s">
        <v>486</v>
      </c>
      <c r="J48" t="s">
        <v>452</v>
      </c>
      <c r="K48" t="s">
        <v>485</v>
      </c>
      <c r="L48" t="s">
        <v>485</v>
      </c>
      <c r="M48" t="s">
        <v>452</v>
      </c>
      <c r="N48" t="s">
        <v>452</v>
      </c>
      <c r="O48" t="s">
        <v>452</v>
      </c>
      <c r="Q48" t="s">
        <v>490</v>
      </c>
      <c r="R48" t="s">
        <v>490</v>
      </c>
      <c r="S48" t="s">
        <v>458</v>
      </c>
      <c r="T48" t="s">
        <v>459</v>
      </c>
      <c r="U48" t="s">
        <v>489</v>
      </c>
      <c r="V48" t="s">
        <v>489</v>
      </c>
      <c r="W48" t="s">
        <v>489</v>
      </c>
      <c r="X48" t="s">
        <v>232</v>
      </c>
      <c r="Y48" t="s">
        <v>233</v>
      </c>
    </row>
    <row r="49" spans="1:25" ht="21" customHeight="1" x14ac:dyDescent="0.35">
      <c r="A49" t="s">
        <v>479</v>
      </c>
      <c r="B49" t="s">
        <v>483</v>
      </c>
      <c r="F49" t="s">
        <v>485</v>
      </c>
      <c r="G49" t="s">
        <v>452</v>
      </c>
      <c r="H49" t="s">
        <v>452</v>
      </c>
      <c r="I49" t="s">
        <v>486</v>
      </c>
      <c r="J49" t="s">
        <v>452</v>
      </c>
      <c r="K49" t="s">
        <v>452</v>
      </c>
      <c r="L49" t="s">
        <v>452</v>
      </c>
      <c r="M49" t="s">
        <v>452</v>
      </c>
      <c r="N49" t="s">
        <v>452</v>
      </c>
      <c r="O49" t="s">
        <v>452</v>
      </c>
      <c r="Q49" t="s">
        <v>458</v>
      </c>
      <c r="R49" t="s">
        <v>458</v>
      </c>
      <c r="S49" t="s">
        <v>458</v>
      </c>
      <c r="T49" t="s">
        <v>459</v>
      </c>
      <c r="U49" t="s">
        <v>490</v>
      </c>
      <c r="V49" t="s">
        <v>488</v>
      </c>
      <c r="W49" t="s">
        <v>489</v>
      </c>
      <c r="Y49" s="2" t="s">
        <v>190</v>
      </c>
    </row>
    <row r="50" spans="1:25" ht="21" customHeight="1" x14ac:dyDescent="0.35">
      <c r="A50" t="s">
        <v>476</v>
      </c>
      <c r="B50" t="s">
        <v>482</v>
      </c>
      <c r="F50" t="s">
        <v>456</v>
      </c>
      <c r="G50" t="s">
        <v>487</v>
      </c>
      <c r="H50" t="s">
        <v>456</v>
      </c>
      <c r="I50" t="s">
        <v>487</v>
      </c>
      <c r="J50" t="s">
        <v>486</v>
      </c>
      <c r="K50" t="s">
        <v>485</v>
      </c>
      <c r="L50" t="s">
        <v>485</v>
      </c>
      <c r="M50" t="s">
        <v>486</v>
      </c>
      <c r="N50" t="s">
        <v>485</v>
      </c>
      <c r="O50" t="s">
        <v>485</v>
      </c>
      <c r="Q50" t="s">
        <v>489</v>
      </c>
      <c r="R50" t="s">
        <v>489</v>
      </c>
      <c r="S50" t="s">
        <v>490</v>
      </c>
      <c r="T50" t="s">
        <v>459</v>
      </c>
      <c r="U50" t="s">
        <v>489</v>
      </c>
      <c r="V50" t="s">
        <v>488</v>
      </c>
      <c r="W50" t="s">
        <v>488</v>
      </c>
      <c r="Y50" t="s">
        <v>253</v>
      </c>
    </row>
    <row r="51" spans="1:25" ht="21" customHeight="1" x14ac:dyDescent="0.35">
      <c r="A51" t="s">
        <v>477</v>
      </c>
      <c r="B51" t="s">
        <v>479</v>
      </c>
      <c r="F51" t="s">
        <v>456</v>
      </c>
      <c r="G51" t="s">
        <v>456</v>
      </c>
      <c r="H51" t="s">
        <v>487</v>
      </c>
      <c r="I51" t="s">
        <v>456</v>
      </c>
      <c r="J51" t="s">
        <v>485</v>
      </c>
      <c r="K51" t="s">
        <v>486</v>
      </c>
      <c r="L51" t="s">
        <v>486</v>
      </c>
      <c r="M51" t="s">
        <v>452</v>
      </c>
      <c r="N51" t="s">
        <v>486</v>
      </c>
      <c r="O51" t="s">
        <v>485</v>
      </c>
      <c r="P51" t="s">
        <v>270</v>
      </c>
      <c r="Q51" t="s">
        <v>490</v>
      </c>
      <c r="R51" t="s">
        <v>458</v>
      </c>
      <c r="S51" t="s">
        <v>458</v>
      </c>
      <c r="T51" t="s">
        <v>488</v>
      </c>
      <c r="U51" t="s">
        <v>490</v>
      </c>
      <c r="V51" t="s">
        <v>489</v>
      </c>
      <c r="W51" t="s">
        <v>490</v>
      </c>
    </row>
    <row r="52" spans="1:25" ht="21" customHeight="1" x14ac:dyDescent="0.35">
      <c r="A52" t="s">
        <v>477</v>
      </c>
      <c r="B52" t="s">
        <v>481</v>
      </c>
      <c r="F52" t="s">
        <v>456</v>
      </c>
      <c r="G52" t="s">
        <v>485</v>
      </c>
      <c r="H52" t="s">
        <v>487</v>
      </c>
      <c r="I52" t="s">
        <v>487</v>
      </c>
      <c r="J52" t="s">
        <v>486</v>
      </c>
      <c r="K52" t="s">
        <v>486</v>
      </c>
      <c r="L52" t="s">
        <v>452</v>
      </c>
      <c r="M52" t="s">
        <v>485</v>
      </c>
      <c r="N52" t="s">
        <v>485</v>
      </c>
      <c r="O52" t="s">
        <v>486</v>
      </c>
      <c r="Q52" t="s">
        <v>490</v>
      </c>
      <c r="R52" t="s">
        <v>458</v>
      </c>
      <c r="S52" t="s">
        <v>490</v>
      </c>
      <c r="T52" t="s">
        <v>459</v>
      </c>
      <c r="U52" t="s">
        <v>489</v>
      </c>
      <c r="V52" t="s">
        <v>489</v>
      </c>
      <c r="W52" t="s">
        <v>488</v>
      </c>
      <c r="Y52" t="s">
        <v>273</v>
      </c>
    </row>
    <row r="53" spans="1:25" ht="21" customHeight="1" x14ac:dyDescent="0.35">
      <c r="A53" t="s">
        <v>481</v>
      </c>
      <c r="B53" t="s">
        <v>483</v>
      </c>
      <c r="F53" t="s">
        <v>487</v>
      </c>
      <c r="G53" t="s">
        <v>485</v>
      </c>
      <c r="H53" t="s">
        <v>486</v>
      </c>
      <c r="I53" t="s">
        <v>485</v>
      </c>
      <c r="J53" t="s">
        <v>486</v>
      </c>
      <c r="K53" t="s">
        <v>452</v>
      </c>
      <c r="L53" t="s">
        <v>452</v>
      </c>
      <c r="M53" t="s">
        <v>452</v>
      </c>
      <c r="N53" t="s">
        <v>485</v>
      </c>
      <c r="O53" t="s">
        <v>485</v>
      </c>
      <c r="P53" t="s">
        <v>275</v>
      </c>
      <c r="Q53" t="s">
        <v>490</v>
      </c>
      <c r="R53" t="s">
        <v>489</v>
      </c>
      <c r="S53" t="s">
        <v>489</v>
      </c>
      <c r="T53" t="s">
        <v>459</v>
      </c>
      <c r="U53" t="s">
        <v>489</v>
      </c>
      <c r="V53" t="s">
        <v>489</v>
      </c>
      <c r="W53" t="s">
        <v>489</v>
      </c>
      <c r="Y53" t="s">
        <v>276</v>
      </c>
    </row>
    <row r="54" spans="1:25" ht="21" customHeight="1" x14ac:dyDescent="0.35">
      <c r="A54" t="s">
        <v>476</v>
      </c>
      <c r="B54" t="s">
        <v>482</v>
      </c>
      <c r="F54" t="s">
        <v>452</v>
      </c>
      <c r="G54" t="s">
        <v>485</v>
      </c>
      <c r="H54" t="s">
        <v>486</v>
      </c>
      <c r="I54" t="s">
        <v>485</v>
      </c>
      <c r="J54" t="s">
        <v>485</v>
      </c>
      <c r="K54" t="s">
        <v>452</v>
      </c>
      <c r="L54" t="s">
        <v>452</v>
      </c>
      <c r="M54" t="s">
        <v>452</v>
      </c>
      <c r="N54" t="s">
        <v>452</v>
      </c>
      <c r="O54" t="s">
        <v>452</v>
      </c>
      <c r="P54" t="s">
        <v>283</v>
      </c>
      <c r="Q54" t="s">
        <v>458</v>
      </c>
      <c r="R54" t="s">
        <v>458</v>
      </c>
      <c r="S54" t="s">
        <v>458</v>
      </c>
      <c r="T54" t="s">
        <v>489</v>
      </c>
      <c r="U54" t="s">
        <v>458</v>
      </c>
      <c r="V54" t="s">
        <v>489</v>
      </c>
      <c r="W54" t="s">
        <v>458</v>
      </c>
      <c r="Y54" s="2" t="s">
        <v>284</v>
      </c>
    </row>
    <row r="55" spans="1:25" ht="21" customHeight="1" x14ac:dyDescent="0.35">
      <c r="A55" t="s">
        <v>476</v>
      </c>
      <c r="B55" t="s">
        <v>481</v>
      </c>
      <c r="F55" t="s">
        <v>487</v>
      </c>
      <c r="G55" t="s">
        <v>486</v>
      </c>
      <c r="H55" t="s">
        <v>487</v>
      </c>
      <c r="I55" t="s">
        <v>456</v>
      </c>
      <c r="J55" t="s">
        <v>486</v>
      </c>
      <c r="K55" t="s">
        <v>486</v>
      </c>
      <c r="L55" t="s">
        <v>485</v>
      </c>
      <c r="M55" t="s">
        <v>487</v>
      </c>
      <c r="N55" t="s">
        <v>456</v>
      </c>
      <c r="O55" t="s">
        <v>485</v>
      </c>
      <c r="P55" t="s">
        <v>289</v>
      </c>
      <c r="Q55" t="s">
        <v>458</v>
      </c>
      <c r="R55" t="s">
        <v>458</v>
      </c>
      <c r="S55" t="s">
        <v>458</v>
      </c>
      <c r="T55" t="s">
        <v>488</v>
      </c>
      <c r="U55" t="s">
        <v>489</v>
      </c>
      <c r="V55" t="s">
        <v>490</v>
      </c>
      <c r="W55" t="s">
        <v>488</v>
      </c>
    </row>
    <row r="56" spans="1:25" ht="21" customHeight="1" x14ac:dyDescent="0.35">
      <c r="A56" t="s">
        <v>476</v>
      </c>
      <c r="B56" t="s">
        <v>480</v>
      </c>
      <c r="F56" t="s">
        <v>456</v>
      </c>
      <c r="G56" t="s">
        <v>487</v>
      </c>
      <c r="H56" t="s">
        <v>487</v>
      </c>
      <c r="I56" t="s">
        <v>456</v>
      </c>
      <c r="J56" t="s">
        <v>452</v>
      </c>
      <c r="K56" t="s">
        <v>486</v>
      </c>
      <c r="L56" t="s">
        <v>452</v>
      </c>
      <c r="M56" t="s">
        <v>485</v>
      </c>
      <c r="N56" t="s">
        <v>486</v>
      </c>
      <c r="O56" t="s">
        <v>486</v>
      </c>
      <c r="Q56" t="s">
        <v>488</v>
      </c>
      <c r="R56" t="s">
        <v>489</v>
      </c>
      <c r="S56" t="s">
        <v>488</v>
      </c>
      <c r="T56" t="s">
        <v>488</v>
      </c>
      <c r="U56" t="s">
        <v>490</v>
      </c>
      <c r="V56" t="s">
        <v>458</v>
      </c>
      <c r="W56" t="s">
        <v>489</v>
      </c>
    </row>
    <row r="57" spans="1:25" ht="21" customHeight="1" x14ac:dyDescent="0.35">
      <c r="A57" t="s">
        <v>481</v>
      </c>
      <c r="B57" t="s">
        <v>483</v>
      </c>
      <c r="F57" t="s">
        <v>456</v>
      </c>
      <c r="G57" t="s">
        <v>487</v>
      </c>
      <c r="H57" t="s">
        <v>456</v>
      </c>
      <c r="I57" t="s">
        <v>456</v>
      </c>
      <c r="J57" t="s">
        <v>486</v>
      </c>
      <c r="K57" t="s">
        <v>487</v>
      </c>
      <c r="L57" t="s">
        <v>485</v>
      </c>
      <c r="M57" t="s">
        <v>487</v>
      </c>
      <c r="N57" t="s">
        <v>487</v>
      </c>
      <c r="O57" t="s">
        <v>486</v>
      </c>
      <c r="Q57" t="s">
        <v>490</v>
      </c>
      <c r="R57" t="s">
        <v>490</v>
      </c>
      <c r="S57" t="s">
        <v>490</v>
      </c>
      <c r="T57" t="s">
        <v>488</v>
      </c>
      <c r="U57" t="s">
        <v>490</v>
      </c>
      <c r="V57" t="s">
        <v>490</v>
      </c>
      <c r="W57" t="s">
        <v>489</v>
      </c>
    </row>
    <row r="58" spans="1:25" ht="21" customHeight="1" x14ac:dyDescent="0.35">
      <c r="A58" s="6" t="s">
        <v>478</v>
      </c>
      <c r="B58" s="6" t="s">
        <v>476</v>
      </c>
      <c r="C58" s="6"/>
      <c r="D58" s="6"/>
      <c r="E58" s="6"/>
      <c r="F58" s="6" t="s">
        <v>487</v>
      </c>
      <c r="G58" s="6" t="s">
        <v>486</v>
      </c>
      <c r="H58" s="6" t="s">
        <v>487</v>
      </c>
      <c r="I58" s="6" t="s">
        <v>456</v>
      </c>
      <c r="J58" s="6" t="s">
        <v>485</v>
      </c>
      <c r="K58" s="6" t="s">
        <v>485</v>
      </c>
      <c r="L58" s="6" t="s">
        <v>452</v>
      </c>
      <c r="M58" s="6" t="s">
        <v>486</v>
      </c>
      <c r="N58" s="6" t="s">
        <v>485</v>
      </c>
      <c r="O58" s="6" t="s">
        <v>452</v>
      </c>
      <c r="P58" s="6" t="s">
        <v>293</v>
      </c>
      <c r="Q58" s="6" t="s">
        <v>489</v>
      </c>
      <c r="R58" s="6" t="s">
        <v>488</v>
      </c>
      <c r="S58" s="6" t="s">
        <v>489</v>
      </c>
      <c r="T58" s="6" t="s">
        <v>459</v>
      </c>
      <c r="U58" s="6" t="s">
        <v>490</v>
      </c>
      <c r="V58" s="6" t="s">
        <v>488</v>
      </c>
      <c r="W58" s="6" t="s">
        <v>459</v>
      </c>
      <c r="X58" s="6"/>
      <c r="Y58" s="7" t="s">
        <v>294</v>
      </c>
    </row>
    <row r="59" spans="1:25" ht="21" customHeight="1" x14ac:dyDescent="0.35">
      <c r="A59" t="s">
        <v>484</v>
      </c>
      <c r="B59" t="s">
        <v>476</v>
      </c>
      <c r="F59" t="s">
        <v>456</v>
      </c>
      <c r="G59" t="s">
        <v>456</v>
      </c>
      <c r="H59" t="s">
        <v>456</v>
      </c>
      <c r="I59" t="s">
        <v>456</v>
      </c>
      <c r="J59" t="s">
        <v>487</v>
      </c>
      <c r="K59" t="s">
        <v>456</v>
      </c>
      <c r="L59" t="s">
        <v>456</v>
      </c>
      <c r="M59" t="s">
        <v>456</v>
      </c>
      <c r="N59" t="s">
        <v>487</v>
      </c>
      <c r="O59" t="s">
        <v>486</v>
      </c>
      <c r="P59" t="s">
        <v>296</v>
      </c>
      <c r="Q59" t="s">
        <v>490</v>
      </c>
      <c r="R59" t="s">
        <v>458</v>
      </c>
      <c r="S59" t="s">
        <v>458</v>
      </c>
      <c r="T59" t="s">
        <v>459</v>
      </c>
      <c r="U59" t="s">
        <v>490</v>
      </c>
      <c r="V59" t="s">
        <v>490</v>
      </c>
      <c r="W59" t="s">
        <v>489</v>
      </c>
      <c r="Y59" t="s">
        <v>297</v>
      </c>
    </row>
    <row r="60" spans="1:25" ht="21" customHeight="1" x14ac:dyDescent="0.35">
      <c r="A60" t="s">
        <v>476</v>
      </c>
      <c r="B60" t="s">
        <v>483</v>
      </c>
      <c r="F60" t="s">
        <v>487</v>
      </c>
      <c r="G60" t="s">
        <v>487</v>
      </c>
      <c r="H60" t="s">
        <v>486</v>
      </c>
      <c r="I60" t="s">
        <v>487</v>
      </c>
      <c r="J60" t="s">
        <v>452</v>
      </c>
      <c r="K60" t="s">
        <v>452</v>
      </c>
      <c r="L60" t="s">
        <v>485</v>
      </c>
      <c r="M60" t="s">
        <v>485</v>
      </c>
      <c r="N60" t="s">
        <v>487</v>
      </c>
      <c r="O60" t="s">
        <v>452</v>
      </c>
      <c r="Q60" t="s">
        <v>458</v>
      </c>
      <c r="R60" t="s">
        <v>458</v>
      </c>
      <c r="S60" t="s">
        <v>458</v>
      </c>
      <c r="T60" t="s">
        <v>488</v>
      </c>
      <c r="U60" t="s">
        <v>458</v>
      </c>
      <c r="V60" t="s">
        <v>488</v>
      </c>
      <c r="W60" t="s">
        <v>488</v>
      </c>
    </row>
    <row r="61" spans="1:25" ht="21" customHeight="1" x14ac:dyDescent="0.35">
      <c r="A61" t="s">
        <v>480</v>
      </c>
      <c r="B61" t="s">
        <v>480</v>
      </c>
      <c r="F61" t="s">
        <v>487</v>
      </c>
      <c r="G61" t="s">
        <v>486</v>
      </c>
      <c r="H61" t="s">
        <v>485</v>
      </c>
      <c r="I61" t="s">
        <v>487</v>
      </c>
      <c r="J61" t="s">
        <v>452</v>
      </c>
      <c r="K61" t="s">
        <v>486</v>
      </c>
      <c r="L61" t="s">
        <v>485</v>
      </c>
      <c r="M61" t="s">
        <v>485</v>
      </c>
      <c r="N61" t="s">
        <v>486</v>
      </c>
      <c r="O61" t="s">
        <v>452</v>
      </c>
      <c r="P61" t="s">
        <v>310</v>
      </c>
      <c r="Q61" t="s">
        <v>490</v>
      </c>
      <c r="R61" t="s">
        <v>458</v>
      </c>
      <c r="S61" t="s">
        <v>489</v>
      </c>
      <c r="T61" t="s">
        <v>459</v>
      </c>
      <c r="U61" t="s">
        <v>489</v>
      </c>
      <c r="V61" t="s">
        <v>488</v>
      </c>
      <c r="W61" t="s">
        <v>488</v>
      </c>
      <c r="Y61" t="s">
        <v>311</v>
      </c>
    </row>
    <row r="62" spans="1:25" ht="21" customHeight="1" x14ac:dyDescent="0.35">
      <c r="A62" t="s">
        <v>479</v>
      </c>
      <c r="B62" t="s">
        <v>481</v>
      </c>
      <c r="F62" t="s">
        <v>487</v>
      </c>
      <c r="G62" t="s">
        <v>452</v>
      </c>
      <c r="H62" t="s">
        <v>456</v>
      </c>
      <c r="I62" t="s">
        <v>456</v>
      </c>
      <c r="J62" t="s">
        <v>452</v>
      </c>
      <c r="K62" t="s">
        <v>452</v>
      </c>
      <c r="L62" t="s">
        <v>452</v>
      </c>
      <c r="M62" t="s">
        <v>486</v>
      </c>
      <c r="N62" t="s">
        <v>452</v>
      </c>
      <c r="O62" t="s">
        <v>452</v>
      </c>
      <c r="P62" s="2" t="s">
        <v>313</v>
      </c>
      <c r="Q62" t="s">
        <v>458</v>
      </c>
      <c r="R62" t="s">
        <v>458</v>
      </c>
      <c r="S62" t="s">
        <v>458</v>
      </c>
      <c r="T62" t="s">
        <v>459</v>
      </c>
      <c r="U62" t="s">
        <v>489</v>
      </c>
      <c r="V62" t="s">
        <v>459</v>
      </c>
      <c r="W62" t="s">
        <v>459</v>
      </c>
      <c r="Y62" t="s">
        <v>314</v>
      </c>
    </row>
    <row r="63" spans="1:25" ht="21" customHeight="1" x14ac:dyDescent="0.35">
      <c r="A63" t="s">
        <v>476</v>
      </c>
      <c r="B63" t="s">
        <v>480</v>
      </c>
      <c r="F63" t="s">
        <v>487</v>
      </c>
      <c r="G63" t="s">
        <v>487</v>
      </c>
      <c r="H63" t="s">
        <v>487</v>
      </c>
      <c r="I63" t="s">
        <v>487</v>
      </c>
      <c r="J63" t="s">
        <v>486</v>
      </c>
      <c r="K63" t="s">
        <v>486</v>
      </c>
      <c r="L63" t="s">
        <v>485</v>
      </c>
      <c r="M63" t="s">
        <v>485</v>
      </c>
      <c r="N63" t="s">
        <v>485</v>
      </c>
      <c r="O63" t="s">
        <v>485</v>
      </c>
      <c r="P63" s="2" t="s">
        <v>317</v>
      </c>
      <c r="Q63" t="s">
        <v>490</v>
      </c>
      <c r="R63" t="s">
        <v>491</v>
      </c>
      <c r="S63" t="s">
        <v>458</v>
      </c>
      <c r="T63" t="s">
        <v>488</v>
      </c>
      <c r="U63" t="s">
        <v>490</v>
      </c>
      <c r="V63" t="s">
        <v>489</v>
      </c>
      <c r="W63" t="s">
        <v>490</v>
      </c>
      <c r="Y63" s="2" t="s">
        <v>318</v>
      </c>
    </row>
    <row r="64" spans="1:25" ht="21" customHeight="1" x14ac:dyDescent="0.35">
      <c r="A64" t="s">
        <v>476</v>
      </c>
      <c r="B64" t="s">
        <v>483</v>
      </c>
      <c r="F64" t="s">
        <v>456</v>
      </c>
      <c r="G64" t="s">
        <v>486</v>
      </c>
      <c r="H64" t="s">
        <v>456</v>
      </c>
      <c r="I64" t="s">
        <v>456</v>
      </c>
      <c r="J64" t="s">
        <v>487</v>
      </c>
      <c r="K64" t="s">
        <v>487</v>
      </c>
      <c r="L64" t="s">
        <v>485</v>
      </c>
      <c r="M64" t="s">
        <v>486</v>
      </c>
      <c r="N64" t="s">
        <v>487</v>
      </c>
      <c r="O64" t="s">
        <v>485</v>
      </c>
      <c r="P64" t="s">
        <v>319</v>
      </c>
      <c r="Q64" t="s">
        <v>490</v>
      </c>
      <c r="R64" t="s">
        <v>490</v>
      </c>
      <c r="S64" t="s">
        <v>458</v>
      </c>
      <c r="T64" t="s">
        <v>459</v>
      </c>
      <c r="U64" t="s">
        <v>490</v>
      </c>
      <c r="V64" t="s">
        <v>489</v>
      </c>
      <c r="W64" t="s">
        <v>490</v>
      </c>
      <c r="Y64" t="s">
        <v>320</v>
      </c>
    </row>
    <row r="65" spans="1:25" ht="21" customHeight="1" x14ac:dyDescent="0.35">
      <c r="A65" t="s">
        <v>479</v>
      </c>
      <c r="B65" t="s">
        <v>483</v>
      </c>
      <c r="F65" t="s">
        <v>486</v>
      </c>
      <c r="G65" t="s">
        <v>486</v>
      </c>
      <c r="H65" t="s">
        <v>486</v>
      </c>
      <c r="I65" t="s">
        <v>486</v>
      </c>
      <c r="J65" t="s">
        <v>485</v>
      </c>
      <c r="K65" t="s">
        <v>452</v>
      </c>
      <c r="L65" t="s">
        <v>452</v>
      </c>
      <c r="M65" t="s">
        <v>452</v>
      </c>
      <c r="N65" t="s">
        <v>485</v>
      </c>
      <c r="O65" t="s">
        <v>452</v>
      </c>
      <c r="Q65" t="s">
        <v>458</v>
      </c>
      <c r="R65" t="s">
        <v>458</v>
      </c>
      <c r="S65" t="s">
        <v>458</v>
      </c>
      <c r="T65" t="s">
        <v>459</v>
      </c>
      <c r="U65" t="s">
        <v>490</v>
      </c>
      <c r="V65" t="s">
        <v>488</v>
      </c>
      <c r="W65" t="s">
        <v>488</v>
      </c>
    </row>
    <row r="66" spans="1:25" ht="21" customHeight="1" x14ac:dyDescent="0.35">
      <c r="A66" t="s">
        <v>483</v>
      </c>
      <c r="B66" t="s">
        <v>483</v>
      </c>
      <c r="F66" t="s">
        <v>485</v>
      </c>
      <c r="G66" t="s">
        <v>485</v>
      </c>
      <c r="H66" t="s">
        <v>452</v>
      </c>
      <c r="I66" t="s">
        <v>485</v>
      </c>
      <c r="J66" t="s">
        <v>452</v>
      </c>
      <c r="K66" t="s">
        <v>452</v>
      </c>
      <c r="L66" t="s">
        <v>452</v>
      </c>
      <c r="M66" t="s">
        <v>452</v>
      </c>
      <c r="N66" t="s">
        <v>485</v>
      </c>
      <c r="O66" t="s">
        <v>452</v>
      </c>
      <c r="P66" t="s">
        <v>322</v>
      </c>
      <c r="Q66" t="s">
        <v>458</v>
      </c>
      <c r="R66" t="s">
        <v>458</v>
      </c>
      <c r="S66" t="s">
        <v>458</v>
      </c>
      <c r="T66" t="s">
        <v>458</v>
      </c>
      <c r="U66" t="s">
        <v>458</v>
      </c>
      <c r="V66" t="s">
        <v>489</v>
      </c>
      <c r="W66" t="s">
        <v>459</v>
      </c>
      <c r="X66" t="s">
        <v>279</v>
      </c>
      <c r="Y66" s="2" t="s">
        <v>323</v>
      </c>
    </row>
    <row r="67" spans="1:25" ht="21" customHeight="1" x14ac:dyDescent="0.35">
      <c r="A67" t="s">
        <v>476</v>
      </c>
      <c r="B67" t="s">
        <v>482</v>
      </c>
      <c r="F67" t="s">
        <v>456</v>
      </c>
      <c r="G67" t="s">
        <v>487</v>
      </c>
      <c r="H67" t="s">
        <v>487</v>
      </c>
      <c r="I67" t="s">
        <v>487</v>
      </c>
      <c r="J67" t="s">
        <v>486</v>
      </c>
      <c r="K67" t="s">
        <v>486</v>
      </c>
      <c r="L67" t="s">
        <v>486</v>
      </c>
      <c r="M67" t="s">
        <v>486</v>
      </c>
      <c r="N67" t="s">
        <v>486</v>
      </c>
      <c r="O67" t="s">
        <v>486</v>
      </c>
      <c r="Q67" t="s">
        <v>489</v>
      </c>
      <c r="R67" t="s">
        <v>489</v>
      </c>
      <c r="S67" t="s">
        <v>489</v>
      </c>
      <c r="T67" t="s">
        <v>459</v>
      </c>
      <c r="U67" t="s">
        <v>490</v>
      </c>
      <c r="V67" t="s">
        <v>489</v>
      </c>
      <c r="W67" t="s">
        <v>489</v>
      </c>
    </row>
    <row r="68" spans="1:25" ht="21" customHeight="1" x14ac:dyDescent="0.35">
      <c r="A68" t="s">
        <v>476</v>
      </c>
      <c r="B68" t="s">
        <v>483</v>
      </c>
      <c r="F68" t="s">
        <v>456</v>
      </c>
      <c r="G68" t="s">
        <v>456</v>
      </c>
      <c r="H68" t="s">
        <v>456</v>
      </c>
      <c r="I68" t="s">
        <v>456</v>
      </c>
      <c r="J68" t="s">
        <v>456</v>
      </c>
      <c r="K68" t="s">
        <v>486</v>
      </c>
      <c r="L68" t="s">
        <v>452</v>
      </c>
      <c r="M68" t="s">
        <v>452</v>
      </c>
      <c r="N68" t="s">
        <v>452</v>
      </c>
      <c r="O68" t="s">
        <v>452</v>
      </c>
      <c r="P68" t="s">
        <v>327</v>
      </c>
      <c r="Q68" t="s">
        <v>488</v>
      </c>
      <c r="R68" t="s">
        <v>488</v>
      </c>
      <c r="S68" t="s">
        <v>488</v>
      </c>
      <c r="T68" t="s">
        <v>459</v>
      </c>
      <c r="U68" t="s">
        <v>489</v>
      </c>
      <c r="V68" t="s">
        <v>489</v>
      </c>
      <c r="W68" t="s">
        <v>458</v>
      </c>
      <c r="Y68" t="s">
        <v>328</v>
      </c>
    </row>
    <row r="69" spans="1:25" ht="21" customHeight="1" x14ac:dyDescent="0.35">
      <c r="A69" t="s">
        <v>479</v>
      </c>
      <c r="B69" t="s">
        <v>482</v>
      </c>
      <c r="F69" t="s">
        <v>456</v>
      </c>
      <c r="G69" t="s">
        <v>456</v>
      </c>
      <c r="H69" t="s">
        <v>456</v>
      </c>
      <c r="I69" t="s">
        <v>456</v>
      </c>
      <c r="J69" t="s">
        <v>456</v>
      </c>
      <c r="K69" t="s">
        <v>452</v>
      </c>
      <c r="L69" t="s">
        <v>452</v>
      </c>
      <c r="M69" t="s">
        <v>452</v>
      </c>
      <c r="N69" t="s">
        <v>486</v>
      </c>
      <c r="O69" t="s">
        <v>452</v>
      </c>
      <c r="P69" t="s">
        <v>310</v>
      </c>
      <c r="Q69" t="s">
        <v>489</v>
      </c>
      <c r="R69" t="s">
        <v>489</v>
      </c>
      <c r="S69" t="s">
        <v>488</v>
      </c>
      <c r="T69" t="s">
        <v>459</v>
      </c>
      <c r="U69" t="s">
        <v>490</v>
      </c>
      <c r="V69" t="s">
        <v>459</v>
      </c>
      <c r="W69" t="s">
        <v>459</v>
      </c>
    </row>
    <row r="70" spans="1:25" ht="21" customHeight="1" x14ac:dyDescent="0.35">
      <c r="A70" s="6" t="s">
        <v>479</v>
      </c>
      <c r="B70" s="6" t="s">
        <v>483</v>
      </c>
      <c r="C70" s="6"/>
      <c r="D70" s="6"/>
      <c r="E70" s="6"/>
      <c r="F70" s="6" t="s">
        <v>487</v>
      </c>
      <c r="G70" s="6" t="s">
        <v>485</v>
      </c>
      <c r="H70" s="6" t="s">
        <v>486</v>
      </c>
      <c r="I70" s="6" t="s">
        <v>487</v>
      </c>
      <c r="J70" s="6" t="s">
        <v>452</v>
      </c>
      <c r="K70" s="6" t="s">
        <v>485</v>
      </c>
      <c r="L70" s="6" t="s">
        <v>452</v>
      </c>
      <c r="M70" s="6" t="s">
        <v>485</v>
      </c>
      <c r="N70" s="6" t="s">
        <v>485</v>
      </c>
      <c r="O70" s="6" t="s">
        <v>452</v>
      </c>
      <c r="P70" s="6"/>
      <c r="Q70" s="6" t="s">
        <v>490</v>
      </c>
      <c r="R70" s="6" t="s">
        <v>490</v>
      </c>
      <c r="S70" s="6" t="s">
        <v>490</v>
      </c>
      <c r="T70" s="6" t="s">
        <v>459</v>
      </c>
      <c r="U70" s="6" t="s">
        <v>490</v>
      </c>
      <c r="V70" s="6" t="s">
        <v>489</v>
      </c>
      <c r="W70" s="6" t="s">
        <v>459</v>
      </c>
      <c r="X70" s="6"/>
      <c r="Y70" s="6" t="s">
        <v>337</v>
      </c>
    </row>
    <row r="71" spans="1:25" ht="21" customHeight="1" x14ac:dyDescent="0.35">
      <c r="A71" t="s">
        <v>477</v>
      </c>
      <c r="B71" t="s">
        <v>483</v>
      </c>
      <c r="F71" t="s">
        <v>456</v>
      </c>
      <c r="G71" t="s">
        <v>487</v>
      </c>
      <c r="H71" t="s">
        <v>456</v>
      </c>
      <c r="I71" t="s">
        <v>452</v>
      </c>
      <c r="J71" t="s">
        <v>456</v>
      </c>
      <c r="K71" t="s">
        <v>452</v>
      </c>
      <c r="L71" t="s">
        <v>452</v>
      </c>
      <c r="M71" t="s">
        <v>452</v>
      </c>
      <c r="N71" t="s">
        <v>452</v>
      </c>
      <c r="O71" t="s">
        <v>452</v>
      </c>
      <c r="Q71" t="s">
        <v>459</v>
      </c>
      <c r="R71" t="s">
        <v>459</v>
      </c>
      <c r="S71" t="s">
        <v>459</v>
      </c>
      <c r="T71" t="s">
        <v>459</v>
      </c>
      <c r="U71" t="s">
        <v>490</v>
      </c>
      <c r="V71" t="s">
        <v>489</v>
      </c>
      <c r="W71" t="s">
        <v>489</v>
      </c>
      <c r="Y71" s="2" t="s">
        <v>339</v>
      </c>
    </row>
    <row r="72" spans="1:25" ht="21" customHeight="1" x14ac:dyDescent="0.35">
      <c r="A72" t="s">
        <v>480</v>
      </c>
      <c r="B72" t="s">
        <v>483</v>
      </c>
      <c r="F72" t="s">
        <v>456</v>
      </c>
      <c r="G72" t="s">
        <v>485</v>
      </c>
      <c r="H72" t="s">
        <v>485</v>
      </c>
      <c r="I72" t="s">
        <v>487</v>
      </c>
      <c r="J72" t="s">
        <v>485</v>
      </c>
      <c r="K72" t="s">
        <v>486</v>
      </c>
      <c r="L72" t="s">
        <v>452</v>
      </c>
      <c r="M72" t="s">
        <v>485</v>
      </c>
      <c r="N72" t="s">
        <v>486</v>
      </c>
      <c r="O72" t="s">
        <v>452</v>
      </c>
      <c r="P72" t="s">
        <v>344</v>
      </c>
      <c r="Q72" t="s">
        <v>458</v>
      </c>
      <c r="R72" t="s">
        <v>458</v>
      </c>
      <c r="S72" t="s">
        <v>458</v>
      </c>
      <c r="T72" t="s">
        <v>459</v>
      </c>
      <c r="U72" t="s">
        <v>458</v>
      </c>
      <c r="V72" t="s">
        <v>488</v>
      </c>
      <c r="W72" t="s">
        <v>488</v>
      </c>
      <c r="Y72" s="2" t="s">
        <v>345</v>
      </c>
    </row>
    <row r="73" spans="1:25" ht="21" customHeight="1" x14ac:dyDescent="0.35">
      <c r="A73" t="s">
        <v>481</v>
      </c>
      <c r="B73" t="s">
        <v>483</v>
      </c>
      <c r="F73" t="s">
        <v>452</v>
      </c>
      <c r="G73" t="s">
        <v>452</v>
      </c>
      <c r="H73" t="s">
        <v>452</v>
      </c>
      <c r="I73" t="s">
        <v>452</v>
      </c>
      <c r="J73" t="s">
        <v>452</v>
      </c>
      <c r="K73" t="s">
        <v>452</v>
      </c>
      <c r="L73" t="s">
        <v>452</v>
      </c>
      <c r="M73" t="s">
        <v>452</v>
      </c>
      <c r="N73" t="s">
        <v>452</v>
      </c>
      <c r="O73" t="s">
        <v>452</v>
      </c>
      <c r="Q73" t="s">
        <v>458</v>
      </c>
      <c r="R73" t="s">
        <v>458</v>
      </c>
      <c r="S73" t="s">
        <v>458</v>
      </c>
      <c r="T73" t="s">
        <v>459</v>
      </c>
      <c r="U73" t="s">
        <v>458</v>
      </c>
      <c r="V73" t="s">
        <v>459</v>
      </c>
      <c r="W73" t="s">
        <v>489</v>
      </c>
      <c r="Y73" s="2" t="s">
        <v>351</v>
      </c>
    </row>
    <row r="74" spans="1:25" ht="21" customHeight="1" x14ac:dyDescent="0.35">
      <c r="A74" t="s">
        <v>479</v>
      </c>
      <c r="B74" t="s">
        <v>483</v>
      </c>
      <c r="F74" t="s">
        <v>456</v>
      </c>
      <c r="G74" t="s">
        <v>485</v>
      </c>
      <c r="H74" t="s">
        <v>487</v>
      </c>
      <c r="I74" t="s">
        <v>456</v>
      </c>
      <c r="J74" t="s">
        <v>485</v>
      </c>
      <c r="K74" t="s">
        <v>486</v>
      </c>
      <c r="L74" t="s">
        <v>452</v>
      </c>
      <c r="M74" t="s">
        <v>485</v>
      </c>
      <c r="N74" t="s">
        <v>486</v>
      </c>
      <c r="O74" t="s">
        <v>452</v>
      </c>
      <c r="Q74" t="s">
        <v>458</v>
      </c>
      <c r="R74" t="s">
        <v>490</v>
      </c>
      <c r="S74" t="s">
        <v>490</v>
      </c>
      <c r="T74" t="s">
        <v>459</v>
      </c>
      <c r="U74" t="s">
        <v>489</v>
      </c>
      <c r="V74" t="s">
        <v>459</v>
      </c>
      <c r="W74" t="s">
        <v>488</v>
      </c>
    </row>
    <row r="75" spans="1:25" ht="21" customHeight="1" x14ac:dyDescent="0.35">
      <c r="A75" t="s">
        <v>476</v>
      </c>
      <c r="B75" t="s">
        <v>479</v>
      </c>
      <c r="F75" t="s">
        <v>456</v>
      </c>
      <c r="G75" t="s">
        <v>486</v>
      </c>
      <c r="H75" t="s">
        <v>487</v>
      </c>
      <c r="I75" t="s">
        <v>456</v>
      </c>
      <c r="J75" t="s">
        <v>452</v>
      </c>
      <c r="K75" t="s">
        <v>487</v>
      </c>
      <c r="L75" t="s">
        <v>487</v>
      </c>
      <c r="M75" t="s">
        <v>487</v>
      </c>
      <c r="N75" t="s">
        <v>486</v>
      </c>
      <c r="O75" t="s">
        <v>452</v>
      </c>
      <c r="Q75" t="s">
        <v>490</v>
      </c>
      <c r="R75" t="s">
        <v>490</v>
      </c>
      <c r="S75" t="s">
        <v>490</v>
      </c>
      <c r="T75" t="s">
        <v>459</v>
      </c>
      <c r="U75" t="s">
        <v>488</v>
      </c>
      <c r="V75" t="s">
        <v>488</v>
      </c>
      <c r="W75" t="s">
        <v>488</v>
      </c>
      <c r="Y75" s="2" t="s">
        <v>352</v>
      </c>
    </row>
    <row r="76" spans="1:25" ht="21" customHeight="1" x14ac:dyDescent="0.35">
      <c r="A76" t="s">
        <v>476</v>
      </c>
      <c r="B76" t="s">
        <v>483</v>
      </c>
      <c r="F76" t="s">
        <v>456</v>
      </c>
      <c r="G76" t="s">
        <v>486</v>
      </c>
      <c r="H76" t="s">
        <v>456</v>
      </c>
      <c r="I76" t="s">
        <v>456</v>
      </c>
      <c r="J76" t="s">
        <v>486</v>
      </c>
      <c r="K76" t="s">
        <v>485</v>
      </c>
      <c r="L76" t="s">
        <v>485</v>
      </c>
      <c r="M76" t="s">
        <v>486</v>
      </c>
      <c r="N76" t="s">
        <v>485</v>
      </c>
      <c r="O76" t="s">
        <v>485</v>
      </c>
      <c r="Q76" t="s">
        <v>489</v>
      </c>
      <c r="R76" t="s">
        <v>458</v>
      </c>
      <c r="S76" t="s">
        <v>458</v>
      </c>
      <c r="T76" t="s">
        <v>459</v>
      </c>
      <c r="U76" t="s">
        <v>489</v>
      </c>
      <c r="V76" t="s">
        <v>459</v>
      </c>
      <c r="W76" t="s">
        <v>488</v>
      </c>
      <c r="Y76" s="2" t="s">
        <v>363</v>
      </c>
    </row>
    <row r="77" spans="1:25" x14ac:dyDescent="0.35">
      <c r="A77" s="4" t="s">
        <v>537</v>
      </c>
      <c r="B77" s="4"/>
      <c r="C77" s="4"/>
      <c r="D77" s="4"/>
      <c r="E77" s="4"/>
      <c r="F77" s="4" t="s">
        <v>520</v>
      </c>
      <c r="G77" s="4" t="s">
        <v>521</v>
      </c>
      <c r="H77" s="4" t="s">
        <v>522</v>
      </c>
      <c r="I77" s="4" t="s">
        <v>523</v>
      </c>
      <c r="J77" s="4" t="s">
        <v>524</v>
      </c>
      <c r="K77" s="4" t="s">
        <v>525</v>
      </c>
      <c r="L77" s="4" t="s">
        <v>526</v>
      </c>
      <c r="M77" s="4" t="s">
        <v>527</v>
      </c>
      <c r="N77" s="4" t="s">
        <v>528</v>
      </c>
      <c r="O77" s="4" t="s">
        <v>529</v>
      </c>
      <c r="P77" s="4"/>
      <c r="Q77" s="4" t="s">
        <v>530</v>
      </c>
      <c r="R77" s="4" t="s">
        <v>531</v>
      </c>
      <c r="S77" s="4" t="s">
        <v>532</v>
      </c>
      <c r="T77" s="4" t="s">
        <v>533</v>
      </c>
      <c r="U77" s="4" t="s">
        <v>534</v>
      </c>
      <c r="V77" s="4" t="s">
        <v>535</v>
      </c>
      <c r="W77" s="4" t="s">
        <v>536</v>
      </c>
      <c r="X77" s="4"/>
      <c r="Y77" s="4"/>
    </row>
    <row r="78" spans="1:25" x14ac:dyDescent="0.35">
      <c r="A78" s="5" t="s">
        <v>499</v>
      </c>
      <c r="B78" s="5" t="s">
        <v>499</v>
      </c>
      <c r="C78" s="5" t="s">
        <v>499</v>
      </c>
      <c r="D78" s="5" t="s">
        <v>499</v>
      </c>
      <c r="E78" s="5" t="s">
        <v>539</v>
      </c>
      <c r="F78" s="5" t="s">
        <v>500</v>
      </c>
      <c r="G78" s="5" t="s">
        <v>500</v>
      </c>
      <c r="H78" s="5" t="s">
        <v>500</v>
      </c>
      <c r="I78" s="5" t="s">
        <v>500</v>
      </c>
      <c r="J78" s="5" t="s">
        <v>500</v>
      </c>
      <c r="K78" s="5" t="s">
        <v>500</v>
      </c>
      <c r="L78" s="5" t="s">
        <v>500</v>
      </c>
      <c r="M78" s="5" t="s">
        <v>500</v>
      </c>
      <c r="N78" s="5" t="s">
        <v>500</v>
      </c>
      <c r="O78" s="5" t="s">
        <v>500</v>
      </c>
      <c r="Q78" s="5" t="s">
        <v>506</v>
      </c>
      <c r="R78" s="5" t="s">
        <v>506</v>
      </c>
      <c r="S78" s="5" t="s">
        <v>506</v>
      </c>
      <c r="T78" s="5" t="s">
        <v>506</v>
      </c>
      <c r="U78" s="5" t="s">
        <v>506</v>
      </c>
      <c r="V78" s="5" t="s">
        <v>506</v>
      </c>
      <c r="W78" s="5" t="s">
        <v>506</v>
      </c>
    </row>
    <row r="79" spans="1:25" x14ac:dyDescent="0.35">
      <c r="A79">
        <f>COUNTIF(A3:A48,"unter drei Jahre")</f>
        <v>2</v>
      </c>
      <c r="B79">
        <f>COUNTIF(B3:B48,"unter drei Jahre")</f>
        <v>0</v>
      </c>
      <c r="C79">
        <f>COUNTIF(C3:C48,"unter drei Jahre")</f>
        <v>12</v>
      </c>
      <c r="D79">
        <f>COUNTIF(D3:D48,"unter drei Jahre")</f>
        <v>17</v>
      </c>
      <c r="E79" t="s">
        <v>540</v>
      </c>
      <c r="F79">
        <f t="shared" ref="F79:O79" si="0">COUNTIF(F3:F76,"Absolut unpassend [0]")</f>
        <v>4</v>
      </c>
      <c r="G79">
        <f t="shared" si="0"/>
        <v>13</v>
      </c>
      <c r="H79">
        <f t="shared" si="0"/>
        <v>8</v>
      </c>
      <c r="I79">
        <f t="shared" si="0"/>
        <v>4</v>
      </c>
      <c r="J79">
        <f t="shared" si="0"/>
        <v>23</v>
      </c>
      <c r="K79">
        <f t="shared" si="0"/>
        <v>23</v>
      </c>
      <c r="L79">
        <f t="shared" si="0"/>
        <v>45</v>
      </c>
      <c r="M79">
        <f t="shared" si="0"/>
        <v>32</v>
      </c>
      <c r="N79">
        <f t="shared" si="0"/>
        <v>18</v>
      </c>
      <c r="O79">
        <f t="shared" si="0"/>
        <v>41</v>
      </c>
      <c r="Q79">
        <f t="shared" ref="Q79:W79" si="1">COUNTIF(Q3:Q76,"Unwichtig [0]")</f>
        <v>30</v>
      </c>
      <c r="R79">
        <f t="shared" si="1"/>
        <v>29</v>
      </c>
      <c r="S79">
        <f t="shared" si="1"/>
        <v>36</v>
      </c>
      <c r="T79">
        <f t="shared" si="1"/>
        <v>1</v>
      </c>
      <c r="U79">
        <f t="shared" si="1"/>
        <v>14</v>
      </c>
      <c r="V79">
        <f t="shared" si="1"/>
        <v>2</v>
      </c>
      <c r="W79">
        <f t="shared" si="1"/>
        <v>4</v>
      </c>
    </row>
    <row r="80" spans="1:25" x14ac:dyDescent="0.35">
      <c r="A80" s="8">
        <f>A79/46</f>
        <v>4.3478260869565216E-2</v>
      </c>
      <c r="B80" s="8">
        <f>B79/46</f>
        <v>0</v>
      </c>
      <c r="C80" s="8">
        <f>C79/46</f>
        <v>0.2608695652173913</v>
      </c>
      <c r="D80" s="8">
        <f>D79/46</f>
        <v>0.36956521739130432</v>
      </c>
    </row>
    <row r="81" spans="1:23" x14ac:dyDescent="0.35">
      <c r="A81" t="s">
        <v>478</v>
      </c>
      <c r="B81" t="s">
        <v>478</v>
      </c>
      <c r="C81" t="s">
        <v>478</v>
      </c>
      <c r="D81" t="s">
        <v>478</v>
      </c>
      <c r="E81" t="s">
        <v>541</v>
      </c>
      <c r="F81" t="s">
        <v>501</v>
      </c>
      <c r="G81" t="s">
        <v>501</v>
      </c>
      <c r="H81" t="s">
        <v>501</v>
      </c>
      <c r="I81" t="s">
        <v>501</v>
      </c>
      <c r="J81" t="s">
        <v>501</v>
      </c>
      <c r="K81" t="s">
        <v>501</v>
      </c>
      <c r="L81" t="s">
        <v>501</v>
      </c>
      <c r="M81" t="s">
        <v>501</v>
      </c>
      <c r="N81" t="s">
        <v>501</v>
      </c>
      <c r="O81" t="s">
        <v>501</v>
      </c>
      <c r="Q81" t="s">
        <v>505</v>
      </c>
      <c r="R81" t="s">
        <v>505</v>
      </c>
      <c r="S81" t="s">
        <v>505</v>
      </c>
      <c r="T81" t="s">
        <v>505</v>
      </c>
      <c r="U81" t="s">
        <v>505</v>
      </c>
      <c r="V81" t="s">
        <v>505</v>
      </c>
      <c r="W81" t="s">
        <v>505</v>
      </c>
    </row>
    <row r="82" spans="1:23" x14ac:dyDescent="0.35">
      <c r="A82">
        <f>COUNTIF(A3:A48,"drei Jahre")</f>
        <v>9</v>
      </c>
      <c r="B82">
        <f>COUNTIF(B3:B48,"drei Jahre")</f>
        <v>1</v>
      </c>
      <c r="C82">
        <f>COUNTIF(C3:C48,"drei Jahre")</f>
        <v>5</v>
      </c>
      <c r="D82">
        <f>COUNTIF(D3:D48,"drei Jahre")</f>
        <v>1</v>
      </c>
      <c r="F82">
        <f t="shared" ref="F82:O82" si="2">COUNTIF(F3:F76,"Eher unpassend [1]")</f>
        <v>3</v>
      </c>
      <c r="G82">
        <f t="shared" si="2"/>
        <v>11</v>
      </c>
      <c r="H82">
        <f t="shared" si="2"/>
        <v>9</v>
      </c>
      <c r="I82">
        <f t="shared" si="2"/>
        <v>6</v>
      </c>
      <c r="J82">
        <f t="shared" si="2"/>
        <v>15</v>
      </c>
      <c r="K82">
        <f t="shared" si="2"/>
        <v>15</v>
      </c>
      <c r="L82">
        <f t="shared" si="2"/>
        <v>16</v>
      </c>
      <c r="M82">
        <f t="shared" si="2"/>
        <v>16</v>
      </c>
      <c r="N82">
        <f t="shared" si="2"/>
        <v>18</v>
      </c>
      <c r="O82">
        <f t="shared" si="2"/>
        <v>19</v>
      </c>
      <c r="Q82">
        <f t="shared" ref="Q82:W82" si="3">COUNTIF(Q3:Q76,"Eher unwichtig [1]")</f>
        <v>21</v>
      </c>
      <c r="R82">
        <f t="shared" si="3"/>
        <v>20</v>
      </c>
      <c r="S82">
        <f t="shared" si="3"/>
        <v>11</v>
      </c>
      <c r="T82">
        <f t="shared" si="3"/>
        <v>0</v>
      </c>
      <c r="U82">
        <f t="shared" si="3"/>
        <v>27</v>
      </c>
      <c r="V82">
        <f t="shared" si="3"/>
        <v>5</v>
      </c>
      <c r="W82">
        <f t="shared" si="3"/>
        <v>6</v>
      </c>
    </row>
    <row r="83" spans="1:23" x14ac:dyDescent="0.35">
      <c r="A83" s="8">
        <f>A82/46</f>
        <v>0.19565217391304349</v>
      </c>
      <c r="B83" s="8">
        <f>B82/46</f>
        <v>2.1739130434782608E-2</v>
      </c>
      <c r="C83" s="8">
        <f>C82/46</f>
        <v>0.10869565217391304</v>
      </c>
      <c r="D83" s="8">
        <f>D82/46</f>
        <v>2.1739130434782608E-2</v>
      </c>
      <c r="E83" t="s">
        <v>542</v>
      </c>
    </row>
    <row r="84" spans="1:23" x14ac:dyDescent="0.35">
      <c r="A84" t="s">
        <v>477</v>
      </c>
      <c r="B84" t="s">
        <v>477</v>
      </c>
      <c r="C84" t="s">
        <v>477</v>
      </c>
      <c r="D84" t="s">
        <v>477</v>
      </c>
      <c r="F84" t="s">
        <v>502</v>
      </c>
      <c r="G84" t="s">
        <v>502</v>
      </c>
      <c r="H84" t="s">
        <v>502</v>
      </c>
      <c r="I84" t="s">
        <v>502</v>
      </c>
      <c r="J84" t="s">
        <v>502</v>
      </c>
      <c r="K84" t="s">
        <v>502</v>
      </c>
      <c r="L84" t="s">
        <v>502</v>
      </c>
      <c r="M84" t="s">
        <v>502</v>
      </c>
      <c r="N84" t="s">
        <v>502</v>
      </c>
      <c r="O84" t="s">
        <v>502</v>
      </c>
      <c r="Q84" t="s">
        <v>502</v>
      </c>
      <c r="R84" t="s">
        <v>502</v>
      </c>
      <c r="S84" t="s">
        <v>502</v>
      </c>
      <c r="T84" t="s">
        <v>502</v>
      </c>
      <c r="U84" t="s">
        <v>502</v>
      </c>
      <c r="V84" t="s">
        <v>502</v>
      </c>
      <c r="W84" t="s">
        <v>502</v>
      </c>
    </row>
    <row r="85" spans="1:23" x14ac:dyDescent="0.35">
      <c r="A85">
        <f>COUNTIF(A3:A48,"vier Jahre")</f>
        <v>9</v>
      </c>
      <c r="B85">
        <f>COUNTIF(B3:B48,"vier Jahre")</f>
        <v>1</v>
      </c>
      <c r="C85">
        <f>COUNTIF(C3:C48,"vier Jahre")</f>
        <v>6</v>
      </c>
      <c r="D85">
        <f>COUNTIF(D3:D48,"vier Jahre")</f>
        <v>1</v>
      </c>
      <c r="E85" t="s">
        <v>543</v>
      </c>
      <c r="F85">
        <f t="shared" ref="F85:O85" si="4">COUNTIF(F3:F76,"neutral [2]")</f>
        <v>6</v>
      </c>
      <c r="G85">
        <f t="shared" si="4"/>
        <v>19</v>
      </c>
      <c r="H85">
        <f t="shared" si="4"/>
        <v>15</v>
      </c>
      <c r="I85">
        <f t="shared" si="4"/>
        <v>7</v>
      </c>
      <c r="J85">
        <f t="shared" si="4"/>
        <v>19</v>
      </c>
      <c r="K85">
        <f t="shared" si="4"/>
        <v>24</v>
      </c>
      <c r="L85">
        <f t="shared" si="4"/>
        <v>8</v>
      </c>
      <c r="M85">
        <f t="shared" si="4"/>
        <v>17</v>
      </c>
      <c r="N85">
        <f t="shared" si="4"/>
        <v>21</v>
      </c>
      <c r="O85">
        <f t="shared" si="4"/>
        <v>10</v>
      </c>
      <c r="Q85">
        <f t="shared" ref="Q85:W85" si="5">COUNTIF(Q3:Q76,"neutral [2]")</f>
        <v>13</v>
      </c>
      <c r="R85">
        <f t="shared" si="5"/>
        <v>16</v>
      </c>
      <c r="S85">
        <f t="shared" si="5"/>
        <v>16</v>
      </c>
      <c r="T85">
        <f t="shared" si="5"/>
        <v>1</v>
      </c>
      <c r="U85">
        <f t="shared" si="5"/>
        <v>30</v>
      </c>
      <c r="V85">
        <f t="shared" si="5"/>
        <v>21</v>
      </c>
      <c r="W85">
        <f t="shared" si="5"/>
        <v>20</v>
      </c>
    </row>
    <row r="86" spans="1:23" x14ac:dyDescent="0.35">
      <c r="A86" s="8">
        <f>A85/46</f>
        <v>0.19565217391304349</v>
      </c>
      <c r="B86" s="8">
        <f>B85/46</f>
        <v>2.1739130434782608E-2</v>
      </c>
      <c r="C86" s="8">
        <f>C85/46</f>
        <v>0.13043478260869565</v>
      </c>
      <c r="D86" s="8">
        <f>D85/46</f>
        <v>2.1739130434782608E-2</v>
      </c>
    </row>
    <row r="87" spans="1:23" x14ac:dyDescent="0.35">
      <c r="A87" t="s">
        <v>476</v>
      </c>
      <c r="B87" t="s">
        <v>476</v>
      </c>
      <c r="C87" t="s">
        <v>476</v>
      </c>
      <c r="D87" t="s">
        <v>476</v>
      </c>
      <c r="E87" t="s">
        <v>544</v>
      </c>
      <c r="F87" t="s">
        <v>503</v>
      </c>
      <c r="G87" t="s">
        <v>503</v>
      </c>
      <c r="H87" t="s">
        <v>503</v>
      </c>
      <c r="I87" t="s">
        <v>503</v>
      </c>
      <c r="J87" t="s">
        <v>503</v>
      </c>
      <c r="K87" t="s">
        <v>503</v>
      </c>
      <c r="L87" t="s">
        <v>503</v>
      </c>
      <c r="M87" t="s">
        <v>503</v>
      </c>
      <c r="N87" t="s">
        <v>503</v>
      </c>
      <c r="O87" t="s">
        <v>503</v>
      </c>
      <c r="Q87" t="s">
        <v>507</v>
      </c>
      <c r="R87" t="s">
        <v>507</v>
      </c>
      <c r="S87" t="s">
        <v>507</v>
      </c>
      <c r="T87" t="s">
        <v>507</v>
      </c>
      <c r="U87" t="s">
        <v>507</v>
      </c>
      <c r="V87" t="s">
        <v>507</v>
      </c>
      <c r="W87" t="s">
        <v>507</v>
      </c>
    </row>
    <row r="88" spans="1:23" x14ac:dyDescent="0.35">
      <c r="A88">
        <f>COUNTIF(A3:A48,"fünf Jahre")</f>
        <v>8</v>
      </c>
      <c r="B88">
        <f>COUNTIF(B3:B48,"fünf Jahre")</f>
        <v>4</v>
      </c>
      <c r="C88">
        <f>COUNTIF(C3:C48,"fünf Jahre")</f>
        <v>5</v>
      </c>
      <c r="D88">
        <f>COUNTIF(D3:D48,"fünf Jahre")</f>
        <v>2</v>
      </c>
      <c r="F88">
        <f t="shared" ref="F88:O88" si="6">COUNTIF(F3:F76,"eher passend [3]")</f>
        <v>15</v>
      </c>
      <c r="G88">
        <f t="shared" si="6"/>
        <v>18</v>
      </c>
      <c r="H88">
        <f t="shared" si="6"/>
        <v>26</v>
      </c>
      <c r="I88">
        <f t="shared" si="6"/>
        <v>23</v>
      </c>
      <c r="J88">
        <f t="shared" si="6"/>
        <v>12</v>
      </c>
      <c r="K88">
        <f t="shared" si="6"/>
        <v>9</v>
      </c>
      <c r="L88">
        <f t="shared" si="6"/>
        <v>3</v>
      </c>
      <c r="M88">
        <f t="shared" si="6"/>
        <v>6</v>
      </c>
      <c r="N88">
        <f t="shared" si="6"/>
        <v>12</v>
      </c>
      <c r="O88">
        <f t="shared" si="6"/>
        <v>3</v>
      </c>
      <c r="Q88">
        <f t="shared" ref="Q88:W88" si="7">COUNTIF(Q3:Q76,"Eher wichtig [3]")</f>
        <v>6</v>
      </c>
      <c r="R88">
        <f t="shared" si="7"/>
        <v>5</v>
      </c>
      <c r="S88">
        <f t="shared" si="7"/>
        <v>8</v>
      </c>
      <c r="T88">
        <f t="shared" si="7"/>
        <v>11</v>
      </c>
      <c r="U88">
        <f t="shared" si="7"/>
        <v>3</v>
      </c>
      <c r="V88">
        <f t="shared" si="7"/>
        <v>33</v>
      </c>
      <c r="W88">
        <f t="shared" si="7"/>
        <v>22</v>
      </c>
    </row>
    <row r="89" spans="1:23" x14ac:dyDescent="0.35">
      <c r="A89" s="8">
        <f>A88/46</f>
        <v>0.17391304347826086</v>
      </c>
      <c r="B89" s="8">
        <f>B88/46</f>
        <v>8.6956521739130432E-2</v>
      </c>
      <c r="C89" s="8">
        <f>C88/46</f>
        <v>0.10869565217391304</v>
      </c>
      <c r="D89" s="8">
        <f>D88/46</f>
        <v>4.3478260869565216E-2</v>
      </c>
      <c r="E89" t="s">
        <v>545</v>
      </c>
    </row>
    <row r="90" spans="1:23" x14ac:dyDescent="0.35">
      <c r="A90" t="s">
        <v>479</v>
      </c>
      <c r="B90" t="s">
        <v>479</v>
      </c>
      <c r="C90" t="s">
        <v>479</v>
      </c>
      <c r="D90" t="s">
        <v>479</v>
      </c>
      <c r="F90" t="s">
        <v>504</v>
      </c>
      <c r="G90" t="s">
        <v>504</v>
      </c>
      <c r="H90" t="s">
        <v>504</v>
      </c>
      <c r="I90" t="s">
        <v>504</v>
      </c>
      <c r="J90" t="s">
        <v>504</v>
      </c>
      <c r="K90" t="s">
        <v>504</v>
      </c>
      <c r="L90" t="s">
        <v>504</v>
      </c>
      <c r="M90" t="s">
        <v>504</v>
      </c>
      <c r="N90" t="s">
        <v>504</v>
      </c>
      <c r="O90" t="s">
        <v>504</v>
      </c>
      <c r="Q90" t="s">
        <v>508</v>
      </c>
      <c r="R90" t="s">
        <v>508</v>
      </c>
      <c r="S90" t="s">
        <v>508</v>
      </c>
      <c r="T90" t="s">
        <v>508</v>
      </c>
      <c r="U90" t="s">
        <v>508</v>
      </c>
      <c r="V90" t="s">
        <v>508</v>
      </c>
      <c r="W90" t="s">
        <v>508</v>
      </c>
    </row>
    <row r="91" spans="1:23" x14ac:dyDescent="0.35">
      <c r="A91">
        <f>COUNTIF(A3:A48,"sechs Jahre")</f>
        <v>7</v>
      </c>
      <c r="B91">
        <f>COUNTIF(B3:B48,"sechs Jahre")</f>
        <v>7</v>
      </c>
      <c r="C91">
        <f>COUNTIF(C3:C48,"sechs Jahre")</f>
        <v>2</v>
      </c>
      <c r="D91">
        <f>COUNTIF(D3:D48,"sechs Jahre")</f>
        <v>2</v>
      </c>
      <c r="F91">
        <f t="shared" ref="F91:O91" si="8">COUNTIF(F3:F76,"Sehr passend [4]")</f>
        <v>46</v>
      </c>
      <c r="G91">
        <f t="shared" si="8"/>
        <v>13</v>
      </c>
      <c r="H91">
        <f t="shared" si="8"/>
        <v>16</v>
      </c>
      <c r="I91">
        <f t="shared" si="8"/>
        <v>34</v>
      </c>
      <c r="J91">
        <f t="shared" si="8"/>
        <v>5</v>
      </c>
      <c r="K91">
        <f t="shared" si="8"/>
        <v>3</v>
      </c>
      <c r="L91">
        <f t="shared" si="8"/>
        <v>2</v>
      </c>
      <c r="M91">
        <f t="shared" si="8"/>
        <v>3</v>
      </c>
      <c r="N91">
        <f t="shared" si="8"/>
        <v>5</v>
      </c>
      <c r="O91">
        <f t="shared" si="8"/>
        <v>1</v>
      </c>
      <c r="Q91">
        <f t="shared" ref="Q91:W91" si="9">COUNTIF(Q3:Q76,"Sehr wichtig [4]")</f>
        <v>4</v>
      </c>
      <c r="R91">
        <f t="shared" si="9"/>
        <v>3</v>
      </c>
      <c r="S91">
        <f t="shared" si="9"/>
        <v>3</v>
      </c>
      <c r="T91">
        <f t="shared" si="9"/>
        <v>61</v>
      </c>
      <c r="U91">
        <f t="shared" si="9"/>
        <v>0</v>
      </c>
      <c r="V91">
        <f t="shared" si="9"/>
        <v>13</v>
      </c>
      <c r="W91">
        <f t="shared" si="9"/>
        <v>21</v>
      </c>
    </row>
    <row r="92" spans="1:23" x14ac:dyDescent="0.35">
      <c r="A92" s="8">
        <f>A91/46</f>
        <v>0.15217391304347827</v>
      </c>
      <c r="B92" s="8">
        <f>B91/46</f>
        <v>0.15217391304347827</v>
      </c>
      <c r="C92" s="8">
        <f>C91/46</f>
        <v>4.3478260869565216E-2</v>
      </c>
      <c r="D92" s="8">
        <f>D91/46</f>
        <v>4.3478260869565216E-2</v>
      </c>
      <c r="E92" t="s">
        <v>546</v>
      </c>
    </row>
    <row r="93" spans="1:23" x14ac:dyDescent="0.35">
      <c r="A93" t="s">
        <v>480</v>
      </c>
      <c r="B93" t="s">
        <v>480</v>
      </c>
      <c r="C93" t="s">
        <v>480</v>
      </c>
      <c r="D93" t="s">
        <v>480</v>
      </c>
      <c r="F93" t="s">
        <v>511</v>
      </c>
      <c r="G93" t="s">
        <v>511</v>
      </c>
      <c r="H93" t="s">
        <v>511</v>
      </c>
      <c r="I93" t="s">
        <v>511</v>
      </c>
      <c r="J93" t="s">
        <v>511</v>
      </c>
      <c r="K93" t="s">
        <v>511</v>
      </c>
      <c r="L93" t="s">
        <v>511</v>
      </c>
      <c r="M93" t="s">
        <v>511</v>
      </c>
      <c r="N93" t="s">
        <v>511</v>
      </c>
      <c r="O93" t="s">
        <v>511</v>
      </c>
      <c r="Q93" t="s">
        <v>511</v>
      </c>
      <c r="R93" t="s">
        <v>511</v>
      </c>
      <c r="S93" t="s">
        <v>511</v>
      </c>
      <c r="T93" t="s">
        <v>511</v>
      </c>
      <c r="U93" t="s">
        <v>511</v>
      </c>
      <c r="V93" t="s">
        <v>511</v>
      </c>
      <c r="W93" t="s">
        <v>511</v>
      </c>
    </row>
    <row r="94" spans="1:23" x14ac:dyDescent="0.35">
      <c r="A94">
        <f>COUNTIF(A3:A48,"sieben Jahre")</f>
        <v>4</v>
      </c>
      <c r="B94">
        <f>COUNTIF(B3:B48,"sieben Jahre")</f>
        <v>3</v>
      </c>
      <c r="C94">
        <f>COUNTIF(C3:C48,"sieben Jahre")</f>
        <v>3</v>
      </c>
      <c r="D94">
        <f>COUNTIF(D3:D48,"sieben Jahre")</f>
        <v>3</v>
      </c>
      <c r="F94">
        <f t="shared" ref="F94:O94" si="10">(F79*1+F82*2+F85*3+F88*4+F91*5)/74</f>
        <v>4.2972972972972974</v>
      </c>
      <c r="G94">
        <f t="shared" si="10"/>
        <v>3.0945945945945947</v>
      </c>
      <c r="H94">
        <f t="shared" si="10"/>
        <v>3.4459459459459461</v>
      </c>
      <c r="I94">
        <f t="shared" si="10"/>
        <v>4.0405405405405403</v>
      </c>
      <c r="J94">
        <f t="shared" si="10"/>
        <v>2.4729729729729728</v>
      </c>
      <c r="K94">
        <f t="shared" si="10"/>
        <v>2.3783783783783785</v>
      </c>
      <c r="L94">
        <f t="shared" si="10"/>
        <v>1.6621621621621621</v>
      </c>
      <c r="M94">
        <f t="shared" si="10"/>
        <v>2.0810810810810811</v>
      </c>
      <c r="N94">
        <f t="shared" si="10"/>
        <v>2.5675675675675675</v>
      </c>
      <c r="O94">
        <f t="shared" si="10"/>
        <v>1.7027027027027026</v>
      </c>
      <c r="Q94">
        <f t="shared" ref="Q94:W94" si="11">(Q79*1+Q82*2+Q85*3+Q88*4+Q91*5)/74</f>
        <v>2.0945945945945947</v>
      </c>
      <c r="R94">
        <f t="shared" si="11"/>
        <v>2.0540540540540539</v>
      </c>
      <c r="S94">
        <f t="shared" si="11"/>
        <v>2.0675675675675675</v>
      </c>
      <c r="T94">
        <f t="shared" si="11"/>
        <v>4.7702702702702702</v>
      </c>
      <c r="U94">
        <f t="shared" si="11"/>
        <v>2.2972972972972974</v>
      </c>
      <c r="V94">
        <f t="shared" si="11"/>
        <v>3.6756756756756759</v>
      </c>
      <c r="W94">
        <f t="shared" si="11"/>
        <v>3.6351351351351351</v>
      </c>
    </row>
    <row r="95" spans="1:23" x14ac:dyDescent="0.35">
      <c r="A95" s="8">
        <f>A94/46</f>
        <v>8.6956521739130432E-2</v>
      </c>
      <c r="B95" s="8">
        <f>B94/46</f>
        <v>6.5217391304347824E-2</v>
      </c>
      <c r="C95" s="8">
        <f>C94/46</f>
        <v>6.5217391304347824E-2</v>
      </c>
      <c r="D95" s="8">
        <f>D94/46</f>
        <v>6.5217391304347824E-2</v>
      </c>
    </row>
    <row r="96" spans="1:23" x14ac:dyDescent="0.35">
      <c r="A96" t="s">
        <v>481</v>
      </c>
      <c r="B96" t="s">
        <v>481</v>
      </c>
      <c r="C96" t="s">
        <v>481</v>
      </c>
      <c r="D96" t="s">
        <v>481</v>
      </c>
    </row>
    <row r="97" spans="1:4" x14ac:dyDescent="0.35">
      <c r="A97">
        <f>COUNTIF(A3:A48,"acht Jahre")</f>
        <v>1</v>
      </c>
      <c r="B97">
        <f>COUNTIF(B3:B48,"acht Jahre")</f>
        <v>4</v>
      </c>
      <c r="C97">
        <f>COUNTIF(C3:C48,"acht Jahre")</f>
        <v>3</v>
      </c>
      <c r="D97">
        <f>COUNTIF(D3:D48,"acht Jahre")</f>
        <v>2</v>
      </c>
    </row>
    <row r="98" spans="1:4" x14ac:dyDescent="0.35">
      <c r="A98" s="8">
        <f>A97/46</f>
        <v>2.1739130434782608E-2</v>
      </c>
      <c r="B98" s="8">
        <f>B97/46</f>
        <v>8.6956521739130432E-2</v>
      </c>
      <c r="C98" s="8">
        <f>C97/46</f>
        <v>6.5217391304347824E-2</v>
      </c>
      <c r="D98" s="8">
        <f>D97/46</f>
        <v>4.3478260869565216E-2</v>
      </c>
    </row>
    <row r="99" spans="1:4" x14ac:dyDescent="0.35">
      <c r="A99" t="s">
        <v>482</v>
      </c>
      <c r="B99" t="s">
        <v>482</v>
      </c>
      <c r="C99" t="s">
        <v>482</v>
      </c>
      <c r="D99" t="s">
        <v>482</v>
      </c>
    </row>
    <row r="100" spans="1:4" x14ac:dyDescent="0.35">
      <c r="A100">
        <f>COUNTIF(A3:A48,"neun Jahre")</f>
        <v>2</v>
      </c>
      <c r="B100">
        <f>COUNTIF(B3:B48,"neun Jahre")</f>
        <v>4</v>
      </c>
      <c r="C100">
        <f>COUNTIF(C3:C48,"neun Jahre")</f>
        <v>3</v>
      </c>
      <c r="D100">
        <f>COUNTIF(D3:D48,"neun Jahre")</f>
        <v>3</v>
      </c>
    </row>
    <row r="101" spans="1:4" x14ac:dyDescent="0.35">
      <c r="A101" s="8">
        <f>A100/46</f>
        <v>4.3478260869565216E-2</v>
      </c>
      <c r="B101" s="8">
        <f>B100/46</f>
        <v>8.6956521739130432E-2</v>
      </c>
      <c r="C101" s="8">
        <f>C100/46</f>
        <v>6.5217391304347824E-2</v>
      </c>
      <c r="D101" s="8">
        <f>D100/46</f>
        <v>6.5217391304347824E-2</v>
      </c>
    </row>
    <row r="102" spans="1:4" x14ac:dyDescent="0.35">
      <c r="A102" t="s">
        <v>483</v>
      </c>
      <c r="B102" t="s">
        <v>483</v>
      </c>
      <c r="C102" t="s">
        <v>483</v>
      </c>
      <c r="D102" t="s">
        <v>483</v>
      </c>
    </row>
    <row r="103" spans="1:4" x14ac:dyDescent="0.35">
      <c r="A103">
        <f>COUNTIF(A3:A48,"zehn Jahre und älter")</f>
        <v>4</v>
      </c>
      <c r="B103">
        <f>COUNTIF(B3:B48,"zehn Jahre und älter")</f>
        <v>22</v>
      </c>
      <c r="C103">
        <f>COUNTIF(C3:C48,"zehn Jahre und älter")</f>
        <v>7</v>
      </c>
      <c r="D103">
        <f>COUNTIF(D3:D48,"zehn Jahre und älter")</f>
        <v>15</v>
      </c>
    </row>
    <row r="104" spans="1:4" x14ac:dyDescent="0.35">
      <c r="A104" s="8">
        <f>A103/46</f>
        <v>8.6956521739130432E-2</v>
      </c>
      <c r="B104" s="8">
        <f>B103/46</f>
        <v>0.47826086956521741</v>
      </c>
      <c r="C104" s="8">
        <f>C103/46</f>
        <v>0.15217391304347827</v>
      </c>
      <c r="D104" s="8">
        <f>D103/46</f>
        <v>0.32608695652173914</v>
      </c>
    </row>
    <row r="105" spans="1:4" x14ac:dyDescent="0.35">
      <c r="A105">
        <f>SUM(A103,A100,A97,A94,A91,A79,A82,A85,A88)</f>
        <v>46</v>
      </c>
      <c r="B105">
        <f>SUM(B103,B100,B97,B94,B91,B79,B82,B85,B88)</f>
        <v>46</v>
      </c>
      <c r="C105">
        <f>SUM(C103,C100,C97,C94,C91,C79,C82,C85,C88)</f>
        <v>46</v>
      </c>
      <c r="D105">
        <f>SUM(D103,D100,D97,D94,D91,D79,D82,D85,D88)</f>
        <v>46</v>
      </c>
    </row>
    <row r="106" spans="1:4" x14ac:dyDescent="0.35">
      <c r="A106" s="8">
        <f>SUM(A104,A101,A98,A95,A92,A89,A86,A83,A80)</f>
        <v>1</v>
      </c>
      <c r="B106" s="8">
        <f>SUM(B104,B101,B98,B95,B92,B89,B86,B83,B80)</f>
        <v>1</v>
      </c>
      <c r="C106" s="8">
        <f>SUM(C104,C101,C98,C95,C92,C89,C86,C83,C80)</f>
        <v>1.0000000000000002</v>
      </c>
      <c r="D106" s="8">
        <f>SUM(D104,D101,D98,D95,D92,D89,D86,D83,D80)</f>
        <v>0.99999999999999989</v>
      </c>
    </row>
    <row r="108" spans="1:4" x14ac:dyDescent="0.35">
      <c r="A108" t="s">
        <v>538</v>
      </c>
    </row>
    <row r="109" spans="1:4" x14ac:dyDescent="0.35">
      <c r="A109" s="5" t="s">
        <v>499</v>
      </c>
      <c r="B109" s="5" t="s">
        <v>499</v>
      </c>
    </row>
    <row r="110" spans="1:4" x14ac:dyDescent="0.35">
      <c r="A110">
        <f>COUNTIF(A49:A76,"unter drei Jahre")</f>
        <v>1</v>
      </c>
      <c r="B110">
        <f>COUNTIF(B49:B76,"unter drei Jahre")</f>
        <v>0</v>
      </c>
    </row>
    <row r="111" spans="1:4" x14ac:dyDescent="0.35">
      <c r="A111" s="8">
        <f>A110/28</f>
        <v>3.5714285714285712E-2</v>
      </c>
      <c r="B111" s="8">
        <f>B110/28</f>
        <v>0</v>
      </c>
    </row>
    <row r="112" spans="1:4" x14ac:dyDescent="0.35">
      <c r="A112" t="s">
        <v>478</v>
      </c>
      <c r="B112" t="s">
        <v>478</v>
      </c>
    </row>
    <row r="113" spans="1:2" ht="14.5" customHeight="1" x14ac:dyDescent="0.35">
      <c r="A113" s="2">
        <f>COUNTIF(A49:A76,"drei Jahre")</f>
        <v>1</v>
      </c>
      <c r="B113" s="2">
        <f>COUNTIF(B49:B76,"drei Jahre")</f>
        <v>0</v>
      </c>
    </row>
    <row r="114" spans="1:2" x14ac:dyDescent="0.35">
      <c r="A114" s="8">
        <f>A113/28</f>
        <v>3.5714285714285712E-2</v>
      </c>
      <c r="B114" s="8">
        <f>B113/28</f>
        <v>0</v>
      </c>
    </row>
    <row r="115" spans="1:2" x14ac:dyDescent="0.35">
      <c r="A115" t="s">
        <v>477</v>
      </c>
      <c r="B115" t="s">
        <v>477</v>
      </c>
    </row>
    <row r="116" spans="1:2" x14ac:dyDescent="0.35">
      <c r="A116">
        <f>COUNTIF(A49:A76,"vier Jahre")</f>
        <v>3</v>
      </c>
      <c r="B116">
        <f>COUNTIF(B49:B76,"vier Jahre")</f>
        <v>0</v>
      </c>
    </row>
    <row r="117" spans="1:2" x14ac:dyDescent="0.35">
      <c r="A117" s="8">
        <f>A116/28</f>
        <v>0.10714285714285714</v>
      </c>
      <c r="B117" s="8">
        <f>B116/28</f>
        <v>0</v>
      </c>
    </row>
    <row r="118" spans="1:2" x14ac:dyDescent="0.35">
      <c r="A118" t="s">
        <v>476</v>
      </c>
      <c r="B118" t="s">
        <v>476</v>
      </c>
    </row>
    <row r="119" spans="1:2" x14ac:dyDescent="0.35">
      <c r="A119">
        <f>COUNTIF(A49:A76,"fünf Jahre")</f>
        <v>11</v>
      </c>
      <c r="B119">
        <f>COUNTIF(B49:B76,"fünf Jahre")</f>
        <v>2</v>
      </c>
    </row>
    <row r="120" spans="1:2" x14ac:dyDescent="0.35">
      <c r="A120" s="8">
        <f>A119/28</f>
        <v>0.39285714285714285</v>
      </c>
      <c r="B120" s="8">
        <f>B119/28</f>
        <v>7.1428571428571425E-2</v>
      </c>
    </row>
    <row r="121" spans="1:2" x14ac:dyDescent="0.35">
      <c r="A121" t="s">
        <v>479</v>
      </c>
      <c r="B121" t="s">
        <v>479</v>
      </c>
    </row>
    <row r="122" spans="1:2" x14ac:dyDescent="0.35">
      <c r="A122">
        <f>COUNTIF(A49:A76,"sechs Jahre")</f>
        <v>6</v>
      </c>
      <c r="B122">
        <f>COUNTIF(B49:B76,"sechs Jahre")</f>
        <v>2</v>
      </c>
    </row>
    <row r="123" spans="1:2" x14ac:dyDescent="0.35">
      <c r="A123" s="8">
        <f>A122/28</f>
        <v>0.21428571428571427</v>
      </c>
      <c r="B123" s="8">
        <f>B122/28</f>
        <v>7.1428571428571425E-2</v>
      </c>
    </row>
    <row r="124" spans="1:2" x14ac:dyDescent="0.35">
      <c r="A124" t="s">
        <v>480</v>
      </c>
      <c r="B124" t="s">
        <v>480</v>
      </c>
    </row>
    <row r="125" spans="1:2" x14ac:dyDescent="0.35">
      <c r="A125">
        <f>COUNTIF(A49:A76,"sieben Jahre")</f>
        <v>2</v>
      </c>
      <c r="B125">
        <f>COUNTIF(B49:B76,"sieben Jahre")</f>
        <v>3</v>
      </c>
    </row>
    <row r="126" spans="1:2" x14ac:dyDescent="0.35">
      <c r="A126" s="8">
        <f>A125/28</f>
        <v>7.1428571428571425E-2</v>
      </c>
      <c r="B126" s="8">
        <f>B125/28</f>
        <v>0.10714285714285714</v>
      </c>
    </row>
    <row r="127" spans="1:2" x14ac:dyDescent="0.35">
      <c r="A127" t="s">
        <v>481</v>
      </c>
      <c r="B127" t="s">
        <v>481</v>
      </c>
    </row>
    <row r="128" spans="1:2" x14ac:dyDescent="0.35">
      <c r="A128">
        <f>COUNTIF(A49:A76,"acht Jahre")</f>
        <v>3</v>
      </c>
      <c r="B128">
        <f>COUNTIF(B49:B76,"acht Jahre")</f>
        <v>3</v>
      </c>
    </row>
    <row r="129" spans="1:2" x14ac:dyDescent="0.35">
      <c r="A129" s="8">
        <f>A128/28</f>
        <v>0.10714285714285714</v>
      </c>
      <c r="B129" s="8">
        <f>B128/28</f>
        <v>0.10714285714285714</v>
      </c>
    </row>
    <row r="130" spans="1:2" x14ac:dyDescent="0.35">
      <c r="A130" t="s">
        <v>482</v>
      </c>
      <c r="B130" t="s">
        <v>482</v>
      </c>
    </row>
    <row r="131" spans="1:2" x14ac:dyDescent="0.35">
      <c r="A131">
        <f>COUNTIF(A49:A76,"neun Jahre")</f>
        <v>0</v>
      </c>
      <c r="B131">
        <f>COUNTIF(B49:B76,"neun Jahre")</f>
        <v>4</v>
      </c>
    </row>
    <row r="132" spans="1:2" x14ac:dyDescent="0.35">
      <c r="A132" s="8">
        <f>A131/28</f>
        <v>0</v>
      </c>
      <c r="B132" s="8">
        <f>B131/28</f>
        <v>0.14285714285714285</v>
      </c>
    </row>
    <row r="133" spans="1:2" x14ac:dyDescent="0.35">
      <c r="A133" t="s">
        <v>483</v>
      </c>
      <c r="B133" t="s">
        <v>483</v>
      </c>
    </row>
    <row r="134" spans="1:2" x14ac:dyDescent="0.35">
      <c r="A134">
        <f>COUNTIF(A49:A76,"zehn Jahre und älter")</f>
        <v>1</v>
      </c>
      <c r="B134">
        <f>COUNTIF(B49:B76,"zehn Jahre und älter")</f>
        <v>14</v>
      </c>
    </row>
    <row r="135" spans="1:2" x14ac:dyDescent="0.35">
      <c r="A135" s="8">
        <f>A134/28</f>
        <v>3.5714285714285712E-2</v>
      </c>
      <c r="B135" s="8">
        <f>B134/28</f>
        <v>0.5</v>
      </c>
    </row>
    <row r="136" spans="1:2" x14ac:dyDescent="0.35">
      <c r="A136">
        <f>SUM(A134,A131,A128,A125,A122,A119,A116,A113,A110)</f>
        <v>28</v>
      </c>
      <c r="B136">
        <f>SUM(B134,B131,B128,B125,B122,B119,B116,B113,B110)</f>
        <v>28</v>
      </c>
    </row>
    <row r="137" spans="1:2" x14ac:dyDescent="0.35">
      <c r="A137" s="8">
        <f>SUM(A135,A132,A129,A126,A123,A120,A117,A114,A111)</f>
        <v>0.99999999999999989</v>
      </c>
      <c r="B137" s="8">
        <f>SUM(B135,B132,B129,B126,B123,B120,B117,B114,B111)</f>
        <v>0.99999999999999978</v>
      </c>
    </row>
  </sheetData>
  <sortState ref="A3:Y76">
    <sortCondition ref="C3:C76"/>
  </sortState>
  <pageMargins left="0.7" right="0.7" top="0.78740157499999996" bottom="0.78740157499999996"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3BAD-C1AB-4FB1-B684-E56FD34E74C8}">
  <dimension ref="A1"/>
  <sheetViews>
    <sheetView topLeftCell="A72" workbookViewId="0">
      <selection activeCell="J48" sqref="J4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4"/>
  <sheetViews>
    <sheetView topLeftCell="D2" zoomScale="104" zoomScaleNormal="104" workbookViewId="0">
      <pane ySplit="1" topLeftCell="A66" activePane="bottomLeft" state="frozen"/>
      <selection activeCell="A2" sqref="A2"/>
      <selection pane="bottomLeft" activeCell="H82" sqref="H82"/>
    </sheetView>
  </sheetViews>
  <sheetFormatPr baseColWidth="10" defaultRowHeight="14.5" x14ac:dyDescent="0.35"/>
  <sheetData>
    <row r="1" spans="1:14" hidden="1" x14ac:dyDescent="0.35">
      <c r="A1" t="s">
        <v>48</v>
      </c>
      <c r="B1" t="s">
        <v>49</v>
      </c>
      <c r="C1" t="s">
        <v>50</v>
      </c>
      <c r="D1" t="s">
        <v>51</v>
      </c>
      <c r="E1" t="s">
        <v>52</v>
      </c>
      <c r="F1" t="s">
        <v>53</v>
      </c>
      <c r="G1" t="s">
        <v>54</v>
      </c>
      <c r="H1" t="s">
        <v>55</v>
      </c>
      <c r="I1" t="s">
        <v>56</v>
      </c>
      <c r="J1" t="s">
        <v>57</v>
      </c>
      <c r="K1" t="s">
        <v>58</v>
      </c>
      <c r="L1" t="s">
        <v>59</v>
      </c>
      <c r="M1" t="s">
        <v>60</v>
      </c>
      <c r="N1" t="s">
        <v>61</v>
      </c>
    </row>
    <row r="2" spans="1:14" x14ac:dyDescent="0.35">
      <c r="A2" t="s">
        <v>112</v>
      </c>
      <c r="J2" t="s">
        <v>121</v>
      </c>
      <c r="K2" t="s">
        <v>122</v>
      </c>
      <c r="L2" t="s">
        <v>123</v>
      </c>
      <c r="M2" t="s">
        <v>124</v>
      </c>
      <c r="N2" t="s">
        <v>125</v>
      </c>
    </row>
    <row r="3" spans="1:14" x14ac:dyDescent="0.35">
      <c r="A3">
        <v>6</v>
      </c>
      <c r="B3" t="s">
        <v>473</v>
      </c>
      <c r="C3" t="s">
        <v>473</v>
      </c>
      <c r="F3" t="s">
        <v>473</v>
      </c>
      <c r="G3" t="s">
        <v>473</v>
      </c>
      <c r="H3" t="s">
        <v>473</v>
      </c>
      <c r="I3" t="s">
        <v>473</v>
      </c>
      <c r="L3" t="s">
        <v>493</v>
      </c>
      <c r="M3" t="s">
        <v>493</v>
      </c>
    </row>
    <row r="4" spans="1:14" ht="23" customHeight="1" x14ac:dyDescent="0.35">
      <c r="A4">
        <v>5</v>
      </c>
      <c r="B4" t="s">
        <v>473</v>
      </c>
      <c r="C4" t="s">
        <v>473</v>
      </c>
      <c r="D4" t="s">
        <v>473</v>
      </c>
      <c r="E4" t="s">
        <v>473</v>
      </c>
      <c r="F4" t="s">
        <v>473</v>
      </c>
      <c r="L4" t="s">
        <v>492</v>
      </c>
      <c r="M4" t="s">
        <v>495</v>
      </c>
      <c r="N4" s="2" t="s">
        <v>152</v>
      </c>
    </row>
    <row r="5" spans="1:14" x14ac:dyDescent="0.35">
      <c r="A5">
        <v>4</v>
      </c>
      <c r="B5" t="s">
        <v>473</v>
      </c>
      <c r="C5" t="s">
        <v>473</v>
      </c>
      <c r="F5" t="s">
        <v>473</v>
      </c>
      <c r="G5" t="s">
        <v>473</v>
      </c>
      <c r="K5" t="s">
        <v>158</v>
      </c>
      <c r="L5" t="s">
        <v>494</v>
      </c>
      <c r="M5" t="s">
        <v>494</v>
      </c>
      <c r="N5" t="s">
        <v>159</v>
      </c>
    </row>
    <row r="6" spans="1:14" x14ac:dyDescent="0.35">
      <c r="A6">
        <v>4</v>
      </c>
      <c r="B6" t="s">
        <v>473</v>
      </c>
      <c r="C6" t="s">
        <v>473</v>
      </c>
      <c r="D6" t="s">
        <v>473</v>
      </c>
      <c r="E6" t="s">
        <v>473</v>
      </c>
      <c r="L6" t="s">
        <v>494</v>
      </c>
      <c r="M6" t="s">
        <v>492</v>
      </c>
      <c r="N6" t="s">
        <v>162</v>
      </c>
    </row>
    <row r="7" spans="1:14" x14ac:dyDescent="0.35">
      <c r="A7">
        <v>4</v>
      </c>
      <c r="B7" t="s">
        <v>473</v>
      </c>
      <c r="C7" t="s">
        <v>473</v>
      </c>
      <c r="D7" t="s">
        <v>473</v>
      </c>
      <c r="E7" t="s">
        <v>473</v>
      </c>
      <c r="L7" t="s">
        <v>494</v>
      </c>
      <c r="M7" t="s">
        <v>492</v>
      </c>
    </row>
    <row r="8" spans="1:14" x14ac:dyDescent="0.35">
      <c r="A8">
        <v>3</v>
      </c>
      <c r="B8" t="s">
        <v>473</v>
      </c>
      <c r="C8" t="s">
        <v>473</v>
      </c>
      <c r="D8" t="s">
        <v>473</v>
      </c>
      <c r="L8" t="s">
        <v>493</v>
      </c>
      <c r="M8" t="s">
        <v>493</v>
      </c>
    </row>
    <row r="9" spans="1:14" x14ac:dyDescent="0.35">
      <c r="A9">
        <v>5</v>
      </c>
      <c r="B9" t="s">
        <v>473</v>
      </c>
      <c r="C9" t="s">
        <v>473</v>
      </c>
      <c r="D9" t="s">
        <v>473</v>
      </c>
      <c r="E9" t="s">
        <v>473</v>
      </c>
      <c r="F9" t="s">
        <v>473</v>
      </c>
      <c r="L9" t="s">
        <v>493</v>
      </c>
      <c r="M9" t="s">
        <v>492</v>
      </c>
    </row>
    <row r="10" spans="1:14" x14ac:dyDescent="0.35">
      <c r="A10">
        <v>4</v>
      </c>
      <c r="B10" t="s">
        <v>473</v>
      </c>
      <c r="F10" t="s">
        <v>473</v>
      </c>
      <c r="G10" t="s">
        <v>473</v>
      </c>
      <c r="I10" t="s">
        <v>473</v>
      </c>
      <c r="L10" t="s">
        <v>493</v>
      </c>
      <c r="M10" t="s">
        <v>494</v>
      </c>
    </row>
    <row r="11" spans="1:14" ht="24" customHeight="1" x14ac:dyDescent="0.35">
      <c r="A11">
        <v>2</v>
      </c>
      <c r="C11" t="s">
        <v>473</v>
      </c>
      <c r="F11" t="s">
        <v>473</v>
      </c>
      <c r="K11" t="s">
        <v>179</v>
      </c>
      <c r="L11" t="s">
        <v>493</v>
      </c>
      <c r="M11" t="s">
        <v>493</v>
      </c>
      <c r="N11" s="2" t="s">
        <v>180</v>
      </c>
    </row>
    <row r="12" spans="1:14" x14ac:dyDescent="0.35">
      <c r="A12">
        <v>5</v>
      </c>
      <c r="B12" t="s">
        <v>473</v>
      </c>
      <c r="C12" t="s">
        <v>473</v>
      </c>
      <c r="D12" t="s">
        <v>473</v>
      </c>
      <c r="E12" t="s">
        <v>473</v>
      </c>
      <c r="F12" t="s">
        <v>473</v>
      </c>
      <c r="L12" t="s">
        <v>495</v>
      </c>
      <c r="M12" t="s">
        <v>495</v>
      </c>
    </row>
    <row r="13" spans="1:14" x14ac:dyDescent="0.35">
      <c r="A13">
        <v>7</v>
      </c>
      <c r="B13" t="s">
        <v>473</v>
      </c>
      <c r="C13" t="s">
        <v>473</v>
      </c>
      <c r="D13" t="s">
        <v>473</v>
      </c>
      <c r="E13" t="s">
        <v>473</v>
      </c>
      <c r="F13" t="s">
        <v>473</v>
      </c>
      <c r="G13" t="s">
        <v>473</v>
      </c>
      <c r="H13" t="s">
        <v>473</v>
      </c>
      <c r="L13" t="s">
        <v>494</v>
      </c>
      <c r="M13" t="s">
        <v>492</v>
      </c>
    </row>
    <row r="14" spans="1:14" x14ac:dyDescent="0.35">
      <c r="A14">
        <v>5</v>
      </c>
      <c r="B14" t="s">
        <v>473</v>
      </c>
      <c r="C14" t="s">
        <v>473</v>
      </c>
      <c r="D14" t="s">
        <v>473</v>
      </c>
      <c r="E14" t="s">
        <v>473</v>
      </c>
      <c r="F14" t="s">
        <v>473</v>
      </c>
      <c r="L14" t="s">
        <v>495</v>
      </c>
      <c r="M14" t="s">
        <v>495</v>
      </c>
      <c r="N14" t="s">
        <v>191</v>
      </c>
    </row>
    <row r="15" spans="1:14" x14ac:dyDescent="0.35">
      <c r="A15">
        <v>5</v>
      </c>
      <c r="B15" t="s">
        <v>473</v>
      </c>
      <c r="C15" t="s">
        <v>473</v>
      </c>
      <c r="D15" t="s">
        <v>473</v>
      </c>
      <c r="E15" t="s">
        <v>473</v>
      </c>
      <c r="F15" t="s">
        <v>473</v>
      </c>
      <c r="L15" t="s">
        <v>495</v>
      </c>
      <c r="M15" t="s">
        <v>495</v>
      </c>
    </row>
    <row r="16" spans="1:14" x14ac:dyDescent="0.35">
      <c r="A16">
        <v>4</v>
      </c>
      <c r="B16" t="s">
        <v>473</v>
      </c>
      <c r="C16" t="s">
        <v>473</v>
      </c>
      <c r="D16" t="s">
        <v>473</v>
      </c>
      <c r="F16" t="s">
        <v>473</v>
      </c>
      <c r="K16" t="s">
        <v>197</v>
      </c>
      <c r="L16" t="s">
        <v>493</v>
      </c>
      <c r="M16" t="s">
        <v>492</v>
      </c>
      <c r="N16" t="s">
        <v>198</v>
      </c>
    </row>
    <row r="17" spans="1:14" x14ac:dyDescent="0.35">
      <c r="A17">
        <v>5</v>
      </c>
      <c r="B17" t="s">
        <v>473</v>
      </c>
      <c r="C17" t="s">
        <v>473</v>
      </c>
      <c r="D17" t="s">
        <v>473</v>
      </c>
      <c r="F17" t="s">
        <v>473</v>
      </c>
      <c r="G17" t="s">
        <v>473</v>
      </c>
      <c r="L17" t="s">
        <v>492</v>
      </c>
      <c r="M17" t="s">
        <v>492</v>
      </c>
    </row>
    <row r="18" spans="1:14" x14ac:dyDescent="0.35">
      <c r="A18">
        <v>1</v>
      </c>
      <c r="D18" t="s">
        <v>473</v>
      </c>
      <c r="L18" t="s">
        <v>492</v>
      </c>
      <c r="M18" t="s">
        <v>492</v>
      </c>
    </row>
    <row r="19" spans="1:14" x14ac:dyDescent="0.35">
      <c r="A19">
        <v>5</v>
      </c>
      <c r="B19" t="s">
        <v>473</v>
      </c>
      <c r="C19" t="s">
        <v>473</v>
      </c>
      <c r="D19" t="s">
        <v>473</v>
      </c>
      <c r="E19" t="s">
        <v>473</v>
      </c>
      <c r="F19" t="s">
        <v>473</v>
      </c>
      <c r="L19" t="s">
        <v>493</v>
      </c>
      <c r="M19" t="s">
        <v>492</v>
      </c>
    </row>
    <row r="20" spans="1:14" x14ac:dyDescent="0.35">
      <c r="A20">
        <v>4</v>
      </c>
      <c r="B20" t="s">
        <v>473</v>
      </c>
      <c r="C20" t="s">
        <v>473</v>
      </c>
      <c r="D20" t="s">
        <v>473</v>
      </c>
      <c r="F20" t="s">
        <v>473</v>
      </c>
      <c r="L20" t="s">
        <v>493</v>
      </c>
      <c r="M20" t="s">
        <v>494</v>
      </c>
    </row>
    <row r="21" spans="1:14" x14ac:dyDescent="0.35">
      <c r="A21">
        <v>4</v>
      </c>
      <c r="B21" t="s">
        <v>473</v>
      </c>
      <c r="D21" t="s">
        <v>473</v>
      </c>
      <c r="E21" t="s">
        <v>473</v>
      </c>
      <c r="F21" t="s">
        <v>473</v>
      </c>
      <c r="K21" t="s">
        <v>219</v>
      </c>
      <c r="L21" t="s">
        <v>495</v>
      </c>
      <c r="M21" t="s">
        <v>495</v>
      </c>
      <c r="N21" t="s">
        <v>220</v>
      </c>
    </row>
    <row r="22" spans="1:14" x14ac:dyDescent="0.35">
      <c r="A22">
        <v>2</v>
      </c>
      <c r="C22" t="s">
        <v>473</v>
      </c>
      <c r="F22" t="s">
        <v>473</v>
      </c>
      <c r="L22" t="s">
        <v>493</v>
      </c>
      <c r="M22" t="s">
        <v>493</v>
      </c>
    </row>
    <row r="23" spans="1:14" x14ac:dyDescent="0.35">
      <c r="A23">
        <v>5</v>
      </c>
      <c r="B23" t="s">
        <v>473</v>
      </c>
      <c r="C23" t="s">
        <v>473</v>
      </c>
      <c r="D23" t="s">
        <v>473</v>
      </c>
      <c r="E23" t="s">
        <v>473</v>
      </c>
      <c r="F23" t="s">
        <v>473</v>
      </c>
      <c r="K23" t="s">
        <v>230</v>
      </c>
      <c r="L23" t="s">
        <v>494</v>
      </c>
      <c r="M23" t="s">
        <v>492</v>
      </c>
    </row>
    <row r="24" spans="1:14" x14ac:dyDescent="0.35">
      <c r="A24">
        <v>4</v>
      </c>
      <c r="B24" t="s">
        <v>473</v>
      </c>
      <c r="C24" t="s">
        <v>473</v>
      </c>
      <c r="D24" t="s">
        <v>473</v>
      </c>
      <c r="F24" t="s">
        <v>473</v>
      </c>
      <c r="L24" t="s">
        <v>495</v>
      </c>
      <c r="M24" t="s">
        <v>494</v>
      </c>
    </row>
    <row r="25" spans="1:14" x14ac:dyDescent="0.35">
      <c r="A25">
        <v>2</v>
      </c>
      <c r="D25" t="s">
        <v>473</v>
      </c>
      <c r="E25" t="s">
        <v>473</v>
      </c>
      <c r="L25" t="s">
        <v>494</v>
      </c>
      <c r="M25" t="s">
        <v>495</v>
      </c>
    </row>
    <row r="26" spans="1:14" x14ac:dyDescent="0.35">
      <c r="A26">
        <v>2</v>
      </c>
      <c r="B26" t="s">
        <v>473</v>
      </c>
      <c r="C26" t="s">
        <v>473</v>
      </c>
      <c r="L26" t="s">
        <v>493</v>
      </c>
      <c r="M26" t="s">
        <v>493</v>
      </c>
    </row>
    <row r="27" spans="1:14" ht="23" customHeight="1" x14ac:dyDescent="0.35">
      <c r="A27">
        <v>5</v>
      </c>
      <c r="B27" t="s">
        <v>473</v>
      </c>
      <c r="C27" t="s">
        <v>473</v>
      </c>
      <c r="D27" t="s">
        <v>473</v>
      </c>
      <c r="E27" t="s">
        <v>473</v>
      </c>
      <c r="F27" t="s">
        <v>473</v>
      </c>
      <c r="L27" t="s">
        <v>493</v>
      </c>
      <c r="M27" t="s">
        <v>494</v>
      </c>
      <c r="N27" s="2" t="s">
        <v>246</v>
      </c>
    </row>
    <row r="28" spans="1:14" x14ac:dyDescent="0.35">
      <c r="A28">
        <v>5</v>
      </c>
      <c r="B28" t="s">
        <v>473</v>
      </c>
      <c r="C28" t="s">
        <v>473</v>
      </c>
      <c r="D28" t="s">
        <v>473</v>
      </c>
      <c r="F28" t="s">
        <v>473</v>
      </c>
      <c r="G28" t="s">
        <v>473</v>
      </c>
      <c r="L28" t="s">
        <v>492</v>
      </c>
      <c r="M28" t="s">
        <v>495</v>
      </c>
    </row>
    <row r="29" spans="1:14" x14ac:dyDescent="0.35">
      <c r="A29">
        <v>5</v>
      </c>
      <c r="B29" t="s">
        <v>473</v>
      </c>
      <c r="C29" t="s">
        <v>473</v>
      </c>
      <c r="D29" t="s">
        <v>473</v>
      </c>
      <c r="E29" t="s">
        <v>473</v>
      </c>
      <c r="F29" t="s">
        <v>473</v>
      </c>
      <c r="L29" t="s">
        <v>492</v>
      </c>
      <c r="M29" t="s">
        <v>492</v>
      </c>
    </row>
    <row r="30" spans="1:14" x14ac:dyDescent="0.35">
      <c r="A30">
        <v>3</v>
      </c>
      <c r="C30" t="s">
        <v>473</v>
      </c>
      <c r="F30" t="s">
        <v>473</v>
      </c>
      <c r="H30" t="s">
        <v>473</v>
      </c>
      <c r="K30" t="s">
        <v>254</v>
      </c>
      <c r="L30" t="s">
        <v>494</v>
      </c>
      <c r="M30" t="s">
        <v>495</v>
      </c>
    </row>
    <row r="31" spans="1:14" x14ac:dyDescent="0.35">
      <c r="A31">
        <v>5</v>
      </c>
      <c r="B31" t="s">
        <v>473</v>
      </c>
      <c r="C31" t="s">
        <v>473</v>
      </c>
      <c r="D31" t="s">
        <v>473</v>
      </c>
      <c r="E31" t="s">
        <v>473</v>
      </c>
      <c r="F31" t="s">
        <v>473</v>
      </c>
      <c r="L31" t="s">
        <v>494</v>
      </c>
      <c r="M31" t="s">
        <v>492</v>
      </c>
    </row>
    <row r="32" spans="1:14" x14ac:dyDescent="0.35">
      <c r="A32">
        <v>3</v>
      </c>
      <c r="B32" t="s">
        <v>473</v>
      </c>
      <c r="C32" t="s">
        <v>473</v>
      </c>
      <c r="F32" t="s">
        <v>473</v>
      </c>
      <c r="L32" t="s">
        <v>492</v>
      </c>
      <c r="M32" t="s">
        <v>493</v>
      </c>
      <c r="N32" t="s">
        <v>263</v>
      </c>
    </row>
    <row r="33" spans="1:14" x14ac:dyDescent="0.35">
      <c r="A33">
        <v>4</v>
      </c>
      <c r="B33" t="s">
        <v>473</v>
      </c>
      <c r="C33" t="s">
        <v>473</v>
      </c>
      <c r="D33" t="s">
        <v>473</v>
      </c>
      <c r="E33" t="s">
        <v>473</v>
      </c>
      <c r="L33" t="s">
        <v>493</v>
      </c>
      <c r="M33" t="s">
        <v>495</v>
      </c>
    </row>
    <row r="34" spans="1:14" x14ac:dyDescent="0.35">
      <c r="A34">
        <v>5</v>
      </c>
      <c r="B34" t="s">
        <v>473</v>
      </c>
      <c r="C34" t="s">
        <v>473</v>
      </c>
      <c r="D34" t="s">
        <v>473</v>
      </c>
      <c r="E34" t="s">
        <v>473</v>
      </c>
      <c r="F34" t="s">
        <v>473</v>
      </c>
      <c r="K34" t="s">
        <v>271</v>
      </c>
      <c r="L34" t="s">
        <v>492</v>
      </c>
      <c r="M34" t="s">
        <v>495</v>
      </c>
    </row>
    <row r="35" spans="1:14" x14ac:dyDescent="0.35">
      <c r="A35">
        <v>5</v>
      </c>
      <c r="B35" t="s">
        <v>473</v>
      </c>
      <c r="C35" t="s">
        <v>473</v>
      </c>
      <c r="D35" t="s">
        <v>473</v>
      </c>
      <c r="E35" t="s">
        <v>473</v>
      </c>
      <c r="F35" t="s">
        <v>473</v>
      </c>
      <c r="L35" t="s">
        <v>494</v>
      </c>
      <c r="M35" t="s">
        <v>494</v>
      </c>
    </row>
    <row r="36" spans="1:14" x14ac:dyDescent="0.35">
      <c r="A36">
        <v>7</v>
      </c>
      <c r="B36" t="s">
        <v>473</v>
      </c>
      <c r="C36" t="s">
        <v>473</v>
      </c>
      <c r="D36" t="s">
        <v>473</v>
      </c>
      <c r="E36" t="s">
        <v>473</v>
      </c>
      <c r="F36" t="s">
        <v>473</v>
      </c>
      <c r="G36" t="s">
        <v>473</v>
      </c>
      <c r="H36" t="s">
        <v>473</v>
      </c>
      <c r="L36" t="s">
        <v>492</v>
      </c>
      <c r="M36" t="s">
        <v>492</v>
      </c>
    </row>
    <row r="37" spans="1:14" x14ac:dyDescent="0.35">
      <c r="A37">
        <v>4</v>
      </c>
      <c r="B37" t="s">
        <v>473</v>
      </c>
      <c r="C37" t="s">
        <v>473</v>
      </c>
      <c r="D37" t="s">
        <v>473</v>
      </c>
      <c r="F37" t="s">
        <v>473</v>
      </c>
      <c r="L37" t="s">
        <v>492</v>
      </c>
      <c r="M37" t="s">
        <v>492</v>
      </c>
      <c r="N37" t="s">
        <v>279</v>
      </c>
    </row>
    <row r="38" spans="1:14" x14ac:dyDescent="0.35">
      <c r="A38">
        <v>4</v>
      </c>
      <c r="B38" t="s">
        <v>473</v>
      </c>
      <c r="C38" t="s">
        <v>473</v>
      </c>
      <c r="F38" t="s">
        <v>473</v>
      </c>
      <c r="G38" t="s">
        <v>473</v>
      </c>
      <c r="K38" t="s">
        <v>285</v>
      </c>
      <c r="L38" t="s">
        <v>495</v>
      </c>
      <c r="M38" t="s">
        <v>492</v>
      </c>
      <c r="N38" t="s">
        <v>286</v>
      </c>
    </row>
    <row r="39" spans="1:14" x14ac:dyDescent="0.35">
      <c r="A39">
        <v>4</v>
      </c>
      <c r="B39" t="s">
        <v>473</v>
      </c>
      <c r="C39" t="s">
        <v>473</v>
      </c>
      <c r="D39" t="s">
        <v>473</v>
      </c>
      <c r="F39" t="s">
        <v>473</v>
      </c>
      <c r="L39" t="s">
        <v>494</v>
      </c>
      <c r="M39" t="s">
        <v>494</v>
      </c>
    </row>
    <row r="40" spans="1:14" x14ac:dyDescent="0.35">
      <c r="A40">
        <v>4</v>
      </c>
      <c r="B40" t="s">
        <v>473</v>
      </c>
      <c r="C40" t="s">
        <v>473</v>
      </c>
      <c r="D40" t="s">
        <v>473</v>
      </c>
      <c r="F40" t="s">
        <v>473</v>
      </c>
      <c r="L40" t="s">
        <v>494</v>
      </c>
      <c r="M40" t="s">
        <v>494</v>
      </c>
    </row>
    <row r="41" spans="1:14" x14ac:dyDescent="0.35">
      <c r="A41">
        <v>9</v>
      </c>
      <c r="B41" t="s">
        <v>473</v>
      </c>
      <c r="C41" t="s">
        <v>473</v>
      </c>
      <c r="D41" t="s">
        <v>473</v>
      </c>
      <c r="E41" t="s">
        <v>473</v>
      </c>
      <c r="F41" t="s">
        <v>473</v>
      </c>
      <c r="G41" t="s">
        <v>473</v>
      </c>
      <c r="H41" t="s">
        <v>473</v>
      </c>
      <c r="I41" t="s">
        <v>473</v>
      </c>
      <c r="J41" t="s">
        <v>473</v>
      </c>
      <c r="K41" t="s">
        <v>291</v>
      </c>
      <c r="L41" t="s">
        <v>492</v>
      </c>
      <c r="M41" t="s">
        <v>492</v>
      </c>
    </row>
    <row r="42" spans="1:14" x14ac:dyDescent="0.35">
      <c r="A42">
        <v>4</v>
      </c>
      <c r="B42" t="s">
        <v>473</v>
      </c>
      <c r="C42" t="s">
        <v>473</v>
      </c>
      <c r="D42" t="s">
        <v>473</v>
      </c>
      <c r="F42" t="s">
        <v>473</v>
      </c>
      <c r="L42" t="s">
        <v>492</v>
      </c>
      <c r="M42" t="s">
        <v>492</v>
      </c>
    </row>
    <row r="43" spans="1:14" x14ac:dyDescent="0.35">
      <c r="A43">
        <v>5</v>
      </c>
      <c r="B43" t="s">
        <v>473</v>
      </c>
      <c r="C43" t="s">
        <v>473</v>
      </c>
      <c r="D43" t="s">
        <v>473</v>
      </c>
      <c r="E43" t="s">
        <v>473</v>
      </c>
      <c r="F43" t="s">
        <v>473</v>
      </c>
      <c r="L43" t="s">
        <v>492</v>
      </c>
      <c r="M43" t="s">
        <v>492</v>
      </c>
    </row>
    <row r="44" spans="1:14" x14ac:dyDescent="0.35">
      <c r="A44">
        <v>5</v>
      </c>
      <c r="B44" t="s">
        <v>473</v>
      </c>
      <c r="C44" t="s">
        <v>473</v>
      </c>
      <c r="D44" t="s">
        <v>473</v>
      </c>
      <c r="E44" t="s">
        <v>473</v>
      </c>
      <c r="F44" t="s">
        <v>473</v>
      </c>
      <c r="K44" t="s">
        <v>298</v>
      </c>
      <c r="L44" t="s">
        <v>494</v>
      </c>
      <c r="M44" t="s">
        <v>494</v>
      </c>
    </row>
    <row r="45" spans="1:14" x14ac:dyDescent="0.35">
      <c r="A45">
        <v>3</v>
      </c>
      <c r="B45" t="s">
        <v>473</v>
      </c>
      <c r="D45" t="s">
        <v>473</v>
      </c>
      <c r="E45" t="s">
        <v>473</v>
      </c>
      <c r="L45" t="s">
        <v>493</v>
      </c>
      <c r="M45" t="s">
        <v>494</v>
      </c>
    </row>
    <row r="46" spans="1:14" x14ac:dyDescent="0.35">
      <c r="A46">
        <v>9</v>
      </c>
      <c r="B46" t="s">
        <v>473</v>
      </c>
      <c r="C46" t="s">
        <v>473</v>
      </c>
      <c r="D46" t="s">
        <v>473</v>
      </c>
      <c r="E46" t="s">
        <v>473</v>
      </c>
      <c r="F46" t="s">
        <v>473</v>
      </c>
      <c r="G46" t="s">
        <v>473</v>
      </c>
      <c r="H46" t="s">
        <v>473</v>
      </c>
      <c r="I46" t="s">
        <v>473</v>
      </c>
      <c r="J46" t="s">
        <v>473</v>
      </c>
      <c r="K46" t="s">
        <v>304</v>
      </c>
      <c r="L46" t="s">
        <v>494</v>
      </c>
      <c r="M46" t="s">
        <v>494</v>
      </c>
    </row>
    <row r="47" spans="1:14" x14ac:dyDescent="0.35">
      <c r="A47">
        <v>5</v>
      </c>
      <c r="B47" t="s">
        <v>473</v>
      </c>
      <c r="C47" t="s">
        <v>473</v>
      </c>
      <c r="D47" t="s">
        <v>473</v>
      </c>
      <c r="E47" t="s">
        <v>473</v>
      </c>
      <c r="F47" t="s">
        <v>473</v>
      </c>
      <c r="K47" t="s">
        <v>309</v>
      </c>
      <c r="L47" t="s">
        <v>494</v>
      </c>
      <c r="M47" t="s">
        <v>492</v>
      </c>
    </row>
    <row r="48" spans="1:14" x14ac:dyDescent="0.35">
      <c r="A48">
        <v>4</v>
      </c>
      <c r="B48" t="s">
        <v>473</v>
      </c>
      <c r="D48" t="s">
        <v>473</v>
      </c>
      <c r="F48" t="s">
        <v>473</v>
      </c>
      <c r="G48" t="s">
        <v>473</v>
      </c>
      <c r="L48" t="s">
        <v>493</v>
      </c>
      <c r="M48" t="s">
        <v>493</v>
      </c>
    </row>
    <row r="49" spans="1:14" x14ac:dyDescent="0.35">
      <c r="A49">
        <v>3</v>
      </c>
      <c r="B49" t="s">
        <v>473</v>
      </c>
      <c r="C49" t="s">
        <v>473</v>
      </c>
      <c r="F49" t="s">
        <v>473</v>
      </c>
      <c r="L49" t="s">
        <v>492</v>
      </c>
      <c r="M49" t="s">
        <v>493</v>
      </c>
    </row>
    <row r="50" spans="1:14" x14ac:dyDescent="0.35">
      <c r="A50">
        <v>5</v>
      </c>
      <c r="B50" t="s">
        <v>473</v>
      </c>
      <c r="C50" t="s">
        <v>473</v>
      </c>
      <c r="D50" t="s">
        <v>473</v>
      </c>
      <c r="E50" t="s">
        <v>473</v>
      </c>
      <c r="F50" t="s">
        <v>473</v>
      </c>
      <c r="K50" t="s">
        <v>315</v>
      </c>
      <c r="L50" t="s">
        <v>492</v>
      </c>
      <c r="M50" t="s">
        <v>494</v>
      </c>
    </row>
    <row r="51" spans="1:14" x14ac:dyDescent="0.35">
      <c r="A51">
        <v>4</v>
      </c>
      <c r="B51" t="s">
        <v>473</v>
      </c>
      <c r="C51" t="s">
        <v>473</v>
      </c>
      <c r="F51" t="s">
        <v>473</v>
      </c>
      <c r="H51" t="s">
        <v>473</v>
      </c>
      <c r="L51" t="s">
        <v>493</v>
      </c>
      <c r="M51" t="s">
        <v>495</v>
      </c>
    </row>
    <row r="52" spans="1:14" x14ac:dyDescent="0.35">
      <c r="A52">
        <v>5</v>
      </c>
      <c r="C52" t="s">
        <v>473</v>
      </c>
      <c r="F52" t="s">
        <v>473</v>
      </c>
      <c r="G52" t="s">
        <v>473</v>
      </c>
      <c r="H52" t="s">
        <v>473</v>
      </c>
      <c r="I52" t="s">
        <v>473</v>
      </c>
      <c r="L52" t="s">
        <v>493</v>
      </c>
      <c r="M52" t="s">
        <v>492</v>
      </c>
    </row>
    <row r="53" spans="1:14" x14ac:dyDescent="0.35">
      <c r="A53">
        <v>5</v>
      </c>
      <c r="B53" t="s">
        <v>473</v>
      </c>
      <c r="C53" t="s">
        <v>473</v>
      </c>
      <c r="D53" t="s">
        <v>473</v>
      </c>
      <c r="E53" t="s">
        <v>473</v>
      </c>
      <c r="F53" t="s">
        <v>473</v>
      </c>
      <c r="L53" t="s">
        <v>494</v>
      </c>
      <c r="M53" t="s">
        <v>494</v>
      </c>
    </row>
    <row r="54" spans="1:14" ht="33.5" customHeight="1" x14ac:dyDescent="0.35">
      <c r="A54">
        <v>1</v>
      </c>
      <c r="J54" t="s">
        <v>473</v>
      </c>
      <c r="K54" t="s">
        <v>324</v>
      </c>
      <c r="L54" t="s">
        <v>494</v>
      </c>
      <c r="M54" t="s">
        <v>494</v>
      </c>
      <c r="N54" s="2" t="s">
        <v>325</v>
      </c>
    </row>
    <row r="55" spans="1:14" x14ac:dyDescent="0.35">
      <c r="A55">
        <v>4</v>
      </c>
      <c r="B55" t="s">
        <v>473</v>
      </c>
      <c r="D55" t="s">
        <v>473</v>
      </c>
      <c r="E55" t="s">
        <v>473</v>
      </c>
      <c r="F55" t="s">
        <v>473</v>
      </c>
      <c r="L55" t="s">
        <v>494</v>
      </c>
      <c r="M55" t="s">
        <v>494</v>
      </c>
    </row>
    <row r="56" spans="1:14" x14ac:dyDescent="0.35">
      <c r="A56">
        <v>5</v>
      </c>
      <c r="B56" t="s">
        <v>473</v>
      </c>
      <c r="C56" t="s">
        <v>473</v>
      </c>
      <c r="D56" t="s">
        <v>473</v>
      </c>
      <c r="F56" t="s">
        <v>473</v>
      </c>
      <c r="G56" t="s">
        <v>473</v>
      </c>
      <c r="L56" t="s">
        <v>492</v>
      </c>
      <c r="M56" t="s">
        <v>492</v>
      </c>
    </row>
    <row r="57" spans="1:14" x14ac:dyDescent="0.35">
      <c r="A57">
        <v>3</v>
      </c>
      <c r="B57" t="s">
        <v>473</v>
      </c>
      <c r="C57" t="s">
        <v>473</v>
      </c>
      <c r="F57" t="s">
        <v>473</v>
      </c>
      <c r="L57" t="s">
        <v>493</v>
      </c>
      <c r="M57" t="s">
        <v>493</v>
      </c>
    </row>
    <row r="58" spans="1:14" ht="37" customHeight="1" x14ac:dyDescent="0.35">
      <c r="A58">
        <v>3</v>
      </c>
      <c r="C58" t="s">
        <v>473</v>
      </c>
      <c r="F58" t="s">
        <v>473</v>
      </c>
      <c r="G58" t="s">
        <v>473</v>
      </c>
      <c r="L58" t="s">
        <v>493</v>
      </c>
      <c r="M58" t="s">
        <v>495</v>
      </c>
      <c r="N58" s="2" t="s">
        <v>332</v>
      </c>
    </row>
    <row r="59" spans="1:14" x14ac:dyDescent="0.35">
      <c r="A59">
        <v>3</v>
      </c>
      <c r="B59" t="s">
        <v>473</v>
      </c>
      <c r="D59" t="s">
        <v>473</v>
      </c>
      <c r="E59" t="s">
        <v>473</v>
      </c>
      <c r="K59" t="s">
        <v>334</v>
      </c>
      <c r="L59" t="s">
        <v>495</v>
      </c>
      <c r="M59" t="s">
        <v>495</v>
      </c>
      <c r="N59" t="s">
        <v>334</v>
      </c>
    </row>
    <row r="60" spans="1:14" x14ac:dyDescent="0.35">
      <c r="A60">
        <v>6</v>
      </c>
      <c r="B60" t="s">
        <v>473</v>
      </c>
      <c r="C60" t="s">
        <v>473</v>
      </c>
      <c r="D60" t="s">
        <v>473</v>
      </c>
      <c r="E60" t="s">
        <v>473</v>
      </c>
      <c r="F60" t="s">
        <v>473</v>
      </c>
      <c r="G60" t="s">
        <v>473</v>
      </c>
      <c r="L60" t="s">
        <v>492</v>
      </c>
      <c r="M60" t="s">
        <v>492</v>
      </c>
    </row>
    <row r="61" spans="1:14" x14ac:dyDescent="0.35">
      <c r="A61">
        <v>3</v>
      </c>
      <c r="D61" t="s">
        <v>473</v>
      </c>
      <c r="E61" t="s">
        <v>473</v>
      </c>
      <c r="F61" t="s">
        <v>473</v>
      </c>
      <c r="L61" t="s">
        <v>493</v>
      </c>
      <c r="M61" t="s">
        <v>493</v>
      </c>
    </row>
    <row r="62" spans="1:14" x14ac:dyDescent="0.35">
      <c r="A62">
        <v>8</v>
      </c>
      <c r="B62" t="s">
        <v>473</v>
      </c>
      <c r="C62" t="s">
        <v>473</v>
      </c>
      <c r="D62" t="s">
        <v>473</v>
      </c>
      <c r="E62" t="s">
        <v>473</v>
      </c>
      <c r="F62" t="s">
        <v>473</v>
      </c>
      <c r="G62" t="s">
        <v>473</v>
      </c>
      <c r="H62" t="s">
        <v>473</v>
      </c>
      <c r="I62" t="s">
        <v>473</v>
      </c>
      <c r="L62" t="s">
        <v>492</v>
      </c>
      <c r="M62" t="s">
        <v>492</v>
      </c>
    </row>
    <row r="63" spans="1:14" x14ac:dyDescent="0.35">
      <c r="A63">
        <v>5</v>
      </c>
      <c r="B63" t="s">
        <v>473</v>
      </c>
      <c r="C63" t="s">
        <v>473</v>
      </c>
      <c r="F63" t="s">
        <v>473</v>
      </c>
      <c r="G63" t="s">
        <v>473</v>
      </c>
      <c r="I63" t="s">
        <v>473</v>
      </c>
      <c r="L63" t="s">
        <v>494</v>
      </c>
      <c r="M63" t="s">
        <v>492</v>
      </c>
    </row>
    <row r="64" spans="1:14" x14ac:dyDescent="0.35">
      <c r="A64">
        <v>4</v>
      </c>
      <c r="C64" t="s">
        <v>473</v>
      </c>
      <c r="G64" t="s">
        <v>473</v>
      </c>
      <c r="H64" t="s">
        <v>473</v>
      </c>
      <c r="I64" t="s">
        <v>473</v>
      </c>
      <c r="L64" t="s">
        <v>492</v>
      </c>
      <c r="M64" t="s">
        <v>492</v>
      </c>
    </row>
    <row r="65" spans="1:14" x14ac:dyDescent="0.35">
      <c r="A65">
        <v>6</v>
      </c>
      <c r="B65" t="s">
        <v>473</v>
      </c>
      <c r="C65" t="s">
        <v>473</v>
      </c>
      <c r="F65" t="s">
        <v>473</v>
      </c>
      <c r="G65" t="s">
        <v>473</v>
      </c>
      <c r="H65" t="s">
        <v>473</v>
      </c>
      <c r="J65" t="s">
        <v>473</v>
      </c>
      <c r="K65" t="s">
        <v>346</v>
      </c>
      <c r="L65" t="s">
        <v>495</v>
      </c>
      <c r="M65" t="s">
        <v>492</v>
      </c>
    </row>
    <row r="66" spans="1:14" x14ac:dyDescent="0.35">
      <c r="A66">
        <v>6</v>
      </c>
      <c r="B66" t="s">
        <v>473</v>
      </c>
      <c r="C66" t="s">
        <v>473</v>
      </c>
      <c r="F66" t="s">
        <v>473</v>
      </c>
      <c r="G66" t="s">
        <v>473</v>
      </c>
      <c r="H66" t="s">
        <v>473</v>
      </c>
      <c r="I66" t="s">
        <v>473</v>
      </c>
      <c r="L66" t="s">
        <v>494</v>
      </c>
      <c r="M66" t="s">
        <v>494</v>
      </c>
    </row>
    <row r="67" spans="1:14" x14ac:dyDescent="0.35">
      <c r="A67">
        <v>5</v>
      </c>
      <c r="B67" t="s">
        <v>473</v>
      </c>
      <c r="C67" t="s">
        <v>473</v>
      </c>
      <c r="D67" t="s">
        <v>473</v>
      </c>
      <c r="E67" t="s">
        <v>473</v>
      </c>
      <c r="F67" t="s">
        <v>473</v>
      </c>
      <c r="L67" t="s">
        <v>493</v>
      </c>
      <c r="M67" t="s">
        <v>494</v>
      </c>
    </row>
    <row r="68" spans="1:14" x14ac:dyDescent="0.35">
      <c r="A68">
        <v>2</v>
      </c>
      <c r="C68" t="s">
        <v>473</v>
      </c>
      <c r="F68" t="s">
        <v>473</v>
      </c>
      <c r="L68" t="s">
        <v>493</v>
      </c>
      <c r="M68" t="s">
        <v>494</v>
      </c>
    </row>
    <row r="69" spans="1:14" x14ac:dyDescent="0.35">
      <c r="A69">
        <v>3</v>
      </c>
      <c r="B69" t="s">
        <v>473</v>
      </c>
      <c r="C69" t="s">
        <v>473</v>
      </c>
      <c r="F69" t="s">
        <v>473</v>
      </c>
      <c r="L69" t="s">
        <v>495</v>
      </c>
      <c r="M69" t="s">
        <v>494</v>
      </c>
    </row>
    <row r="70" spans="1:14" x14ac:dyDescent="0.35">
      <c r="A70">
        <v>2</v>
      </c>
      <c r="C70" t="s">
        <v>473</v>
      </c>
      <c r="F70" t="s">
        <v>473</v>
      </c>
      <c r="L70" t="s">
        <v>495</v>
      </c>
      <c r="M70" t="s">
        <v>495</v>
      </c>
    </row>
    <row r="71" spans="1:14" x14ac:dyDescent="0.35">
      <c r="A71">
        <v>4</v>
      </c>
      <c r="B71" t="s">
        <v>473</v>
      </c>
      <c r="C71" t="s">
        <v>473</v>
      </c>
      <c r="D71" t="s">
        <v>473</v>
      </c>
      <c r="F71" t="s">
        <v>473</v>
      </c>
      <c r="K71" t="s">
        <v>356</v>
      </c>
      <c r="L71" t="s">
        <v>493</v>
      </c>
      <c r="M71" t="s">
        <v>493</v>
      </c>
    </row>
    <row r="72" spans="1:14" x14ac:dyDescent="0.35">
      <c r="A72">
        <v>7</v>
      </c>
      <c r="B72" t="s">
        <v>473</v>
      </c>
      <c r="C72" t="s">
        <v>473</v>
      </c>
      <c r="D72" t="s">
        <v>473</v>
      </c>
      <c r="E72" t="s">
        <v>473</v>
      </c>
      <c r="F72" t="s">
        <v>473</v>
      </c>
      <c r="G72" t="s">
        <v>473</v>
      </c>
      <c r="I72" t="s">
        <v>473</v>
      </c>
      <c r="L72" t="s">
        <v>493</v>
      </c>
      <c r="M72" t="s">
        <v>494</v>
      </c>
    </row>
    <row r="73" spans="1:14" x14ac:dyDescent="0.35">
      <c r="A73">
        <v>4</v>
      </c>
      <c r="B73" t="s">
        <v>473</v>
      </c>
      <c r="C73" t="s">
        <v>473</v>
      </c>
      <c r="D73" t="s">
        <v>473</v>
      </c>
      <c r="F73" t="s">
        <v>473</v>
      </c>
      <c r="K73" t="s">
        <v>509</v>
      </c>
      <c r="L73" t="s">
        <v>493</v>
      </c>
      <c r="M73" t="s">
        <v>494</v>
      </c>
    </row>
    <row r="74" spans="1:14" x14ac:dyDescent="0.35">
      <c r="A74">
        <v>6</v>
      </c>
      <c r="B74" t="s">
        <v>473</v>
      </c>
      <c r="C74" t="s">
        <v>473</v>
      </c>
      <c r="D74" t="s">
        <v>473</v>
      </c>
      <c r="E74" t="s">
        <v>473</v>
      </c>
      <c r="F74" t="s">
        <v>473</v>
      </c>
      <c r="G74" t="s">
        <v>473</v>
      </c>
      <c r="L74" t="s">
        <v>494</v>
      </c>
      <c r="M74" t="s">
        <v>494</v>
      </c>
    </row>
    <row r="75" spans="1:14" x14ac:dyDescent="0.35">
      <c r="A75">
        <v>3</v>
      </c>
      <c r="C75" t="s">
        <v>473</v>
      </c>
      <c r="G75" t="s">
        <v>473</v>
      </c>
      <c r="I75" t="s">
        <v>473</v>
      </c>
      <c r="L75" t="s">
        <v>492</v>
      </c>
      <c r="M75" t="s">
        <v>492</v>
      </c>
    </row>
    <row r="76" spans="1:14" x14ac:dyDescent="0.35">
      <c r="A76">
        <v>5</v>
      </c>
      <c r="B76" t="s">
        <v>473</v>
      </c>
      <c r="C76" t="s">
        <v>473</v>
      </c>
      <c r="D76" t="s">
        <v>473</v>
      </c>
      <c r="E76" t="s">
        <v>473</v>
      </c>
      <c r="F76" t="s">
        <v>473</v>
      </c>
      <c r="L76" t="s">
        <v>493</v>
      </c>
      <c r="M76" t="s">
        <v>493</v>
      </c>
      <c r="N76" t="s">
        <v>372</v>
      </c>
    </row>
    <row r="77" spans="1:14" x14ac:dyDescent="0.35">
      <c r="A77" s="4"/>
      <c r="B77" s="4" t="s">
        <v>510</v>
      </c>
      <c r="C77" s="4" t="s">
        <v>510</v>
      </c>
      <c r="D77" s="4" t="s">
        <v>510</v>
      </c>
      <c r="E77" s="4" t="s">
        <v>510</v>
      </c>
      <c r="F77" s="4" t="s">
        <v>510</v>
      </c>
      <c r="G77" s="4" t="s">
        <v>510</v>
      </c>
      <c r="H77" s="4" t="s">
        <v>510</v>
      </c>
      <c r="I77" s="4" t="s">
        <v>510</v>
      </c>
      <c r="J77" s="4" t="s">
        <v>510</v>
      </c>
      <c r="K77" s="4"/>
      <c r="L77" s="4" t="s">
        <v>493</v>
      </c>
      <c r="M77" s="4" t="s">
        <v>493</v>
      </c>
      <c r="N77" s="4"/>
    </row>
    <row r="78" spans="1:14" x14ac:dyDescent="0.35">
      <c r="B78" s="6">
        <f t="shared" ref="B78:J78" si="0">COUNTIF(B3:B76, "x")</f>
        <v>61</v>
      </c>
      <c r="C78" s="6">
        <f t="shared" si="0"/>
        <v>64</v>
      </c>
      <c r="D78" s="6">
        <f t="shared" si="0"/>
        <v>51</v>
      </c>
      <c r="E78" s="6">
        <f t="shared" si="0"/>
        <v>36</v>
      </c>
      <c r="F78" s="6">
        <f t="shared" si="0"/>
        <v>62</v>
      </c>
      <c r="G78" s="6">
        <f t="shared" si="0"/>
        <v>23</v>
      </c>
      <c r="H78" s="6">
        <f t="shared" si="0"/>
        <v>12</v>
      </c>
      <c r="I78" s="6">
        <f t="shared" si="0"/>
        <v>11</v>
      </c>
      <c r="J78" s="6">
        <f t="shared" si="0"/>
        <v>4</v>
      </c>
      <c r="L78">
        <f>COUNTIF(L3:L76, "nein")</f>
        <v>25</v>
      </c>
      <c r="M78">
        <f>COUNTIF(M3:M76, "nein")</f>
        <v>12</v>
      </c>
    </row>
    <row r="79" spans="1:14" x14ac:dyDescent="0.35">
      <c r="B79" t="s">
        <v>512</v>
      </c>
      <c r="C79" t="s">
        <v>513</v>
      </c>
      <c r="D79" t="s">
        <v>514</v>
      </c>
      <c r="E79" t="s">
        <v>515</v>
      </c>
      <c r="F79" t="s">
        <v>516</v>
      </c>
      <c r="G79" t="s">
        <v>517</v>
      </c>
      <c r="H79" t="s">
        <v>518</v>
      </c>
      <c r="I79" t="s">
        <v>519</v>
      </c>
      <c r="L79" t="s">
        <v>492</v>
      </c>
      <c r="M79" t="s">
        <v>492</v>
      </c>
    </row>
    <row r="80" spans="1:14" x14ac:dyDescent="0.35">
      <c r="L80">
        <f>COUNTIF(L3:L76, "ja")</f>
        <v>19</v>
      </c>
      <c r="M80">
        <f>COUNTIF(M3:M76, "ja")</f>
        <v>26</v>
      </c>
    </row>
    <row r="81" spans="12:13" x14ac:dyDescent="0.35">
      <c r="L81" t="s">
        <v>494</v>
      </c>
      <c r="M81" t="s">
        <v>494</v>
      </c>
    </row>
    <row r="82" spans="12:13" x14ac:dyDescent="0.35">
      <c r="L82">
        <f>COUNTIF(L3:L76, "unsicher")</f>
        <v>20</v>
      </c>
      <c r="M82">
        <f>COUNTIF(M3:M76, "unsicher")</f>
        <v>22</v>
      </c>
    </row>
    <row r="83" spans="12:13" x14ac:dyDescent="0.35">
      <c r="L83" t="s">
        <v>495</v>
      </c>
      <c r="M83" t="s">
        <v>495</v>
      </c>
    </row>
    <row r="84" spans="12:13" x14ac:dyDescent="0.35">
      <c r="L84">
        <f>COUNTIF(L3:L76, "unsicher")</f>
        <v>20</v>
      </c>
      <c r="M84">
        <f>COUNTIF(M3:M76, "unsicher")</f>
        <v>22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D506-4CD0-4FC3-B9E4-EE696C63112E}">
  <dimension ref="A1"/>
  <sheetViews>
    <sheetView topLeftCell="A37" workbookViewId="0">
      <selection activeCell="A60" sqref="A60"/>
    </sheetView>
  </sheetViews>
  <sheetFormatPr baseColWidth="10" defaultRowHeight="14.5" x14ac:dyDescent="0.35"/>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5"/>
  <sheetViews>
    <sheetView topLeftCell="A55"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Daten</vt:lpstr>
      <vt:lpstr>Grafiken_Daten</vt:lpstr>
      <vt:lpstr>Daten_Faehigkeiten</vt:lpstr>
      <vt:lpstr>Grafiken_Faehigkeiten</vt:lpstr>
      <vt:lpstr>Daten_Traumapp</vt:lpstr>
      <vt:lpstr>Grafiken_Traumapp</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2018-06-06T14:34:45Z</dcterms:modified>
</cp:coreProperties>
</file>