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87A55716-28B1-42CF-BDEF-161D424E2CB2}" xr6:coauthVersionLast="32" xr6:coauthVersionMax="32" xr10:uidLastSave="{00000000-0000-0000-0000-000000000000}"/>
  <bookViews>
    <workbookView xWindow="0" yWindow="0" windowWidth="19200" windowHeight="6380" activeTab="2" xr2:uid="{00000000-000D-0000-FFFF-FFFF00000000}"/>
  </bookViews>
  <sheets>
    <sheet name="Daten" sheetId="1" r:id="rId1"/>
    <sheet name="Daten_Altersgruppen" sheetId="7" r:id="rId2"/>
    <sheet name="Grafiken_Altersgruppen" sheetId="8" r:id="rId3"/>
    <sheet name="Fragen" sheetId="3" r:id="rId4"/>
    <sheet name="Antworten" sheetId="4" r:id="rId5"/>
    <sheet name="Kontakte" sheetId="2" r:id="rId6"/>
  </sheets>
  <calcPr calcId="179017"/>
</workbook>
</file>

<file path=xl/calcChain.xml><?xml version="1.0" encoding="utf-8"?>
<calcChain xmlns="http://schemas.openxmlformats.org/spreadsheetml/2006/main">
  <c r="AL131" i="7" l="1"/>
  <c r="AK131" i="7"/>
  <c r="AJ131" i="7"/>
  <c r="AI131" i="7"/>
  <c r="AI161" i="7" s="1"/>
  <c r="AH131" i="7"/>
  <c r="AG131" i="7"/>
  <c r="AF131" i="7"/>
  <c r="AE131" i="7"/>
  <c r="AE161" i="7" s="1"/>
  <c r="AD131" i="7"/>
  <c r="AD132" i="7" s="1"/>
  <c r="AD155" i="7"/>
  <c r="AL161" i="7"/>
  <c r="AK161" i="7"/>
  <c r="AJ161" i="7"/>
  <c r="AH161" i="7"/>
  <c r="AG161" i="7"/>
  <c r="AF161" i="7"/>
  <c r="AC161" i="7"/>
  <c r="AL155" i="7"/>
  <c r="AK155" i="7"/>
  <c r="AJ155" i="7"/>
  <c r="AI155" i="7"/>
  <c r="AH155" i="7"/>
  <c r="AG155" i="7"/>
  <c r="AF155" i="7"/>
  <c r="AE155" i="7"/>
  <c r="AL149" i="7"/>
  <c r="AK149" i="7"/>
  <c r="AJ149" i="7"/>
  <c r="AI149" i="7"/>
  <c r="AI150" i="7" s="1"/>
  <c r="AH149" i="7"/>
  <c r="AG149" i="7"/>
  <c r="AF149" i="7"/>
  <c r="AE149" i="7"/>
  <c r="AE150" i="7" s="1"/>
  <c r="AD149" i="7"/>
  <c r="AD150" i="7" s="1"/>
  <c r="AL143" i="7"/>
  <c r="AK143" i="7"/>
  <c r="AJ143" i="7"/>
  <c r="AI143" i="7"/>
  <c r="AH143" i="7"/>
  <c r="AG143" i="7"/>
  <c r="AF143" i="7"/>
  <c r="AE143" i="7"/>
  <c r="AD143" i="7"/>
  <c r="AD144" i="7" s="1"/>
  <c r="AL137" i="7"/>
  <c r="AK137" i="7"/>
  <c r="AJ137" i="7"/>
  <c r="AI137" i="7"/>
  <c r="AI138" i="7" s="1"/>
  <c r="AH137" i="7"/>
  <c r="AG137" i="7"/>
  <c r="AF137" i="7"/>
  <c r="AE137" i="7"/>
  <c r="AE138" i="7" s="1"/>
  <c r="AD137" i="7"/>
  <c r="AL156" i="7"/>
  <c r="AK156" i="7"/>
  <c r="AJ156" i="7"/>
  <c r="AI156" i="7"/>
  <c r="AH156" i="7"/>
  <c r="AG156" i="7"/>
  <c r="AF156" i="7"/>
  <c r="AE156" i="7"/>
  <c r="AC156" i="7"/>
  <c r="AL150" i="7"/>
  <c r="AK150" i="7"/>
  <c r="AJ150" i="7"/>
  <c r="AH150" i="7"/>
  <c r="AG150" i="7"/>
  <c r="AF150" i="7"/>
  <c r="AC150" i="7"/>
  <c r="AL144" i="7"/>
  <c r="AK144" i="7"/>
  <c r="AJ144" i="7"/>
  <c r="AI144" i="7"/>
  <c r="AH144" i="7"/>
  <c r="AG144" i="7"/>
  <c r="AF144" i="7"/>
  <c r="AE144" i="7"/>
  <c r="AC144" i="7"/>
  <c r="AL138" i="7"/>
  <c r="AK138" i="7"/>
  <c r="AJ138" i="7"/>
  <c r="AH138" i="7"/>
  <c r="AG138" i="7"/>
  <c r="AF138" i="7"/>
  <c r="AD138" i="7"/>
  <c r="AC138" i="7"/>
  <c r="AL132" i="7"/>
  <c r="AK132" i="7"/>
  <c r="AJ132" i="7"/>
  <c r="AI132" i="7"/>
  <c r="AH132" i="7"/>
  <c r="AG132" i="7"/>
  <c r="AF132" i="7"/>
  <c r="AE132" i="7"/>
  <c r="AC132" i="7"/>
  <c r="AC155" i="7"/>
  <c r="AC149" i="7"/>
  <c r="AC143" i="7"/>
  <c r="AC137" i="7"/>
  <c r="AC131" i="7"/>
  <c r="AL135" i="7"/>
  <c r="AK135" i="7"/>
  <c r="AJ135" i="7"/>
  <c r="AI135" i="7"/>
  <c r="AI136" i="7" s="1"/>
  <c r="AH135" i="7"/>
  <c r="AG135" i="7"/>
  <c r="AF135" i="7"/>
  <c r="AE135" i="7"/>
  <c r="AE136" i="7" s="1"/>
  <c r="AD135" i="7"/>
  <c r="AL141" i="7"/>
  <c r="AK141" i="7"/>
  <c r="AJ141" i="7"/>
  <c r="AI141" i="7"/>
  <c r="AI142" i="7" s="1"/>
  <c r="AH141" i="7"/>
  <c r="AG141" i="7"/>
  <c r="AF141" i="7"/>
  <c r="AE141" i="7"/>
  <c r="AE142" i="7" s="1"/>
  <c r="AD141" i="7"/>
  <c r="AL147" i="7"/>
  <c r="AK147" i="7"/>
  <c r="AJ147" i="7"/>
  <c r="AI147" i="7"/>
  <c r="AI148" i="7" s="1"/>
  <c r="AH147" i="7"/>
  <c r="AG147" i="7"/>
  <c r="AF147" i="7"/>
  <c r="AE147" i="7"/>
  <c r="AE148" i="7" s="1"/>
  <c r="AD147" i="7"/>
  <c r="AL153" i="7"/>
  <c r="AK153" i="7"/>
  <c r="AJ153" i="7"/>
  <c r="AI153" i="7"/>
  <c r="AI154" i="7" s="1"/>
  <c r="AH153" i="7"/>
  <c r="AG153" i="7"/>
  <c r="AF153" i="7"/>
  <c r="AE153" i="7"/>
  <c r="AD153" i="7"/>
  <c r="AC153" i="7"/>
  <c r="AC154" i="7" s="1"/>
  <c r="AC147" i="7"/>
  <c r="AC148" i="7" s="1"/>
  <c r="AC141" i="7"/>
  <c r="AC142" i="7" s="1"/>
  <c r="AC135" i="7"/>
  <c r="AC136" i="7"/>
  <c r="AL129" i="7"/>
  <c r="AL130" i="7" s="1"/>
  <c r="AK129" i="7"/>
  <c r="AK159" i="7" s="1"/>
  <c r="AJ129" i="7"/>
  <c r="AI129" i="7"/>
  <c r="AH129" i="7"/>
  <c r="AH130" i="7" s="1"/>
  <c r="AG129" i="7"/>
  <c r="AG159" i="7" s="1"/>
  <c r="AF129" i="7"/>
  <c r="AE129" i="7"/>
  <c r="AD129" i="7"/>
  <c r="AC129" i="7"/>
  <c r="AL159" i="7"/>
  <c r="AJ159" i="7"/>
  <c r="AH159" i="7"/>
  <c r="AF159" i="7"/>
  <c r="AL154" i="7"/>
  <c r="AK154" i="7"/>
  <c r="AJ154" i="7"/>
  <c r="AH154" i="7"/>
  <c r="AG154" i="7"/>
  <c r="AF154" i="7"/>
  <c r="AD154" i="7"/>
  <c r="AL148" i="7"/>
  <c r="AK148" i="7"/>
  <c r="AJ148" i="7"/>
  <c r="AH148" i="7"/>
  <c r="AG148" i="7"/>
  <c r="AF148" i="7"/>
  <c r="AD148" i="7"/>
  <c r="AL142" i="7"/>
  <c r="AK142" i="7"/>
  <c r="AJ142" i="7"/>
  <c r="AH142" i="7"/>
  <c r="AG142" i="7"/>
  <c r="AF142" i="7"/>
  <c r="AD142" i="7"/>
  <c r="AL136" i="7"/>
  <c r="AK136" i="7"/>
  <c r="AJ136" i="7"/>
  <c r="AH136" i="7"/>
  <c r="AG136" i="7"/>
  <c r="AF136" i="7"/>
  <c r="AD136" i="7"/>
  <c r="AK130" i="7"/>
  <c r="AJ130" i="7"/>
  <c r="AI130" i="7"/>
  <c r="AG130" i="7"/>
  <c r="AF130" i="7"/>
  <c r="AE130" i="7"/>
  <c r="AK163" i="7"/>
  <c r="AJ163" i="7"/>
  <c r="AG163" i="7"/>
  <c r="AF163" i="7"/>
  <c r="AJ162" i="7"/>
  <c r="AG162" i="7"/>
  <c r="AF162" i="7"/>
  <c r="AL93" i="7"/>
  <c r="AK93" i="7"/>
  <c r="AJ93" i="7"/>
  <c r="AI93" i="7"/>
  <c r="AI94" i="7" s="1"/>
  <c r="AH93" i="7"/>
  <c r="AG93" i="7"/>
  <c r="AF93" i="7"/>
  <c r="AE93" i="7"/>
  <c r="AE94" i="7" s="1"/>
  <c r="AD93" i="7"/>
  <c r="AL99" i="7"/>
  <c r="AK99" i="7"/>
  <c r="AJ99" i="7"/>
  <c r="AI99" i="7"/>
  <c r="AH99" i="7"/>
  <c r="AG99" i="7"/>
  <c r="AF99" i="7"/>
  <c r="AE99" i="7"/>
  <c r="AE100" i="7" s="1"/>
  <c r="AD99" i="7"/>
  <c r="AL105" i="7"/>
  <c r="AK105" i="7"/>
  <c r="AJ105" i="7"/>
  <c r="AI105" i="7"/>
  <c r="AI106" i="7" s="1"/>
  <c r="AH105" i="7"/>
  <c r="AG105" i="7"/>
  <c r="AF105" i="7"/>
  <c r="AE105" i="7"/>
  <c r="AE106" i="7" s="1"/>
  <c r="AD105" i="7"/>
  <c r="AL111" i="7"/>
  <c r="AK111" i="7"/>
  <c r="AJ111" i="7"/>
  <c r="AI111" i="7"/>
  <c r="AI112" i="7" s="1"/>
  <c r="AH111" i="7"/>
  <c r="AG111" i="7"/>
  <c r="AF111" i="7"/>
  <c r="AE111" i="7"/>
  <c r="AE112" i="7" s="1"/>
  <c r="AD111" i="7"/>
  <c r="AL117" i="7"/>
  <c r="AL125" i="7" s="1"/>
  <c r="AK117" i="7"/>
  <c r="AK123" i="7" s="1"/>
  <c r="AJ117" i="7"/>
  <c r="AJ125" i="7" s="1"/>
  <c r="AI117" i="7"/>
  <c r="AH117" i="7"/>
  <c r="AH125" i="7" s="1"/>
  <c r="AG117" i="7"/>
  <c r="AG123" i="7" s="1"/>
  <c r="AF117" i="7"/>
  <c r="AF125" i="7" s="1"/>
  <c r="AE117" i="7"/>
  <c r="AD117" i="7"/>
  <c r="AD125" i="7" s="1"/>
  <c r="AL124" i="7"/>
  <c r="AK124" i="7"/>
  <c r="AJ124" i="7"/>
  <c r="AI124" i="7"/>
  <c r="AH124" i="7"/>
  <c r="AG124" i="7"/>
  <c r="AF124" i="7"/>
  <c r="AE124" i="7"/>
  <c r="AD124" i="7"/>
  <c r="AC93" i="7"/>
  <c r="AC91" i="7"/>
  <c r="AC92" i="7" s="1"/>
  <c r="AC118" i="7"/>
  <c r="AL112" i="7"/>
  <c r="AK112" i="7"/>
  <c r="AJ112" i="7"/>
  <c r="AH112" i="7"/>
  <c r="AG112" i="7"/>
  <c r="AF112" i="7"/>
  <c r="AD112" i="7"/>
  <c r="AC112" i="7"/>
  <c r="AL106" i="7"/>
  <c r="AK106" i="7"/>
  <c r="AJ106" i="7"/>
  <c r="AH106" i="7"/>
  <c r="AG106" i="7"/>
  <c r="AF106" i="7"/>
  <c r="AD106" i="7"/>
  <c r="AC106" i="7"/>
  <c r="AL116" i="7"/>
  <c r="AK116" i="7"/>
  <c r="AJ116" i="7"/>
  <c r="AI116" i="7"/>
  <c r="AH116" i="7"/>
  <c r="AG116" i="7"/>
  <c r="AF116" i="7"/>
  <c r="AE116" i="7"/>
  <c r="AD116" i="7"/>
  <c r="AC116" i="7"/>
  <c r="AL110" i="7"/>
  <c r="AK110" i="7"/>
  <c r="AJ110" i="7"/>
  <c r="AI110" i="7"/>
  <c r="AH110" i="7"/>
  <c r="AG110" i="7"/>
  <c r="AF110" i="7"/>
  <c r="AE110" i="7"/>
  <c r="AD110" i="7"/>
  <c r="AC110" i="7"/>
  <c r="AL104" i="7"/>
  <c r="AK104" i="7"/>
  <c r="AJ104" i="7"/>
  <c r="AI104" i="7"/>
  <c r="AH104" i="7"/>
  <c r="AG104" i="7"/>
  <c r="AF104" i="7"/>
  <c r="AE104" i="7"/>
  <c r="AD104" i="7"/>
  <c r="AC104" i="7"/>
  <c r="AL98" i="7"/>
  <c r="AK98" i="7"/>
  <c r="AJ98" i="7"/>
  <c r="AI98" i="7"/>
  <c r="AH98" i="7"/>
  <c r="AG98" i="7"/>
  <c r="AF98" i="7"/>
  <c r="AE98" i="7"/>
  <c r="AD98" i="7"/>
  <c r="AC98" i="7"/>
  <c r="AL100" i="7"/>
  <c r="AK100" i="7"/>
  <c r="AJ100" i="7"/>
  <c r="AI100" i="7"/>
  <c r="AH100" i="7"/>
  <c r="AG100" i="7"/>
  <c r="AF100" i="7"/>
  <c r="AD100" i="7"/>
  <c r="AC100" i="7"/>
  <c r="AL94" i="7"/>
  <c r="AK94" i="7"/>
  <c r="AJ94" i="7"/>
  <c r="AH94" i="7"/>
  <c r="AG94" i="7"/>
  <c r="AF94" i="7"/>
  <c r="AD94" i="7"/>
  <c r="AC94" i="7"/>
  <c r="AL92" i="7"/>
  <c r="AK92" i="7"/>
  <c r="AJ92" i="7"/>
  <c r="AI92" i="7"/>
  <c r="AH92" i="7"/>
  <c r="AG92" i="7"/>
  <c r="AF92" i="7"/>
  <c r="AE92" i="7"/>
  <c r="AD92" i="7"/>
  <c r="AC123" i="7"/>
  <c r="AL121" i="7"/>
  <c r="AK121" i="7"/>
  <c r="AJ121" i="7"/>
  <c r="AI121" i="7"/>
  <c r="AH121" i="7"/>
  <c r="AG121" i="7"/>
  <c r="AF121" i="7"/>
  <c r="AE121" i="7"/>
  <c r="AD121" i="7"/>
  <c r="AE163" i="7" l="1"/>
  <c r="AD163" i="7"/>
  <c r="AD156" i="7"/>
  <c r="AD161" i="7"/>
  <c r="AH163" i="7"/>
  <c r="AL163" i="7"/>
  <c r="AI163" i="7"/>
  <c r="AE159" i="7"/>
  <c r="AI162" i="7"/>
  <c r="AD159" i="7"/>
  <c r="AE162" i="7"/>
  <c r="AI159" i="7"/>
  <c r="AE154" i="7"/>
  <c r="AC159" i="7"/>
  <c r="AK162" i="7"/>
  <c r="AD130" i="7"/>
  <c r="AC162" i="7"/>
  <c r="AC130" i="7"/>
  <c r="AC163" i="7"/>
  <c r="AD162" i="7"/>
  <c r="AH162" i="7"/>
  <c r="AL162" i="7"/>
  <c r="AE123" i="7"/>
  <c r="AI123" i="7"/>
  <c r="AL118" i="7"/>
  <c r="AL123" i="7"/>
  <c r="AK118" i="7"/>
  <c r="AK125" i="7"/>
  <c r="AJ123" i="7"/>
  <c r="AJ118" i="7"/>
  <c r="AI118" i="7"/>
  <c r="AI125" i="7"/>
  <c r="AH123" i="7"/>
  <c r="AH118" i="7"/>
  <c r="AG118" i="7"/>
  <c r="AG125" i="7"/>
  <c r="AF123" i="7"/>
  <c r="AF118" i="7"/>
  <c r="AE118" i="7"/>
  <c r="AE125" i="7"/>
  <c r="AD123" i="7"/>
  <c r="AD118" i="7"/>
  <c r="AC121" i="7"/>
  <c r="AL115" i="7"/>
  <c r="AK115" i="7"/>
  <c r="AJ115" i="7"/>
  <c r="AI115" i="7"/>
  <c r="AH115" i="7"/>
  <c r="AG115" i="7"/>
  <c r="AF115" i="7"/>
  <c r="AE115" i="7"/>
  <c r="AD115" i="7"/>
  <c r="AL109" i="7"/>
  <c r="AK109" i="7"/>
  <c r="AJ109" i="7"/>
  <c r="AI109" i="7"/>
  <c r="AH109" i="7"/>
  <c r="AG109" i="7"/>
  <c r="AF109" i="7"/>
  <c r="AE109" i="7"/>
  <c r="AD109" i="7"/>
  <c r="AL103" i="7"/>
  <c r="AK103" i="7"/>
  <c r="AJ103" i="7"/>
  <c r="AI103" i="7"/>
  <c r="AH103" i="7"/>
  <c r="AG103" i="7"/>
  <c r="AF103" i="7"/>
  <c r="AE103" i="7"/>
  <c r="AD103" i="7"/>
  <c r="AL97" i="7"/>
  <c r="AK97" i="7"/>
  <c r="AJ97" i="7"/>
  <c r="AI97" i="7"/>
  <c r="AH97" i="7"/>
  <c r="AG97" i="7"/>
  <c r="AF97" i="7"/>
  <c r="AE97" i="7"/>
  <c r="AD97" i="7"/>
  <c r="AL91" i="7"/>
  <c r="AK91" i="7"/>
  <c r="AJ91" i="7"/>
  <c r="AI91" i="7"/>
  <c r="AH91" i="7"/>
  <c r="AG91" i="7"/>
  <c r="AF91" i="7"/>
  <c r="AE91" i="7"/>
  <c r="AD91" i="7"/>
  <c r="AC117" i="7"/>
  <c r="AC111" i="7"/>
  <c r="AC105" i="7"/>
  <c r="AC99" i="7"/>
  <c r="AC115" i="7"/>
  <c r="AC109" i="7"/>
  <c r="AC103" i="7"/>
  <c r="AC97" i="7"/>
  <c r="W90" i="7"/>
  <c r="AA207" i="7"/>
  <c r="AA204" i="7"/>
  <c r="AA201" i="7"/>
  <c r="AA198" i="7"/>
  <c r="AA195" i="7"/>
  <c r="AA192" i="7"/>
  <c r="AA189" i="7"/>
  <c r="AA186" i="7"/>
  <c r="AA183" i="7"/>
  <c r="AA176" i="7"/>
  <c r="AA173" i="7"/>
  <c r="AA170" i="7"/>
  <c r="AA167" i="7"/>
  <c r="AA164" i="7"/>
  <c r="AA161" i="7"/>
  <c r="AA158" i="7"/>
  <c r="AA155" i="7"/>
  <c r="AA152" i="7"/>
  <c r="Z176" i="7"/>
  <c r="Z173" i="7"/>
  <c r="Z170" i="7"/>
  <c r="Z167" i="7"/>
  <c r="Z164" i="7"/>
  <c r="Z161" i="7"/>
  <c r="Z158" i="7"/>
  <c r="Z155" i="7"/>
  <c r="Z152" i="7"/>
  <c r="Y176" i="7"/>
  <c r="Y173" i="7"/>
  <c r="Y170" i="7"/>
  <c r="Y167" i="7"/>
  <c r="Y164" i="7"/>
  <c r="Y161" i="7"/>
  <c r="Y158" i="7"/>
  <c r="Y155" i="7"/>
  <c r="Y152" i="7"/>
  <c r="X176" i="7"/>
  <c r="X173" i="7"/>
  <c r="X170" i="7"/>
  <c r="X167" i="7"/>
  <c r="X164" i="7"/>
  <c r="X161" i="7"/>
  <c r="X158" i="7"/>
  <c r="X155" i="7"/>
  <c r="X152" i="7"/>
  <c r="AA145" i="7"/>
  <c r="AA142" i="7"/>
  <c r="AA139" i="7"/>
  <c r="AA136" i="7"/>
  <c r="AA133" i="7"/>
  <c r="AA130" i="7"/>
  <c r="AA127" i="7"/>
  <c r="AA124" i="7"/>
  <c r="AA121" i="7"/>
  <c r="Z145" i="7"/>
  <c r="Z142" i="7"/>
  <c r="Z139" i="7"/>
  <c r="Z136" i="7"/>
  <c r="Z133" i="7"/>
  <c r="Z130" i="7"/>
  <c r="Z127" i="7"/>
  <c r="Z124" i="7"/>
  <c r="Z121" i="7"/>
  <c r="Y145" i="7"/>
  <c r="Y142" i="7"/>
  <c r="Y139" i="7"/>
  <c r="Y136" i="7"/>
  <c r="Y133" i="7"/>
  <c r="Y130" i="7"/>
  <c r="Y127" i="7"/>
  <c r="Y124" i="7"/>
  <c r="Y121" i="7"/>
  <c r="X145" i="7"/>
  <c r="X142" i="7"/>
  <c r="X139" i="7"/>
  <c r="X136" i="7"/>
  <c r="X133" i="7"/>
  <c r="X130" i="7"/>
  <c r="X127" i="7"/>
  <c r="X124" i="7"/>
  <c r="X121" i="7"/>
  <c r="Y183" i="7"/>
  <c r="Y90" i="7"/>
  <c r="X90" i="7"/>
  <c r="AA114" i="7"/>
  <c r="AA111" i="7"/>
  <c r="AA108" i="7"/>
  <c r="AA109" i="7" s="1"/>
  <c r="AA105" i="7"/>
  <c r="AA106" i="7" s="1"/>
  <c r="AA102" i="7"/>
  <c r="AA103" i="7" s="1"/>
  <c r="AA99" i="7"/>
  <c r="AA96" i="7"/>
  <c r="AA97" i="7" s="1"/>
  <c r="AA93" i="7"/>
  <c r="AA94" i="7" s="1"/>
  <c r="AA90" i="7"/>
  <c r="AA91" i="7" s="1"/>
  <c r="Z90" i="7"/>
  <c r="Z114" i="7"/>
  <c r="Z111" i="7"/>
  <c r="Z112" i="7" s="1"/>
  <c r="Z108" i="7"/>
  <c r="Z109" i="7" s="1"/>
  <c r="Z105" i="7"/>
  <c r="Z102" i="7"/>
  <c r="Z103" i="7" s="1"/>
  <c r="Z99" i="7"/>
  <c r="Z100" i="7" s="1"/>
  <c r="Z96" i="7"/>
  <c r="Z97" i="7" s="1"/>
  <c r="Z93" i="7"/>
  <c r="Y114" i="7"/>
  <c r="Y111" i="7"/>
  <c r="Y108" i="7"/>
  <c r="Y105" i="7"/>
  <c r="Y102" i="7"/>
  <c r="Y99" i="7"/>
  <c r="Y96" i="7"/>
  <c r="Y93" i="7"/>
  <c r="X114" i="7"/>
  <c r="X111" i="7"/>
  <c r="X108" i="7"/>
  <c r="X105" i="7"/>
  <c r="X102" i="7"/>
  <c r="X99" i="7"/>
  <c r="X96" i="7"/>
  <c r="X93" i="7"/>
  <c r="V176" i="7"/>
  <c r="U176" i="7"/>
  <c r="V173" i="7"/>
  <c r="U173" i="7"/>
  <c r="V170" i="7"/>
  <c r="U170" i="7"/>
  <c r="V167" i="7"/>
  <c r="U167" i="7"/>
  <c r="V164" i="7"/>
  <c r="U164" i="7"/>
  <c r="V161" i="7"/>
  <c r="U161" i="7"/>
  <c r="V158" i="7"/>
  <c r="U158" i="7"/>
  <c r="V155" i="7"/>
  <c r="U155" i="7"/>
  <c r="V152" i="7"/>
  <c r="U152" i="7"/>
  <c r="W156" i="7"/>
  <c r="V165" i="7" s="1"/>
  <c r="W152" i="7"/>
  <c r="V145" i="7"/>
  <c r="V142" i="7"/>
  <c r="V139" i="7"/>
  <c r="V136" i="7"/>
  <c r="V133" i="7"/>
  <c r="V130" i="7"/>
  <c r="V127" i="7"/>
  <c r="V124" i="7"/>
  <c r="V121" i="7"/>
  <c r="U145" i="7"/>
  <c r="U142" i="7"/>
  <c r="U139" i="7"/>
  <c r="U136" i="7"/>
  <c r="U133" i="7"/>
  <c r="U130" i="7"/>
  <c r="U127" i="7"/>
  <c r="U124" i="7"/>
  <c r="U121" i="7"/>
  <c r="W125" i="7"/>
  <c r="V140" i="7" s="1"/>
  <c r="W121" i="7"/>
  <c r="V114" i="7"/>
  <c r="V111" i="7"/>
  <c r="V108" i="7"/>
  <c r="V105" i="7"/>
  <c r="V102" i="7"/>
  <c r="V99" i="7"/>
  <c r="V96" i="7"/>
  <c r="V93" i="7"/>
  <c r="V90" i="7"/>
  <c r="U114" i="7"/>
  <c r="U111" i="7"/>
  <c r="U108" i="7"/>
  <c r="U105" i="7"/>
  <c r="U102" i="7"/>
  <c r="U99" i="7"/>
  <c r="U96" i="7"/>
  <c r="U93" i="7"/>
  <c r="U90" i="7"/>
  <c r="W94" i="7"/>
  <c r="Z207" i="7"/>
  <c r="Z204" i="7"/>
  <c r="Z201" i="7"/>
  <c r="Z198" i="7"/>
  <c r="Z195" i="7"/>
  <c r="Z192" i="7"/>
  <c r="Z189" i="7"/>
  <c r="Z186" i="7"/>
  <c r="Z183" i="7"/>
  <c r="Z115" i="7"/>
  <c r="Y207" i="7"/>
  <c r="Y204" i="7"/>
  <c r="Y201" i="7"/>
  <c r="Y198" i="7"/>
  <c r="Y195" i="7"/>
  <c r="Y192" i="7"/>
  <c r="Y189" i="7"/>
  <c r="Y186" i="7"/>
  <c r="X207" i="7"/>
  <c r="X204" i="7"/>
  <c r="X201" i="7"/>
  <c r="X198" i="7"/>
  <c r="X195" i="7"/>
  <c r="X192" i="7"/>
  <c r="X189" i="7"/>
  <c r="X186" i="7"/>
  <c r="X183" i="7"/>
  <c r="W183" i="7"/>
  <c r="AA205" i="7" s="1"/>
  <c r="AC125" i="7" l="1"/>
  <c r="AC124" i="7"/>
  <c r="V122" i="7"/>
  <c r="AA174" i="7"/>
  <c r="Y94" i="7"/>
  <c r="Y106" i="7"/>
  <c r="Z94" i="7"/>
  <c r="Z106" i="7"/>
  <c r="Z91" i="7"/>
  <c r="AA100" i="7"/>
  <c r="U159" i="7"/>
  <c r="U171" i="7"/>
  <c r="Z187" i="7"/>
  <c r="Z199" i="7"/>
  <c r="Z156" i="7"/>
  <c r="Z168" i="7"/>
  <c r="Z153" i="7"/>
  <c r="Z202" i="7"/>
  <c r="AA171" i="7"/>
  <c r="Z165" i="7"/>
  <c r="Z190" i="7"/>
  <c r="Z193" i="7"/>
  <c r="Z205" i="7"/>
  <c r="AA140" i="7"/>
  <c r="Z159" i="7"/>
  <c r="Z171" i="7"/>
  <c r="Z177" i="7"/>
  <c r="Z184" i="7"/>
  <c r="Z196" i="7"/>
  <c r="Z208" i="7"/>
  <c r="AA134" i="7"/>
  <c r="U125" i="7"/>
  <c r="U137" i="7"/>
  <c r="Z162" i="7"/>
  <c r="Z174" i="7"/>
  <c r="AA159" i="7"/>
  <c r="Z146" i="7"/>
  <c r="U128" i="7"/>
  <c r="U140" i="7"/>
  <c r="V125" i="7"/>
  <c r="V137" i="7"/>
  <c r="V162" i="7"/>
  <c r="V174" i="7"/>
  <c r="V168" i="7"/>
  <c r="Z122" i="7"/>
  <c r="AA162" i="7"/>
  <c r="AA190" i="7"/>
  <c r="AA187" i="7"/>
  <c r="AA199" i="7"/>
  <c r="AA184" i="7"/>
  <c r="V146" i="7"/>
  <c r="U165" i="7"/>
  <c r="U153" i="7"/>
  <c r="U177" i="7"/>
  <c r="AA122" i="7"/>
  <c r="AA153" i="7"/>
  <c r="AA165" i="7"/>
  <c r="AA202" i="7"/>
  <c r="AA112" i="7"/>
  <c r="AA196" i="7"/>
  <c r="U143" i="7"/>
  <c r="V156" i="7"/>
  <c r="V153" i="7"/>
  <c r="V159" i="7"/>
  <c r="V171" i="7"/>
  <c r="V177" i="7"/>
  <c r="Z134" i="7"/>
  <c r="AA125" i="7"/>
  <c r="AA137" i="7"/>
  <c r="AA156" i="7"/>
  <c r="AA168" i="7"/>
  <c r="AA193" i="7"/>
  <c r="AA115" i="7"/>
  <c r="AA209" i="7"/>
  <c r="AA208" i="7"/>
  <c r="AA178" i="7"/>
  <c r="AA177" i="7"/>
  <c r="Z125" i="7"/>
  <c r="Z137" i="7"/>
  <c r="AA143" i="7"/>
  <c r="Z128" i="7"/>
  <c r="Z140" i="7"/>
  <c r="AA128" i="7"/>
  <c r="AA146" i="7"/>
  <c r="AA131" i="7"/>
  <c r="Z131" i="7"/>
  <c r="Z143" i="7"/>
  <c r="AA147" i="7"/>
  <c r="AA116" i="7"/>
  <c r="Y147" i="7"/>
  <c r="Y162" i="7"/>
  <c r="Y174" i="7"/>
  <c r="Y190" i="7"/>
  <c r="Y202" i="7"/>
  <c r="U131" i="7"/>
  <c r="V128" i="7"/>
  <c r="U156" i="7"/>
  <c r="U162" i="7"/>
  <c r="U168" i="7"/>
  <c r="U174" i="7"/>
  <c r="U178" i="7"/>
  <c r="V178" i="7"/>
  <c r="U122" i="7"/>
  <c r="U134" i="7"/>
  <c r="U146" i="7"/>
  <c r="V131" i="7"/>
  <c r="V143" i="7"/>
  <c r="V134" i="7"/>
  <c r="V147" i="7"/>
  <c r="Y109" i="7"/>
  <c r="X115" i="7"/>
  <c r="Y100" i="7"/>
  <c r="Y112" i="7"/>
  <c r="U103" i="7"/>
  <c r="Y97" i="7"/>
  <c r="Y91" i="7"/>
  <c r="Y103" i="7"/>
  <c r="U112" i="7"/>
  <c r="U116" i="7"/>
  <c r="V116" i="7"/>
  <c r="V103" i="7"/>
  <c r="V115" i="7"/>
  <c r="Y153" i="7"/>
  <c r="Y165" i="7"/>
  <c r="Y193" i="7"/>
  <c r="Y205" i="7"/>
  <c r="V97" i="7"/>
  <c r="V112" i="7"/>
  <c r="V94" i="7"/>
  <c r="V106" i="7"/>
  <c r="V91" i="7"/>
  <c r="U115" i="7"/>
  <c r="V109" i="7"/>
  <c r="Y156" i="7"/>
  <c r="Y168" i="7"/>
  <c r="Y184" i="7"/>
  <c r="Y196" i="7"/>
  <c r="U109" i="7"/>
  <c r="V100" i="7"/>
  <c r="U100" i="7"/>
  <c r="U97" i="7"/>
  <c r="U106" i="7"/>
  <c r="Y159" i="7"/>
  <c r="Y171" i="7"/>
  <c r="Y187" i="7"/>
  <c r="Y199" i="7"/>
  <c r="U91" i="7"/>
  <c r="X143" i="7"/>
  <c r="X131" i="7"/>
  <c r="X137" i="7"/>
  <c r="X125" i="7"/>
  <c r="X146" i="7"/>
  <c r="X134" i="7"/>
  <c r="X122" i="7"/>
  <c r="X140" i="7"/>
  <c r="X128" i="7"/>
  <c r="U147" i="7"/>
  <c r="U94" i="7"/>
  <c r="Y178" i="7"/>
  <c r="Z178" i="7"/>
  <c r="X147" i="7"/>
  <c r="Y209" i="7"/>
  <c r="Y208" i="7"/>
  <c r="Z209" i="7"/>
  <c r="Z147" i="7"/>
  <c r="Y177" i="7"/>
  <c r="Y116" i="7"/>
  <c r="Y115" i="7"/>
  <c r="Z116" i="7"/>
  <c r="Y146" i="7"/>
  <c r="Y134" i="7"/>
  <c r="Y122" i="7"/>
  <c r="Y143" i="7"/>
  <c r="Y131" i="7"/>
  <c r="Y140" i="7"/>
  <c r="Y128" i="7"/>
  <c r="Y137" i="7"/>
  <c r="Y125" i="7"/>
  <c r="X187" i="7"/>
  <c r="X103" i="7"/>
  <c r="X94" i="7"/>
  <c r="X91" i="7"/>
  <c r="X106" i="7"/>
  <c r="X109" i="7"/>
  <c r="X100" i="7"/>
  <c r="X112" i="7"/>
  <c r="X97" i="7"/>
  <c r="X156" i="7"/>
  <c r="X168" i="7"/>
  <c r="X199" i="7"/>
  <c r="X190" i="7"/>
  <c r="X202" i="7"/>
  <c r="X193" i="7"/>
  <c r="X205" i="7"/>
  <c r="X196" i="7"/>
  <c r="X208" i="7"/>
  <c r="X178" i="7"/>
  <c r="X171" i="7"/>
  <c r="X162" i="7"/>
  <c r="X174" i="7"/>
  <c r="X159" i="7"/>
  <c r="X153" i="7"/>
  <c r="X165" i="7"/>
  <c r="X177" i="7"/>
  <c r="X116" i="7"/>
  <c r="AA117" i="7" l="1"/>
  <c r="V179" i="7"/>
  <c r="Z210" i="7"/>
  <c r="U179" i="7"/>
  <c r="X179" i="7"/>
  <c r="Y210" i="7"/>
  <c r="U148" i="7"/>
  <c r="AA148" i="7"/>
  <c r="AA179" i="7"/>
  <c r="Y179" i="7"/>
  <c r="AA210" i="7"/>
  <c r="Z179" i="7"/>
  <c r="V148" i="7"/>
  <c r="U117" i="7"/>
  <c r="Y117" i="7"/>
  <c r="X117" i="7"/>
  <c r="Z117" i="7"/>
  <c r="Y148" i="7"/>
  <c r="V117" i="7"/>
  <c r="Z148" i="7"/>
  <c r="X148" i="7"/>
  <c r="K44" i="7" l="1"/>
  <c r="K82" i="7"/>
  <c r="K31" i="7"/>
  <c r="K51" i="7"/>
  <c r="K46" i="7"/>
  <c r="K41" i="7"/>
  <c r="K12" i="7"/>
  <c r="K30" i="7"/>
  <c r="K29" i="7"/>
  <c r="K50" i="7"/>
  <c r="K8" i="7"/>
  <c r="K28" i="7"/>
  <c r="K7" i="7"/>
  <c r="K49" i="7"/>
  <c r="K60" i="7"/>
  <c r="K74" i="7"/>
  <c r="K73" i="7"/>
  <c r="K37" i="7"/>
  <c r="K81" i="7"/>
  <c r="K36" i="7"/>
  <c r="K59" i="7"/>
  <c r="K58" i="7"/>
  <c r="K57" i="7"/>
  <c r="K56" i="7"/>
  <c r="K27" i="7"/>
  <c r="K26" i="7"/>
  <c r="K25" i="7"/>
  <c r="K68" i="7"/>
  <c r="K24" i="7"/>
  <c r="K6" i="7"/>
  <c r="K35" i="7"/>
  <c r="K23" i="7"/>
  <c r="K22" i="7"/>
  <c r="K21" i="7"/>
  <c r="K20" i="7"/>
  <c r="K19" i="7"/>
  <c r="K18" i="7"/>
  <c r="K5" i="7"/>
  <c r="K17" i="7"/>
  <c r="K3" i="7"/>
  <c r="K55" i="7"/>
  <c r="K16" i="7"/>
  <c r="K15" i="7"/>
  <c r="K40" i="7"/>
  <c r="K64" i="7"/>
  <c r="K78" i="7"/>
  <c r="K14" i="7"/>
  <c r="K33" i="7"/>
  <c r="K79" i="7"/>
  <c r="K63" i="7"/>
  <c r="K77" i="7"/>
  <c r="K67" i="7"/>
  <c r="K10" i="7"/>
  <c r="K71" i="7"/>
  <c r="K62" i="7"/>
  <c r="K48" i="7"/>
  <c r="K45" i="7"/>
  <c r="K39" i="7"/>
  <c r="K53" i="7"/>
  <c r="K80" i="7"/>
  <c r="K70" i="7"/>
  <c r="K42" i="7"/>
  <c r="K13" i="7"/>
  <c r="K43" i="7"/>
  <c r="K65" i="7"/>
  <c r="K76" i="7"/>
  <c r="K47" i="7"/>
  <c r="K9" i="7"/>
  <c r="K34" i="7"/>
  <c r="K38" i="7"/>
  <c r="K66" i="7"/>
  <c r="K52" i="7"/>
  <c r="K4" i="7"/>
  <c r="K69" i="7"/>
  <c r="X79" i="1"/>
  <c r="Y79" i="1"/>
  <c r="Z79" i="1"/>
  <c r="AA79" i="1"/>
  <c r="AC79" i="1"/>
  <c r="AD79" i="1"/>
  <c r="AE79" i="1"/>
  <c r="AF79" i="1"/>
  <c r="AG79" i="1"/>
  <c r="AH79" i="1"/>
  <c r="AI79" i="1"/>
  <c r="AJ79" i="1"/>
  <c r="AK79" i="1"/>
  <c r="AL79" i="1"/>
  <c r="AN79" i="1"/>
  <c r="AO79" i="1"/>
  <c r="AP79" i="1"/>
  <c r="AQ79" i="1"/>
  <c r="AR79" i="1"/>
  <c r="AS79" i="1"/>
  <c r="AT79" i="1"/>
  <c r="X82" i="1"/>
  <c r="Y82" i="1"/>
  <c r="Z82" i="1"/>
  <c r="AA82" i="1"/>
  <c r="AC82" i="1"/>
  <c r="AD82" i="1"/>
  <c r="AE82" i="1"/>
  <c r="AF82" i="1"/>
  <c r="AG82" i="1"/>
  <c r="AH82" i="1"/>
  <c r="AI82" i="1"/>
  <c r="AJ82" i="1"/>
  <c r="AK82" i="1"/>
  <c r="AL82" i="1"/>
  <c r="AN82" i="1"/>
  <c r="AO82" i="1"/>
  <c r="AP82" i="1"/>
  <c r="AQ82" i="1"/>
  <c r="AR82" i="1"/>
  <c r="AS82" i="1"/>
  <c r="AT82" i="1"/>
  <c r="X85" i="1"/>
  <c r="Y85" i="1"/>
  <c r="Z85" i="1"/>
  <c r="AA85" i="1"/>
  <c r="AC85" i="1"/>
  <c r="AD85" i="1"/>
  <c r="AE85" i="1"/>
  <c r="AF85" i="1"/>
  <c r="AG85" i="1"/>
  <c r="AH85" i="1"/>
  <c r="AI85" i="1"/>
  <c r="AJ85" i="1"/>
  <c r="AK85" i="1"/>
  <c r="AL85" i="1"/>
  <c r="AN85" i="1"/>
  <c r="AO85" i="1"/>
  <c r="AP85" i="1"/>
  <c r="AQ85" i="1"/>
  <c r="AR85" i="1"/>
  <c r="AS85" i="1"/>
  <c r="AT85" i="1"/>
  <c r="X88" i="1"/>
  <c r="Y88" i="1"/>
  <c r="Z88" i="1"/>
  <c r="AA88" i="1"/>
  <c r="AC88" i="1"/>
  <c r="AD88" i="1"/>
  <c r="AE88" i="1"/>
  <c r="AF88" i="1"/>
  <c r="AG88" i="1"/>
  <c r="AH88" i="1"/>
  <c r="AI88" i="1"/>
  <c r="AJ88" i="1"/>
  <c r="AK88" i="1"/>
  <c r="AL88" i="1"/>
  <c r="AN88" i="1"/>
  <c r="AO88" i="1"/>
  <c r="AP88" i="1"/>
  <c r="AQ88" i="1"/>
  <c r="AR88" i="1"/>
  <c r="AS88" i="1"/>
  <c r="AT88" i="1"/>
  <c r="X91" i="1"/>
  <c r="Y91" i="1"/>
  <c r="Z91" i="1"/>
  <c r="AA91" i="1"/>
  <c r="AC91" i="1"/>
  <c r="AD91" i="1"/>
  <c r="AE91" i="1"/>
  <c r="AF91" i="1"/>
  <c r="AG91" i="1"/>
  <c r="AH91" i="1"/>
  <c r="AI91" i="1"/>
  <c r="AJ91" i="1"/>
  <c r="AK91" i="1"/>
  <c r="AL91" i="1"/>
  <c r="AN91" i="1"/>
  <c r="AO91" i="1"/>
  <c r="AP91" i="1"/>
  <c r="AQ91" i="1"/>
  <c r="AR91" i="1"/>
  <c r="AS91" i="1"/>
  <c r="AT91" i="1"/>
  <c r="X94" i="1"/>
  <c r="Y94" i="1"/>
  <c r="Z94" i="1"/>
  <c r="AA94" i="1"/>
  <c r="X97" i="1"/>
  <c r="Y97" i="1"/>
  <c r="Z97" i="1"/>
  <c r="AA97" i="1"/>
  <c r="X100" i="1"/>
  <c r="Y100" i="1"/>
  <c r="Z100" i="1"/>
  <c r="AA100" i="1"/>
  <c r="X103" i="1"/>
  <c r="Y103" i="1"/>
  <c r="Z103" i="1"/>
  <c r="AA103" i="1"/>
  <c r="K14" i="1" l="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X209" i="7"/>
  <c r="X184" i="7"/>
  <c r="X210" i="7" s="1"/>
</calcChain>
</file>

<file path=xl/sharedStrings.xml><?xml version="1.0" encoding="utf-8"?>
<sst xmlns="http://schemas.openxmlformats.org/spreadsheetml/2006/main" count="6652" uniqueCount="532">
  <si>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</si>
  <si>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</si>
  <si>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</si>
  <si>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</si>
  <si>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</si>
  <si>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</si>
  <si>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</si>
  <si>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</si>
  <si>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</si>
  <si>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</si>
  <si>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</si>
  <si>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</si>
  <si>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</si>
  <si>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</si>
  <si>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</si>
  <si>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</si>
  <si>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</si>
  <si>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</si>
  <si>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</si>
  <si>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</si>
  <si>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</si>
  <si>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</si>
  <si>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</si>
  <si>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</si>
  <si>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</si>
  <si>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</si>
  <si>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</si>
  <si>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</si>
  <si>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</si>
  <si>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</si>
  <si>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</si>
  <si>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</si>
  <si>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</si>
  <si>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</si>
  <si>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</si>
  <si>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</si>
  <si>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</si>
  <si>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</si>
  <si>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</si>
  <si>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</si>
  <si>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</si>
  <si>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</si>
  <si>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</si>
  <si>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</si>
  <si>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</si>
  <si>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</si>
  <si>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</si>
  <si>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</si>
  <si>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</si>
  <si>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</si>
  <si>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</si>
  <si>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</si>
  <si>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</si>
  <si>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</si>
  <si>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</si>
  <si>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</si>
  <si>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</si>
  <si>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</si>
  <si>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</si>
  <si>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</si>
  <si>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</si>
  <si>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</si>
  <si>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</si>
  <si>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</si>
  <si>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</si>
  <si>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</si>
  <si>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</si>
  <si>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</si>
  <si>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</si>
  <si>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</si>
  <si>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</si>
  <si>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</si>
  <si>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</si>
  <si>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</si>
  <si>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</si>
  <si>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</si>
  <si>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</si>
  <si>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</si>
  <si>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</si>
  <si>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</si>
  <si>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</si>
  <si>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</si>
  <si>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</si>
  <si>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</si>
  <si>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</si>
  <si>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</si>
  <si>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</si>
  <si>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</si>
  <si>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</si>
  <si>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</si>
  <si>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</si>
  <si>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</si>
  <si>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</si>
  <si>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</si>
  <si>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</si>
  <si>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</si>
  <si>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</si>
  <si>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</si>
  <si>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</si>
  <si>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</si>
  <si>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</si>
  <si>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</si>
  <si>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</si>
  <si>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</si>
  <si>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</si>
  <si>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</si>
  <si>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</si>
  <si>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</si>
  <si>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</si>
  <si>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</si>
  <si>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</si>
  <si>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</si>
  <si>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</si>
  <si>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</si>
  <si>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</si>
  <si>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</si>
  <si>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</si>
  <si>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</si>
  <si>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</si>
  <si>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</si>
  <si>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</si>
  <si>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</si>
  <si>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</si>
  <si>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</si>
  <si>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</si>
  <si>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</si>
  <si>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</si>
  <si>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</si>
  <si>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</si>
  <si>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</si>
  <si>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</si>
  <si>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</si>
  <si>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</si>
  <si>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</si>
  <si>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</si>
  <si>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</si>
  <si>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</si>
  <si>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</si>
  <si>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</si>
  <si>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</si>
  <si>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</si>
  <si>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</si>
  <si>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</si>
  <si>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</si>
  <si>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</si>
  <si>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</si>
  <si>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</si>
  <si>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</si>
  <si>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</si>
  <si>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</si>
  <si>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</si>
  <si>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</si>
  <si>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</si>
  <si>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</si>
  <si>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</si>
  <si>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</si>
  <si>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</si>
  <si>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</si>
  <si>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</si>
  <si>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</si>
  <si>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</si>
  <si>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</si>
  <si>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</si>
  <si>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</si>
  <si>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</si>
  <si>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</si>
  <si>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</si>
  <si>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</si>
  <si>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</si>
  <si>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</si>
  <si>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</si>
  <si>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</si>
  <si>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</si>
  <si>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</si>
  <si>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</si>
  <si>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</si>
  <si>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</si>
  <si>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</si>
  <si>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</si>
  <si>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</si>
  <si>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</si>
  <si>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</si>
  <si>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</si>
  <si>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</si>
  <si>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</si>
  <si>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</si>
  <si>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</si>
  <si>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</si>
  <si>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</si>
  <si>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</si>
  <si>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</si>
  <si>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</si>
  <si>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</si>
  <si>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</si>
  <si>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</si>
  <si>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</si>
  <si>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</si>
  <si>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</si>
  <si>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</si>
  <si>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</si>
  <si>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</si>
  <si>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</si>
  <si>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</si>
  <si>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</si>
  <si>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</si>
  <si>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</si>
  <si>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</si>
  <si>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</si>
  <si>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</si>
  <si>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</si>
  <si>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</si>
  <si>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</si>
  <si>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</si>
  <si>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</si>
  <si>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</si>
  <si>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</si>
  <si>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</si>
  <si>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</si>
  <si>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</si>
  <si>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</si>
  <si>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</si>
  <si>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</si>
  <si>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</si>
  <si>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</si>
  <si>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</si>
  <si>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</si>
  <si>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</si>
  <si>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</si>
  <si>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</si>
  <si>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</si>
  <si>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</si>
  <si>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</si>
  <si>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</si>
  <si>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</si>
  <si>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</si>
  <si>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</si>
  <si>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</si>
  <si>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</si>
  <si>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</si>
  <si>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</si>
  <si>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</si>
  <si>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</si>
  <si>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</si>
  <si>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</si>
  <si>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</si>
  <si>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</si>
  <si>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</si>
  <si>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</si>
  <si>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</si>
  <si>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</si>
  <si>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</si>
  <si>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</si>
  <si>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</si>
  <si>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</si>
  <si>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</si>
  <si>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</si>
  <si>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</si>
  <si>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</si>
  <si>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</si>
  <si>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</si>
  <si>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</si>
  <si>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</si>
  <si>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</si>
  <si>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</si>
  <si>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</si>
  <si>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</si>
  <si>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</si>
  <si>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</si>
  <si>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</si>
  <si>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</si>
  <si>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</si>
  <si>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</si>
  <si>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</si>
  <si>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</si>
  <si>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</si>
  <si>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</si>
  <si>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</si>
  <si>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</si>
  <si>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</si>
  <si>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</si>
  <si>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</si>
  <si>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</si>
  <si>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</si>
  <si>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</si>
  <si>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</si>
  <si>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</si>
  <si>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</si>
  <si>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</si>
  <si>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</si>
  <si>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</si>
  <si>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</si>
  <si>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</si>
  <si>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</si>
  <si>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</si>
  <si>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</si>
  <si>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</si>
  <si>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</si>
  <si>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</si>
  <si>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</si>
  <si>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</si>
  <si>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</si>
  <si>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</si>
  <si>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</si>
  <si>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</si>
  <si>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</si>
  <si>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</si>
  <si>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</si>
  <si>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</si>
  <si>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</si>
  <si>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</si>
  <si>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</si>
  <si>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</si>
  <si>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</si>
  <si>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</si>
  <si>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</si>
  <si>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</si>
  <si>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</si>
  <si>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</si>
  <si>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</si>
  <si>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</si>
  <si>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</si>
  <si>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</si>
  <si>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</si>
  <si>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</si>
  <si>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</si>
  <si>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</si>
  <si>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</si>
  <si>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</si>
  <si>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</si>
  <si>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</si>
  <si>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</si>
  <si>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</si>
  <si>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</si>
  <si>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</si>
  <si>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</si>
  <si>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</si>
  <si>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</si>
  <si>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</si>
  <si>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</si>
  <si>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</si>
  <si>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</si>
  <si>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</si>
  <si>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</si>
  <si>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</si>
  <si>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</si>
  <si>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</si>
  <si>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</si>
  <si>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</si>
  <si>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</si>
  <si>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</si>
  <si>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</si>
  <si>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</si>
  <si>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</si>
  <si>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</si>
  <si>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</si>
  <si>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</si>
  <si>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</si>
  <si>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</si>
  <si>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</si>
  <si>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</si>
  <si>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</si>
  <si>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</si>
  <si>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</si>
  <si>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</si>
  <si>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</si>
  <si>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</si>
  <si>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</si>
  <si>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</si>
  <si>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</si>
  <si>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</si>
  <si>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</si>
  <si>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</si>
  <si>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</si>
  <si>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</si>
  <si>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</si>
  <si>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</si>
  <si>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</si>
  <si>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</si>
  <si>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</si>
  <si>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</si>
  <si>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</si>
  <si>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</si>
  <si>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</si>
  <si>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</si>
  <si>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</si>
  <si>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</si>
  <si>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</si>
  <si>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</si>
  <si>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</si>
  <si>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</si>
  <si>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</si>
  <si>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</si>
  <si>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</si>
  <si>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</si>
  <si>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</si>
  <si>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</si>
  <si>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</si>
  <si>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</si>
  <si>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</si>
  <si>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</si>
  <si>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</si>
  <si>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</si>
  <si>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</si>
  <si>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</si>
  <si>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</si>
  <si>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</si>
  <si>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</si>
  <si>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</si>
  <si>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</si>
  <si>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</si>
  <si>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</si>
  <si>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</si>
  <si>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</si>
  <si>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</si>
  <si>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</si>
  <si>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</si>
  <si>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</si>
  <si>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</si>
  <si>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</si>
  <si>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</si>
  <si>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</si>
  <si>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</si>
  <si>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</si>
  <si>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</si>
  <si>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</si>
  <si>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</si>
  <si>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</si>
  <si>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</si>
  <si>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</si>
  <si>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</si>
  <si>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</si>
  <si>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</si>
  <si>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</si>
  <si>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</si>
  <si>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</si>
  <si>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</si>
  <si>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</si>
  <si>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</si>
  <si>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</si>
  <si>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</si>
  <si>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</si>
  <si>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</si>
  <si>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</si>
  <si>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</si>
  <si>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</si>
  <si>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</si>
  <si>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</si>
  <si>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</si>
  <si>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</si>
  <si>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</si>
  <si>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</si>
  <si>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</si>
  <si>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</si>
  <si>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</si>
  <si>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</si>
  <si>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</si>
  <si>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</si>
  <si>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</si>
  <si>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</si>
  <si>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</si>
  <si>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</si>
  <si>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</si>
  <si>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</si>
  <si>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</si>
  <si>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</si>
  <si>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</si>
  <si>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</si>
  <si>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</si>
  <si>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</si>
  <si>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</si>
  <si>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</si>
  <si>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</si>
  <si>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</si>
  <si>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</si>
  <si>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</si>
  <si>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</si>
  <si>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unter drei Jahren</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</si>
  <si>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</si>
  <si>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</si>
  <si>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</si>
  <si>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</si>
  <si>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</si>
  <si>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</si>
  <si>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</si>
  <si>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</si>
  <si>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</si>
  <si>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</si>
  <si>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</si>
  <si>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</si>
  <si>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</si>
  <si>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</si>
  <si>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</si>
  <si>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</si>
  <si>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</si>
  <si>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</si>
  <si>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</si>
  <si>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</si>
  <si>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</si>
  <si>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</si>
  <si>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</si>
  <si>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</si>
  <si>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</si>
  <si>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</si>
  <si>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</si>
  <si>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</si>
  <si>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</si>
  <si>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</si>
  <si>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</si>
  <si>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</si>
  <si>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</si>
  <si>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30-39</t>
  </si>
  <si>
    <t>unter 20-29</t>
  </si>
  <si>
    <t>40-49</t>
  </si>
  <si>
    <t>50 - über 60</t>
  </si>
  <si>
    <t>kinderlos:</t>
  </si>
  <si>
    <t>Eltern</t>
  </si>
  <si>
    <t>kinderlos</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</si>
  <si>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</si>
  <si>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</si>
  <si>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</si>
  <si>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</si>
  <si>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</si>
  <si>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</si>
  <si>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</si>
  <si>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</si>
  <si>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</si>
  <si>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</si>
  <si>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Mittelwert</t>
  </si>
  <si>
    <t>Eher passend</t>
  </si>
  <si>
    <t>Gesamt Eltern</t>
  </si>
  <si>
    <t>Gesamt kinderlos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</si>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</sst>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10"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Bewertung</a:t>
            </a:r>
            <a:r>
              <a:rPr lang="en-GB" baseline="0"/>
              <a:t> des gemeinsamen Spielens von App-Spielen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Eltern (unter 20 bis 29)</c:v>
          </c:tx>
          <c:spPr>
            <a:solidFill>
              <a:schemeClr val="accent1"/>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(Daten_Altersgruppen!$AG$92,Daten_Altersgruppen!$AG$98,Daten_Altersgruppen!$AG$104,Daten_Altersgruppen!$AG$110,Daten_Altersgruppen!$AG$116)</c:f>
              <c:numCache>
                <c:formatCode>0.00%</c:formatCode>
                <c:ptCount val="5"/>
                <c:pt idx="0">
                  <c:v>0.5</c:v>
                </c:pt>
                <c:pt idx="1">
                  <c:v>0.125</c:v>
                </c:pt>
                <c:pt idx="2">
                  <c:v>0.125</c:v>
                </c:pt>
                <c:pt idx="3">
                  <c:v>0.25</c:v>
                </c:pt>
                <c:pt idx="4">
                  <c:v>0</c:v>
                </c:pt>
              </c:numCache>
            </c:numRef>
          </c:val>
          <c:extLst>
            <c:ext xmlns:c16="http://schemas.microsoft.com/office/drawing/2014/chart" uri="{C3380CC4-5D6E-409C-BE32-E72D297353CC}">
              <c16:uniqueId val="{00000003-1CA4-499C-B417-799EBC57221B}"/>
            </c:ext>
          </c:extLst>
        </c:ser>
        <c:ser>
          <c:idx val="0"/>
          <c:order val="1"/>
          <c:tx>
            <c:v>Kinderlose (unter 20 bis 29)</c:v>
          </c:tx>
          <c:spPr>
            <a:solidFill>
              <a:schemeClr val="accent1">
                <a:lumMod val="60000"/>
                <a:lumOff val="4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(Daten_Altersgruppen!$AG$94,Daten_Altersgruppen!$AG$100,Daten_Altersgruppen!$AG$106,Daten_Altersgruppen!$AG$112,Daten_Altersgruppen!$AG$118)</c:f>
              <c:numCache>
                <c:formatCode>0.00%</c:formatCode>
                <c:ptCount val="5"/>
                <c:pt idx="0">
                  <c:v>0.35</c:v>
                </c:pt>
                <c:pt idx="1">
                  <c:v>0.25</c:v>
                </c:pt>
                <c:pt idx="2">
                  <c:v>0.3</c:v>
                </c:pt>
                <c:pt idx="3">
                  <c:v>0.1</c:v>
                </c:pt>
                <c:pt idx="4">
                  <c:v>0</c:v>
                </c:pt>
              </c:numCache>
            </c:numRef>
          </c:val>
          <c:extLst>
            <c:ext xmlns:c16="http://schemas.microsoft.com/office/drawing/2014/chart" uri="{C3380CC4-5D6E-409C-BE32-E72D297353CC}">
              <c16:uniqueId val="{00000002-1CA4-499C-B417-799EBC57221B}"/>
            </c:ext>
          </c:extLst>
        </c:ser>
        <c:ser>
          <c:idx val="3"/>
          <c:order val="2"/>
          <c:tx>
            <c:v>Eltern (30-39)</c:v>
          </c:tx>
          <c:spPr>
            <a:solidFill>
              <a:schemeClr val="accent2"/>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(Daten_Altersgruppen!$AG$130,Daten_Altersgruppen!$AG$136,Daten_Altersgruppen!$AG$142,Daten_Altersgruppen!$AG$148,Daten_Altersgruppen!$AG$154)</c:f>
              <c:numCache>
                <c:formatCode>0.00%</c:formatCode>
                <c:ptCount val="5"/>
                <c:pt idx="0">
                  <c:v>0.19047619047619047</c:v>
                </c:pt>
                <c:pt idx="1">
                  <c:v>0.23809523809523808</c:v>
                </c:pt>
                <c:pt idx="2">
                  <c:v>0.33333333333333331</c:v>
                </c:pt>
                <c:pt idx="3">
                  <c:v>0.19047619047619047</c:v>
                </c:pt>
                <c:pt idx="4">
                  <c:v>4.7619047619047616E-2</c:v>
                </c:pt>
              </c:numCache>
            </c:numRef>
          </c:val>
          <c:extLst>
            <c:ext xmlns:c16="http://schemas.microsoft.com/office/drawing/2014/chart" uri="{C3380CC4-5D6E-409C-BE32-E72D297353CC}">
              <c16:uniqueId val="{00000005-1CA4-499C-B417-799EBC57221B}"/>
            </c:ext>
          </c:extLst>
        </c:ser>
        <c:ser>
          <c:idx val="2"/>
          <c:order val="3"/>
          <c:tx>
            <c:v>Kinderlose (30-39)</c:v>
          </c:tx>
          <c:spPr>
            <a:solidFill>
              <a:schemeClr val="accent2">
                <a:lumMod val="40000"/>
                <a:lumOff val="6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(Daten_Altersgruppen!$AG$132,Daten_Altersgruppen!$AG$138,Daten_Altersgruppen!$AG$144,Daten_Altersgruppen!$AG$150,Daten_Altersgruppen!$AG$156)</c:f>
              <c:numCache>
                <c:formatCode>0.00%</c:formatCode>
                <c:ptCount val="5"/>
                <c:pt idx="0">
                  <c:v>0.16666666666666666</c:v>
                </c:pt>
                <c:pt idx="1">
                  <c:v>0.16666666666666666</c:v>
                </c:pt>
                <c:pt idx="2">
                  <c:v>0.33333333333333331</c:v>
                </c:pt>
                <c:pt idx="3">
                  <c:v>0</c:v>
                </c:pt>
                <c:pt idx="4">
                  <c:v>0.33333333333333331</c:v>
                </c:pt>
              </c:numCache>
            </c:numRef>
          </c:val>
          <c:extLst>
            <c:ext xmlns:c16="http://schemas.microsoft.com/office/drawing/2014/chart" uri="{C3380CC4-5D6E-409C-BE32-E72D297353CC}">
              <c16:uniqueId val="{00000004-1CA4-499C-B417-799EBC57221B}"/>
            </c:ext>
          </c:extLst>
        </c:ser>
        <c:dLbls>
          <c:showLegendKey val="0"/>
          <c:showVal val="0"/>
          <c:showCatName val="0"/>
          <c:showSerName val="0"/>
          <c:showPercent val="0"/>
          <c:showBubbleSize val="0"/>
        </c:dLbls>
        <c:gapWidth val="219"/>
        <c:overlap val="-27"/>
        <c:axId val="510327256"/>
        <c:axId val="510327584"/>
      </c:barChart>
      <c:catAx>
        <c:axId val="5103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584"/>
        <c:crosses val="autoZero"/>
        <c:auto val="1"/>
        <c:lblAlgn val="ctr"/>
        <c:lblOffset val="100"/>
        <c:noMultiLvlLbl val="0"/>
      </c:catAx>
      <c:valAx>
        <c:axId val="51032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Bewertung</a:t>
            </a:r>
            <a:r>
              <a:rPr lang="en-GB" baseline="0"/>
              <a:t> des Spielens von App-Spielen allein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Eltern (unter 20 bis 29)</c:v>
          </c:tx>
          <c:spPr>
            <a:solidFill>
              <a:schemeClr val="accent1"/>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(Daten_Altersgruppen!$AL$92,Daten_Altersgruppen!$AL$98,Daten_Altersgruppen!$AL$104,Daten_Altersgruppen!$AL$110,Daten_Altersgruppen!$AL$116)</c:f>
              <c:numCache>
                <c:formatCode>0.00%</c:formatCode>
                <c:ptCount val="5"/>
                <c:pt idx="0">
                  <c:v>0.75</c:v>
                </c:pt>
                <c:pt idx="1">
                  <c:v>0.125</c:v>
                </c:pt>
                <c:pt idx="2">
                  <c:v>0.125</c:v>
                </c:pt>
                <c:pt idx="3">
                  <c:v>0</c:v>
                </c:pt>
                <c:pt idx="4">
                  <c:v>0</c:v>
                </c:pt>
              </c:numCache>
            </c:numRef>
          </c:val>
          <c:extLst>
            <c:ext xmlns:c16="http://schemas.microsoft.com/office/drawing/2014/chart" uri="{C3380CC4-5D6E-409C-BE32-E72D297353CC}">
              <c16:uniqueId val="{00000000-FCB6-4E9A-8CE5-481B0F59C0FC}"/>
            </c:ext>
          </c:extLst>
        </c:ser>
        <c:ser>
          <c:idx val="0"/>
          <c:order val="1"/>
          <c:tx>
            <c:v>Kinderlose (unter 20 bis 29)</c:v>
          </c:tx>
          <c:spPr>
            <a:solidFill>
              <a:schemeClr val="accent1">
                <a:lumMod val="60000"/>
                <a:lumOff val="4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(Daten_Altersgruppen!$AL$94,Daten_Altersgruppen!$AL$100,Daten_Altersgruppen!$AL$106,Daten_Altersgruppen!$AL$112,Daten_Altersgruppen!$AL$118)</c:f>
              <c:numCache>
                <c:formatCode>0.00%</c:formatCode>
                <c:ptCount val="5"/>
                <c:pt idx="0">
                  <c:v>0.5</c:v>
                </c:pt>
                <c:pt idx="1">
                  <c:v>0.3</c:v>
                </c:pt>
                <c:pt idx="2">
                  <c:v>0.2</c:v>
                </c:pt>
                <c:pt idx="3">
                  <c:v>0</c:v>
                </c:pt>
                <c:pt idx="4">
                  <c:v>0</c:v>
                </c:pt>
              </c:numCache>
            </c:numRef>
          </c:val>
          <c:extLst>
            <c:ext xmlns:c16="http://schemas.microsoft.com/office/drawing/2014/chart" uri="{C3380CC4-5D6E-409C-BE32-E72D297353CC}">
              <c16:uniqueId val="{00000001-FCB6-4E9A-8CE5-481B0F59C0FC}"/>
            </c:ext>
          </c:extLst>
        </c:ser>
        <c:ser>
          <c:idx val="3"/>
          <c:order val="2"/>
          <c:tx>
            <c:v>Eltern (30-39)</c:v>
          </c:tx>
          <c:spPr>
            <a:solidFill>
              <a:schemeClr val="accent2"/>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(Daten_Altersgruppen!$AL$130,Daten_Altersgruppen!$AL$136,Daten_Altersgruppen!$AL$142,Daten_Altersgruppen!$AL$148,Daten_Altersgruppen!$AL$154)</c:f>
              <c:numCache>
                <c:formatCode>0.00%</c:formatCode>
                <c:ptCount val="5"/>
                <c:pt idx="0">
                  <c:v>0.52380952380952384</c:v>
                </c:pt>
                <c:pt idx="1">
                  <c:v>0.2857142857142857</c:v>
                </c:pt>
                <c:pt idx="2">
                  <c:v>9.5238095238095233E-2</c:v>
                </c:pt>
                <c:pt idx="3">
                  <c:v>9.5238095238095233E-2</c:v>
                </c:pt>
                <c:pt idx="4">
                  <c:v>0</c:v>
                </c:pt>
              </c:numCache>
            </c:numRef>
          </c:val>
          <c:extLst>
            <c:ext xmlns:c16="http://schemas.microsoft.com/office/drawing/2014/chart" uri="{C3380CC4-5D6E-409C-BE32-E72D297353CC}">
              <c16:uniqueId val="{00000002-FCB6-4E9A-8CE5-481B0F59C0FC}"/>
            </c:ext>
          </c:extLst>
        </c:ser>
        <c:ser>
          <c:idx val="2"/>
          <c:order val="3"/>
          <c:tx>
            <c:v>Kinderlose (30-39)</c:v>
          </c:tx>
          <c:spPr>
            <a:solidFill>
              <a:schemeClr val="accent2">
                <a:lumMod val="40000"/>
                <a:lumOff val="6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(Daten_Altersgruppen!$AL$132,Daten_Altersgruppen!$AL$138,Daten_Altersgruppen!$AL$144,Daten_Altersgruppen!$AL$150,Daten_Altersgruppen!$AL$156)</c:f>
              <c:numCache>
                <c:formatCode>0.00%</c:formatCode>
                <c:ptCount val="5"/>
                <c:pt idx="0">
                  <c:v>0.66666666666666663</c:v>
                </c:pt>
                <c:pt idx="1">
                  <c:v>0.16666666666666666</c:v>
                </c:pt>
                <c:pt idx="2">
                  <c:v>0.16666666666666666</c:v>
                </c:pt>
                <c:pt idx="3">
                  <c:v>0</c:v>
                </c:pt>
                <c:pt idx="4">
                  <c:v>0</c:v>
                </c:pt>
              </c:numCache>
            </c:numRef>
          </c:val>
          <c:extLst>
            <c:ext xmlns:c16="http://schemas.microsoft.com/office/drawing/2014/chart" uri="{C3380CC4-5D6E-409C-BE32-E72D297353CC}">
              <c16:uniqueId val="{00000003-FCB6-4E9A-8CE5-481B0F59C0FC}"/>
            </c:ext>
          </c:extLst>
        </c:ser>
        <c:dLbls>
          <c:showLegendKey val="0"/>
          <c:showVal val="0"/>
          <c:showCatName val="0"/>
          <c:showSerName val="0"/>
          <c:showPercent val="0"/>
          <c:showBubbleSize val="0"/>
        </c:dLbls>
        <c:gapWidth val="219"/>
        <c:overlap val="-27"/>
        <c:axId val="510327256"/>
        <c:axId val="510327584"/>
      </c:barChart>
      <c:catAx>
        <c:axId val="5103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584"/>
        <c:crosses val="autoZero"/>
        <c:auto val="1"/>
        <c:lblAlgn val="ctr"/>
        <c:lblOffset val="100"/>
        <c:noMultiLvlLbl val="0"/>
      </c:catAx>
      <c:valAx>
        <c:axId val="51032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19050</xdr:rowOff>
    </xdr:from>
    <xdr:to>
      <xdr:col>10</xdr:col>
      <xdr:colOff>609600</xdr:colOff>
      <xdr:row>18</xdr:row>
      <xdr:rowOff>165100</xdr:rowOff>
    </xdr:to>
    <xdr:graphicFrame macro="">
      <xdr:nvGraphicFramePr>
        <xdr:cNvPr id="2" name="Diagramm 1">
          <a:extLst>
            <a:ext uri="{FF2B5EF4-FFF2-40B4-BE49-F238E27FC236}">
              <a16:creationId xmlns:a16="http://schemas.microsoft.com/office/drawing/2014/main" id="{BBCA5BB9-8537-4267-A9DE-9F59C7D2A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577850</xdr:colOff>
      <xdr:row>39</xdr:row>
      <xdr:rowOff>146050</xdr:rowOff>
    </xdr:to>
    <xdr:graphicFrame macro="">
      <xdr:nvGraphicFramePr>
        <xdr:cNvPr id="3" name="Diagramm 2">
          <a:extLst>
            <a:ext uri="{FF2B5EF4-FFF2-40B4-BE49-F238E27FC236}">
              <a16:creationId xmlns:a16="http://schemas.microsoft.com/office/drawing/2014/main" id="{E41977D7-8587-4F38-9B48-8714AC74B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topLeftCell="G1" zoomScale="50" zoomScaleNormal="50" workbookViewId="0">
      <selection activeCell="G76" sqref="A1:XFD76"/>
    </sheetView>
  </sheetViews>
  <sheetFormatPr baseColWidth="10" defaultRowHeight="14.5" x14ac:dyDescent="0.35"/>
  <cols>
    <col min="1" max="5" width="0" hidden="1" customWidth="1"/>
    <col min="6" max="6" width="21.36328125" hidden="1" customWidth="1"/>
    <col min="7" max="7" width="13.81640625" customWidth="1"/>
    <col min="25" max="25" width="11.6328125" customWidth="1"/>
    <col min="28" max="28" width="30.08984375" customWidth="1"/>
  </cols>
  <sheetData>
    <row r="1" spans="1:72"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7.5" customHeight="1" x14ac:dyDescent="0.35">
      <c r="A3">
        <v>29</v>
      </c>
      <c r="D3" t="s">
        <v>143</v>
      </c>
      <c r="E3" t="s">
        <v>144</v>
      </c>
      <c r="F3" s="3">
        <v>43217.608969907407</v>
      </c>
      <c r="G3" t="s">
        <v>423</v>
      </c>
      <c r="H3" t="s">
        <v>427</v>
      </c>
      <c r="I3" t="s">
        <v>145</v>
      </c>
      <c r="J3" t="s">
        <v>433</v>
      </c>
      <c r="K3">
        <f t="shared" ref="K3:K34" si="0">SUM(L3:V3)</f>
        <v>2</v>
      </c>
      <c r="L3">
        <v>1</v>
      </c>
      <c r="N3">
        <v>1</v>
      </c>
      <c r="X3" t="s">
        <v>476</v>
      </c>
      <c r="Y3" t="s">
        <v>480</v>
      </c>
      <c r="Z3" t="s">
        <v>485</v>
      </c>
      <c r="AA3" t="s">
        <v>485</v>
      </c>
      <c r="AB3" t="s">
        <v>146</v>
      </c>
      <c r="AC3" t="s">
        <v>456</v>
      </c>
      <c r="AD3" t="s">
        <v>488</v>
      </c>
      <c r="AE3" t="s">
        <v>487</v>
      </c>
      <c r="AF3" t="s">
        <v>488</v>
      </c>
      <c r="AG3" t="s">
        <v>488</v>
      </c>
      <c r="AH3" t="s">
        <v>487</v>
      </c>
      <c r="AI3" t="s">
        <v>486</v>
      </c>
      <c r="AJ3" t="s">
        <v>452</v>
      </c>
      <c r="AK3" t="s">
        <v>488</v>
      </c>
      <c r="AL3" t="s">
        <v>486</v>
      </c>
      <c r="AM3" t="s">
        <v>147</v>
      </c>
      <c r="AN3" t="s">
        <v>458</v>
      </c>
      <c r="AO3" t="s">
        <v>490</v>
      </c>
      <c r="AP3" t="s">
        <v>458</v>
      </c>
      <c r="AQ3" t="s">
        <v>459</v>
      </c>
      <c r="AR3" t="s">
        <v>458</v>
      </c>
      <c r="AS3" t="s">
        <v>489</v>
      </c>
      <c r="AT3" t="s">
        <v>489</v>
      </c>
      <c r="AV3" s="2" t="s">
        <v>148</v>
      </c>
      <c r="AW3">
        <v>6</v>
      </c>
      <c r="AX3" t="s">
        <v>473</v>
      </c>
      <c r="AY3" t="s">
        <v>473</v>
      </c>
      <c r="BB3" t="s">
        <v>473</v>
      </c>
      <c r="BC3" t="s">
        <v>473</v>
      </c>
      <c r="BD3" t="s">
        <v>473</v>
      </c>
      <c r="BE3" t="s">
        <v>473</v>
      </c>
      <c r="BH3" t="s">
        <v>494</v>
      </c>
      <c r="BI3" t="s">
        <v>494</v>
      </c>
      <c r="BT3" s="1"/>
    </row>
    <row r="4" spans="1:72" ht="16.5"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5" customHeight="1" x14ac:dyDescent="0.35">
      <c r="A5">
        <v>32</v>
      </c>
      <c r="D5" t="s">
        <v>143</v>
      </c>
      <c r="E5" t="s">
        <v>144</v>
      </c>
      <c r="F5" s="3">
        <v>43217.723599537036</v>
      </c>
      <c r="G5" t="s">
        <v>422</v>
      </c>
      <c r="H5" t="s">
        <v>428</v>
      </c>
      <c r="I5" t="s">
        <v>153</v>
      </c>
      <c r="J5" t="s">
        <v>435</v>
      </c>
      <c r="K5">
        <f t="shared" si="0"/>
        <v>2</v>
      </c>
      <c r="Q5">
        <v>1</v>
      </c>
      <c r="S5">
        <v>1</v>
      </c>
      <c r="X5" t="s">
        <v>478</v>
      </c>
      <c r="Y5" t="s">
        <v>480</v>
      </c>
      <c r="Z5" t="s">
        <v>478</v>
      </c>
      <c r="AA5" t="s">
        <v>480</v>
      </c>
      <c r="AB5" t="s">
        <v>154</v>
      </c>
      <c r="AC5" t="s">
        <v>456</v>
      </c>
      <c r="AD5" t="s">
        <v>488</v>
      </c>
      <c r="AE5" t="s">
        <v>488</v>
      </c>
      <c r="AF5" t="s">
        <v>456</v>
      </c>
      <c r="AG5" t="s">
        <v>488</v>
      </c>
      <c r="AH5" t="s">
        <v>488</v>
      </c>
      <c r="AI5" t="s">
        <v>487</v>
      </c>
      <c r="AJ5" t="s">
        <v>487</v>
      </c>
      <c r="AK5" t="s">
        <v>487</v>
      </c>
      <c r="AL5" t="s">
        <v>486</v>
      </c>
      <c r="AM5" s="2" t="s">
        <v>155</v>
      </c>
      <c r="AN5" t="s">
        <v>490</v>
      </c>
      <c r="AO5" t="s">
        <v>491</v>
      </c>
      <c r="AP5" t="s">
        <v>491</v>
      </c>
      <c r="AQ5" t="s">
        <v>459</v>
      </c>
      <c r="AR5" t="s">
        <v>490</v>
      </c>
      <c r="AS5" t="s">
        <v>459</v>
      </c>
      <c r="AT5" t="s">
        <v>489</v>
      </c>
      <c r="AU5" s="2" t="s">
        <v>156</v>
      </c>
      <c r="AV5" t="s">
        <v>157</v>
      </c>
      <c r="AW5">
        <v>4</v>
      </c>
      <c r="AX5" t="s">
        <v>473</v>
      </c>
      <c r="AY5" t="s">
        <v>473</v>
      </c>
      <c r="BB5" t="s">
        <v>473</v>
      </c>
      <c r="BC5" t="s">
        <v>473</v>
      </c>
      <c r="BG5" t="s">
        <v>158</v>
      </c>
      <c r="BH5" t="s">
        <v>495</v>
      </c>
      <c r="BI5" t="s">
        <v>495</v>
      </c>
      <c r="BJ5" t="s">
        <v>159</v>
      </c>
      <c r="BT5" s="1"/>
    </row>
    <row r="6" spans="1:72" x14ac:dyDescent="0.35">
      <c r="A6">
        <v>37</v>
      </c>
      <c r="D6" t="s">
        <v>143</v>
      </c>
      <c r="E6" t="s">
        <v>144</v>
      </c>
      <c r="F6" s="3">
        <v>43217.739976851852</v>
      </c>
      <c r="G6" t="s">
        <v>423</v>
      </c>
      <c r="H6" t="s">
        <v>428</v>
      </c>
      <c r="I6" t="s">
        <v>160</v>
      </c>
      <c r="J6" t="s">
        <v>437</v>
      </c>
      <c r="K6">
        <f t="shared" si="0"/>
        <v>2</v>
      </c>
      <c r="Q6">
        <v>1</v>
      </c>
      <c r="S6">
        <v>1</v>
      </c>
      <c r="X6" t="s">
        <v>477</v>
      </c>
      <c r="Y6" t="s">
        <v>482</v>
      </c>
      <c r="Z6" t="s">
        <v>477</v>
      </c>
      <c r="AA6" t="s">
        <v>481</v>
      </c>
      <c r="AB6" t="s">
        <v>161</v>
      </c>
      <c r="AC6" t="s">
        <v>456</v>
      </c>
      <c r="AD6" t="s">
        <v>456</v>
      </c>
      <c r="AE6" t="s">
        <v>456</v>
      </c>
      <c r="AF6" t="s">
        <v>488</v>
      </c>
      <c r="AG6" t="s">
        <v>486</v>
      </c>
      <c r="AH6" t="s">
        <v>487</v>
      </c>
      <c r="AI6" t="s">
        <v>487</v>
      </c>
      <c r="AJ6" t="s">
        <v>486</v>
      </c>
      <c r="AK6" t="s">
        <v>452</v>
      </c>
      <c r="AL6" t="s">
        <v>452</v>
      </c>
      <c r="AN6" t="s">
        <v>458</v>
      </c>
      <c r="AO6" t="s">
        <v>458</v>
      </c>
      <c r="AP6" t="s">
        <v>458</v>
      </c>
      <c r="AQ6" t="s">
        <v>489</v>
      </c>
      <c r="AR6" t="s">
        <v>491</v>
      </c>
      <c r="AS6" t="s">
        <v>490</v>
      </c>
      <c r="AT6" t="s">
        <v>490</v>
      </c>
      <c r="AW6">
        <v>4</v>
      </c>
      <c r="AX6" t="s">
        <v>473</v>
      </c>
      <c r="AY6" t="s">
        <v>473</v>
      </c>
      <c r="AZ6" t="s">
        <v>473</v>
      </c>
      <c r="BA6" t="s">
        <v>473</v>
      </c>
      <c r="BH6" t="s">
        <v>495</v>
      </c>
      <c r="BI6" t="s">
        <v>493</v>
      </c>
      <c r="BJ6" t="s">
        <v>162</v>
      </c>
      <c r="BT6" s="1"/>
    </row>
    <row r="7" spans="1:72" x14ac:dyDescent="0.35">
      <c r="A7">
        <v>39</v>
      </c>
      <c r="D7" t="s">
        <v>143</v>
      </c>
      <c r="E7" t="s">
        <v>144</v>
      </c>
      <c r="F7" s="3">
        <v>43217.74113425926</v>
      </c>
      <c r="G7" t="s">
        <v>422</v>
      </c>
      <c r="H7" t="s">
        <v>428</v>
      </c>
      <c r="I7" t="s">
        <v>163</v>
      </c>
      <c r="J7" t="s">
        <v>434</v>
      </c>
      <c r="K7">
        <f t="shared" si="0"/>
        <v>3</v>
      </c>
      <c r="L7">
        <v>1</v>
      </c>
      <c r="Q7">
        <v>1</v>
      </c>
      <c r="V7">
        <v>1</v>
      </c>
      <c r="X7" t="s">
        <v>477</v>
      </c>
      <c r="Y7" t="s">
        <v>483</v>
      </c>
      <c r="Z7" t="s">
        <v>477</v>
      </c>
      <c r="AA7" t="s">
        <v>483</v>
      </c>
      <c r="AB7" t="s">
        <v>164</v>
      </c>
      <c r="AC7" t="s">
        <v>456</v>
      </c>
      <c r="AD7" t="s">
        <v>487</v>
      </c>
      <c r="AE7" t="s">
        <v>488</v>
      </c>
      <c r="AF7" t="s">
        <v>456</v>
      </c>
      <c r="AG7" t="s">
        <v>488</v>
      </c>
      <c r="AH7" t="s">
        <v>488</v>
      </c>
      <c r="AI7" t="s">
        <v>486</v>
      </c>
      <c r="AJ7" t="s">
        <v>487</v>
      </c>
      <c r="AK7" t="s">
        <v>488</v>
      </c>
      <c r="AL7" t="s">
        <v>487</v>
      </c>
      <c r="AN7" t="s">
        <v>490</v>
      </c>
      <c r="AO7" t="s">
        <v>489</v>
      </c>
      <c r="AP7" t="s">
        <v>489</v>
      </c>
      <c r="AQ7" t="s">
        <v>459</v>
      </c>
      <c r="AR7" t="s">
        <v>490</v>
      </c>
      <c r="AS7" t="s">
        <v>459</v>
      </c>
      <c r="AT7" t="s">
        <v>489</v>
      </c>
      <c r="AV7" t="s">
        <v>165</v>
      </c>
      <c r="AW7">
        <v>4</v>
      </c>
      <c r="AX7" t="s">
        <v>473</v>
      </c>
      <c r="AY7" t="s">
        <v>473</v>
      </c>
      <c r="AZ7" t="s">
        <v>473</v>
      </c>
      <c r="BA7" t="s">
        <v>473</v>
      </c>
      <c r="BH7" t="s">
        <v>495</v>
      </c>
      <c r="BI7" t="s">
        <v>493</v>
      </c>
      <c r="BT7" s="1"/>
    </row>
    <row r="8" spans="1:72" x14ac:dyDescent="0.35">
      <c r="A8">
        <v>40</v>
      </c>
      <c r="D8" t="s">
        <v>143</v>
      </c>
      <c r="E8" t="s">
        <v>144</v>
      </c>
      <c r="F8" s="3">
        <v>43217.741851851853</v>
      </c>
      <c r="G8" t="s">
        <v>422</v>
      </c>
      <c r="H8" t="s">
        <v>428</v>
      </c>
      <c r="I8" t="s">
        <v>166</v>
      </c>
      <c r="J8" t="s">
        <v>433</v>
      </c>
      <c r="K8">
        <f t="shared" si="0"/>
        <v>2</v>
      </c>
      <c r="P8">
        <v>1</v>
      </c>
      <c r="T8">
        <v>1</v>
      </c>
      <c r="X8" t="s">
        <v>482</v>
      </c>
      <c r="Y8" t="s">
        <v>484</v>
      </c>
      <c r="Z8" t="s">
        <v>482</v>
      </c>
      <c r="AA8" t="s">
        <v>485</v>
      </c>
      <c r="AB8" t="s">
        <v>167</v>
      </c>
      <c r="AC8" t="s">
        <v>456</v>
      </c>
      <c r="AD8" t="s">
        <v>452</v>
      </c>
      <c r="AE8" t="s">
        <v>487</v>
      </c>
      <c r="AF8" t="s">
        <v>456</v>
      </c>
      <c r="AG8" t="s">
        <v>487</v>
      </c>
      <c r="AH8" t="s">
        <v>487</v>
      </c>
      <c r="AI8" t="s">
        <v>452</v>
      </c>
      <c r="AJ8" t="s">
        <v>452</v>
      </c>
      <c r="AK8" t="s">
        <v>487</v>
      </c>
      <c r="AL8" t="s">
        <v>452</v>
      </c>
      <c r="AN8" t="s">
        <v>458</v>
      </c>
      <c r="AO8" t="s">
        <v>458</v>
      </c>
      <c r="AP8" t="s">
        <v>491</v>
      </c>
      <c r="AQ8" t="s">
        <v>459</v>
      </c>
      <c r="AR8" t="s">
        <v>491</v>
      </c>
      <c r="AS8" t="s">
        <v>459</v>
      </c>
      <c r="AT8" t="s">
        <v>459</v>
      </c>
      <c r="AW8">
        <v>3</v>
      </c>
      <c r="AX8" t="s">
        <v>473</v>
      </c>
      <c r="AY8" t="s">
        <v>473</v>
      </c>
      <c r="AZ8" t="s">
        <v>473</v>
      </c>
      <c r="BH8" t="s">
        <v>494</v>
      </c>
      <c r="BI8" t="s">
        <v>494</v>
      </c>
      <c r="BT8" s="1"/>
    </row>
    <row r="9" spans="1:72"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x14ac:dyDescent="0.35">
      <c r="A10">
        <v>43</v>
      </c>
      <c r="D10" t="s">
        <v>143</v>
      </c>
      <c r="E10" t="s">
        <v>144</v>
      </c>
      <c r="F10" s="3">
        <v>43217.748043981483</v>
      </c>
      <c r="G10" t="s">
        <v>422</v>
      </c>
      <c r="H10" t="s">
        <v>428</v>
      </c>
      <c r="I10" t="s">
        <v>170</v>
      </c>
      <c r="J10" t="s">
        <v>433</v>
      </c>
      <c r="K10">
        <f t="shared" si="0"/>
        <v>2</v>
      </c>
      <c r="M10">
        <v>1</v>
      </c>
      <c r="O10">
        <v>1</v>
      </c>
      <c r="X10" t="s">
        <v>479</v>
      </c>
      <c r="Y10" t="s">
        <v>480</v>
      </c>
      <c r="Z10" t="s">
        <v>485</v>
      </c>
      <c r="AA10" t="s">
        <v>485</v>
      </c>
      <c r="AB10" t="s">
        <v>171</v>
      </c>
      <c r="AC10" t="s">
        <v>456</v>
      </c>
      <c r="AD10" t="s">
        <v>488</v>
      </c>
      <c r="AE10" t="s">
        <v>488</v>
      </c>
      <c r="AF10" t="s">
        <v>488</v>
      </c>
      <c r="AG10" t="s">
        <v>486</v>
      </c>
      <c r="AH10" t="s">
        <v>487</v>
      </c>
      <c r="AI10" t="s">
        <v>452</v>
      </c>
      <c r="AJ10" t="s">
        <v>487</v>
      </c>
      <c r="AK10" t="s">
        <v>486</v>
      </c>
      <c r="AL10" t="s">
        <v>486</v>
      </c>
      <c r="AM10" t="s">
        <v>172</v>
      </c>
      <c r="AN10" t="s">
        <v>458</v>
      </c>
      <c r="AO10" t="s">
        <v>490</v>
      </c>
      <c r="AP10" t="s">
        <v>458</v>
      </c>
      <c r="AQ10" t="s">
        <v>459</v>
      </c>
      <c r="AR10" t="s">
        <v>490</v>
      </c>
      <c r="AS10" t="s">
        <v>489</v>
      </c>
      <c r="AT10" t="s">
        <v>459</v>
      </c>
      <c r="AU10" t="s">
        <v>173</v>
      </c>
      <c r="AV10" t="s">
        <v>174</v>
      </c>
      <c r="AW10">
        <v>4</v>
      </c>
      <c r="AX10" t="s">
        <v>473</v>
      </c>
      <c r="BB10" t="s">
        <v>473</v>
      </c>
      <c r="BC10" t="s">
        <v>473</v>
      </c>
      <c r="BE10" t="s">
        <v>473</v>
      </c>
      <c r="BH10" t="s">
        <v>494</v>
      </c>
      <c r="BI10" t="s">
        <v>495</v>
      </c>
      <c r="BT10" s="1"/>
    </row>
    <row r="11" spans="1:72" ht="19.5" customHeight="1" x14ac:dyDescent="0.35">
      <c r="A11">
        <v>45</v>
      </c>
      <c r="D11" t="s">
        <v>143</v>
      </c>
      <c r="E11" t="s">
        <v>144</v>
      </c>
      <c r="F11" s="3">
        <v>43217.756342592591</v>
      </c>
      <c r="G11" t="s">
        <v>424</v>
      </c>
      <c r="H11" t="s">
        <v>427</v>
      </c>
      <c r="I11" t="s">
        <v>175</v>
      </c>
      <c r="J11" t="s">
        <v>433</v>
      </c>
      <c r="K11">
        <f t="shared" si="0"/>
        <v>1</v>
      </c>
      <c r="V11">
        <v>1</v>
      </c>
      <c r="X11" t="s">
        <v>477</v>
      </c>
      <c r="Y11" t="s">
        <v>482</v>
      </c>
      <c r="Z11" t="s">
        <v>450</v>
      </c>
      <c r="AA11" t="s">
        <v>450</v>
      </c>
      <c r="AB11" t="s">
        <v>176</v>
      </c>
      <c r="AC11" t="s">
        <v>456</v>
      </c>
      <c r="AD11" t="s">
        <v>487</v>
      </c>
      <c r="AE11" t="s">
        <v>488</v>
      </c>
      <c r="AF11" t="s">
        <v>456</v>
      </c>
      <c r="AG11" t="s">
        <v>452</v>
      </c>
      <c r="AH11" t="s">
        <v>486</v>
      </c>
      <c r="AI11" t="s">
        <v>452</v>
      </c>
      <c r="AJ11" t="s">
        <v>486</v>
      </c>
      <c r="AK11" t="s">
        <v>487</v>
      </c>
      <c r="AL11" t="s">
        <v>452</v>
      </c>
      <c r="AM11" t="s">
        <v>177</v>
      </c>
      <c r="AN11" t="s">
        <v>458</v>
      </c>
      <c r="AO11" t="s">
        <v>458</v>
      </c>
      <c r="AP11" t="s">
        <v>458</v>
      </c>
      <c r="AQ11" t="s">
        <v>459</v>
      </c>
      <c r="AR11" t="s">
        <v>491</v>
      </c>
      <c r="AS11" t="s">
        <v>490</v>
      </c>
      <c r="AT11" t="s">
        <v>490</v>
      </c>
      <c r="AV11" t="s">
        <v>178</v>
      </c>
      <c r="AW11">
        <v>2</v>
      </c>
      <c r="AY11" t="s">
        <v>473</v>
      </c>
      <c r="BB11" t="s">
        <v>473</v>
      </c>
      <c r="BG11" t="s">
        <v>179</v>
      </c>
      <c r="BH11" t="s">
        <v>494</v>
      </c>
      <c r="BI11" t="s">
        <v>494</v>
      </c>
      <c r="BJ11" s="2" t="s">
        <v>180</v>
      </c>
      <c r="BT11" s="1"/>
    </row>
    <row r="12" spans="1:72" x14ac:dyDescent="0.35">
      <c r="A12">
        <v>46</v>
      </c>
      <c r="D12" t="s">
        <v>143</v>
      </c>
      <c r="E12" t="s">
        <v>144</v>
      </c>
      <c r="F12" s="3">
        <v>43217.759050925924</v>
      </c>
      <c r="G12" t="s">
        <v>423</v>
      </c>
      <c r="H12" t="s">
        <v>428</v>
      </c>
      <c r="I12" t="s">
        <v>181</v>
      </c>
      <c r="J12" t="s">
        <v>434</v>
      </c>
      <c r="K12">
        <f t="shared" si="0"/>
        <v>1</v>
      </c>
      <c r="P12">
        <v>1</v>
      </c>
      <c r="X12" t="s">
        <v>478</v>
      </c>
      <c r="Y12" t="s">
        <v>484</v>
      </c>
      <c r="Z12" t="s">
        <v>479</v>
      </c>
      <c r="AA12" t="s">
        <v>485</v>
      </c>
      <c r="AB12" t="s">
        <v>182</v>
      </c>
      <c r="AC12" t="s">
        <v>456</v>
      </c>
      <c r="AD12" t="s">
        <v>486</v>
      </c>
      <c r="AE12" t="s">
        <v>487</v>
      </c>
      <c r="AF12" t="s">
        <v>456</v>
      </c>
      <c r="AG12" t="s">
        <v>487</v>
      </c>
      <c r="AH12" t="s">
        <v>488</v>
      </c>
      <c r="AI12" t="s">
        <v>486</v>
      </c>
      <c r="AJ12" t="s">
        <v>452</v>
      </c>
      <c r="AK12" t="s">
        <v>488</v>
      </c>
      <c r="AL12" t="s">
        <v>486</v>
      </c>
      <c r="AM12" t="s">
        <v>183</v>
      </c>
      <c r="AN12" t="s">
        <v>491</v>
      </c>
      <c r="AO12" t="s">
        <v>491</v>
      </c>
      <c r="AP12" t="s">
        <v>458</v>
      </c>
      <c r="AQ12" t="s">
        <v>459</v>
      </c>
      <c r="AR12" t="s">
        <v>491</v>
      </c>
      <c r="AS12" t="s">
        <v>489</v>
      </c>
      <c r="AT12" t="s">
        <v>459</v>
      </c>
      <c r="AU12" t="s">
        <v>184</v>
      </c>
      <c r="AV12" t="s">
        <v>185</v>
      </c>
      <c r="AW12">
        <v>5</v>
      </c>
      <c r="AX12" t="s">
        <v>473</v>
      </c>
      <c r="AY12" t="s">
        <v>473</v>
      </c>
      <c r="AZ12" t="s">
        <v>473</v>
      </c>
      <c r="BA12" t="s">
        <v>473</v>
      </c>
      <c r="BB12" t="s">
        <v>473</v>
      </c>
      <c r="BH12" t="s">
        <v>496</v>
      </c>
      <c r="BI12" t="s">
        <v>496</v>
      </c>
      <c r="BT12" s="1"/>
    </row>
    <row r="13" spans="1:72" x14ac:dyDescent="0.35">
      <c r="A13">
        <v>47</v>
      </c>
      <c r="D13" t="s">
        <v>143</v>
      </c>
      <c r="E13" t="s">
        <v>144</v>
      </c>
      <c r="F13" s="3">
        <v>43217.761122685188</v>
      </c>
      <c r="G13" t="s">
        <v>422</v>
      </c>
      <c r="H13" t="s">
        <v>428</v>
      </c>
      <c r="I13" t="s">
        <v>186</v>
      </c>
      <c r="J13" t="s">
        <v>437</v>
      </c>
      <c r="K13">
        <f t="shared" si="0"/>
        <v>2</v>
      </c>
      <c r="T13">
        <v>1</v>
      </c>
      <c r="V13">
        <v>1</v>
      </c>
      <c r="X13" t="s">
        <v>480</v>
      </c>
      <c r="Y13" t="s">
        <v>484</v>
      </c>
      <c r="Z13" t="s">
        <v>480</v>
      </c>
      <c r="AA13" t="s">
        <v>450</v>
      </c>
      <c r="AB13" t="s">
        <v>187</v>
      </c>
      <c r="AC13" t="s">
        <v>487</v>
      </c>
      <c r="AD13" t="s">
        <v>452</v>
      </c>
      <c r="AE13" t="s">
        <v>452</v>
      </c>
      <c r="AF13" t="s">
        <v>487</v>
      </c>
      <c r="AG13" t="s">
        <v>452</v>
      </c>
      <c r="AH13" t="s">
        <v>452</v>
      </c>
      <c r="AI13" t="s">
        <v>452</v>
      </c>
      <c r="AJ13" t="s">
        <v>452</v>
      </c>
      <c r="AK13" t="s">
        <v>452</v>
      </c>
      <c r="AL13" t="s">
        <v>452</v>
      </c>
      <c r="AN13" t="s">
        <v>458</v>
      </c>
      <c r="AO13" t="s">
        <v>458</v>
      </c>
      <c r="AP13" t="s">
        <v>458</v>
      </c>
      <c r="AQ13" t="s">
        <v>459</v>
      </c>
      <c r="AR13" t="s">
        <v>490</v>
      </c>
      <c r="AS13" t="s">
        <v>490</v>
      </c>
      <c r="AT13" t="s">
        <v>490</v>
      </c>
      <c r="AV13" t="s">
        <v>188</v>
      </c>
      <c r="AW13">
        <v>7</v>
      </c>
      <c r="AX13" t="s">
        <v>473</v>
      </c>
      <c r="AY13" t="s">
        <v>473</v>
      </c>
      <c r="AZ13" t="s">
        <v>473</v>
      </c>
      <c r="BA13" t="s">
        <v>473</v>
      </c>
      <c r="BB13" t="s">
        <v>473</v>
      </c>
      <c r="BC13" t="s">
        <v>473</v>
      </c>
      <c r="BD13" t="s">
        <v>473</v>
      </c>
      <c r="BH13" t="s">
        <v>495</v>
      </c>
      <c r="BI13" t="s">
        <v>493</v>
      </c>
      <c r="BT13" s="1"/>
    </row>
    <row r="14" spans="1:72" ht="18.5" customHeight="1" x14ac:dyDescent="0.35">
      <c r="A14">
        <v>48</v>
      </c>
      <c r="D14" t="s">
        <v>143</v>
      </c>
      <c r="E14" t="s">
        <v>144</v>
      </c>
      <c r="F14" s="3">
        <v>43217.767013888886</v>
      </c>
      <c r="G14" t="s">
        <v>421</v>
      </c>
      <c r="H14" t="s">
        <v>428</v>
      </c>
      <c r="I14" t="s">
        <v>189</v>
      </c>
      <c r="J14" t="s">
        <v>435</v>
      </c>
      <c r="K14">
        <f t="shared" si="0"/>
        <v>0</v>
      </c>
      <c r="W14">
        <v>1</v>
      </c>
      <c r="X14" t="s">
        <v>480</v>
      </c>
      <c r="Y14" t="s">
        <v>484</v>
      </c>
      <c r="AC14" t="s">
        <v>486</v>
      </c>
      <c r="AD14" t="s">
        <v>452</v>
      </c>
      <c r="AE14" t="s">
        <v>452</v>
      </c>
      <c r="AF14" t="s">
        <v>487</v>
      </c>
      <c r="AG14" t="s">
        <v>452</v>
      </c>
      <c r="AH14" t="s">
        <v>452</v>
      </c>
      <c r="AI14" t="s">
        <v>452</v>
      </c>
      <c r="AJ14" t="s">
        <v>452</v>
      </c>
      <c r="AK14" t="s">
        <v>452</v>
      </c>
      <c r="AL14" t="s">
        <v>452</v>
      </c>
      <c r="AN14" t="s">
        <v>458</v>
      </c>
      <c r="AO14" t="s">
        <v>458</v>
      </c>
      <c r="AP14" t="s">
        <v>458</v>
      </c>
      <c r="AQ14" t="s">
        <v>459</v>
      </c>
      <c r="AR14" t="s">
        <v>491</v>
      </c>
      <c r="AS14" t="s">
        <v>489</v>
      </c>
      <c r="AT14" t="s">
        <v>490</v>
      </c>
      <c r="AV14" s="2" t="s">
        <v>190</v>
      </c>
      <c r="AW14">
        <v>5</v>
      </c>
      <c r="AX14" t="s">
        <v>473</v>
      </c>
      <c r="AY14" t="s">
        <v>473</v>
      </c>
      <c r="AZ14" t="s">
        <v>473</v>
      </c>
      <c r="BA14" t="s">
        <v>473</v>
      </c>
      <c r="BB14" t="s">
        <v>473</v>
      </c>
      <c r="BH14" t="s">
        <v>496</v>
      </c>
      <c r="BI14" t="s">
        <v>496</v>
      </c>
      <c r="BJ14" t="s">
        <v>191</v>
      </c>
      <c r="BT14" s="1"/>
    </row>
    <row r="15" spans="1:72" x14ac:dyDescent="0.35">
      <c r="A15">
        <v>49</v>
      </c>
      <c r="D15" t="s">
        <v>143</v>
      </c>
      <c r="E15" t="s">
        <v>144</v>
      </c>
      <c r="F15" s="3">
        <v>43217.769016203703</v>
      </c>
      <c r="G15" t="s">
        <v>422</v>
      </c>
      <c r="H15" t="s">
        <v>428</v>
      </c>
      <c r="I15" t="s">
        <v>192</v>
      </c>
      <c r="J15" t="s">
        <v>468</v>
      </c>
      <c r="K15">
        <f t="shared" si="0"/>
        <v>3</v>
      </c>
      <c r="O15">
        <v>1</v>
      </c>
      <c r="S15">
        <v>1</v>
      </c>
      <c r="U15">
        <v>1</v>
      </c>
      <c r="X15" t="s">
        <v>483</v>
      </c>
      <c r="Y15" t="s">
        <v>484</v>
      </c>
      <c r="Z15" t="s">
        <v>483</v>
      </c>
      <c r="AA15" t="s">
        <v>485</v>
      </c>
      <c r="AC15" t="s">
        <v>456</v>
      </c>
      <c r="AD15" t="s">
        <v>452</v>
      </c>
      <c r="AE15" t="s">
        <v>487</v>
      </c>
      <c r="AF15" t="s">
        <v>487</v>
      </c>
      <c r="AG15" t="s">
        <v>452</v>
      </c>
      <c r="AH15" t="s">
        <v>486</v>
      </c>
      <c r="AI15" t="s">
        <v>452</v>
      </c>
      <c r="AJ15" t="s">
        <v>452</v>
      </c>
      <c r="AK15" t="s">
        <v>486</v>
      </c>
      <c r="AL15" t="s">
        <v>486</v>
      </c>
      <c r="AN15" t="s">
        <v>458</v>
      </c>
      <c r="AO15" t="s">
        <v>458</v>
      </c>
      <c r="AP15" t="s">
        <v>458</v>
      </c>
      <c r="AQ15" t="s">
        <v>459</v>
      </c>
      <c r="AR15" t="s">
        <v>491</v>
      </c>
      <c r="AS15" t="s">
        <v>491</v>
      </c>
      <c r="AT15" t="s">
        <v>489</v>
      </c>
      <c r="AW15">
        <v>5</v>
      </c>
      <c r="AX15" t="s">
        <v>473</v>
      </c>
      <c r="AY15" t="s">
        <v>473</v>
      </c>
      <c r="AZ15" t="s">
        <v>473</v>
      </c>
      <c r="BA15" t="s">
        <v>473</v>
      </c>
      <c r="BB15" t="s">
        <v>473</v>
      </c>
      <c r="BH15" t="s">
        <v>496</v>
      </c>
      <c r="BI15" t="s">
        <v>496</v>
      </c>
      <c r="BT15" s="1"/>
    </row>
    <row r="16" spans="1:72" x14ac:dyDescent="0.35">
      <c r="A16">
        <v>51</v>
      </c>
      <c r="D16" t="s">
        <v>143</v>
      </c>
      <c r="E16" t="s">
        <v>144</v>
      </c>
      <c r="F16" s="3">
        <v>43217.828657407408</v>
      </c>
      <c r="G16" t="s">
        <v>423</v>
      </c>
      <c r="H16" t="s">
        <v>428</v>
      </c>
      <c r="I16" t="s">
        <v>193</v>
      </c>
      <c r="J16" t="s">
        <v>470</v>
      </c>
      <c r="K16">
        <f t="shared" si="0"/>
        <v>2</v>
      </c>
      <c r="R16">
        <v>1</v>
      </c>
      <c r="V16">
        <v>1</v>
      </c>
      <c r="X16" t="s">
        <v>479</v>
      </c>
      <c r="Y16" t="s">
        <v>484</v>
      </c>
      <c r="Z16" t="s">
        <v>485</v>
      </c>
      <c r="AA16" t="s">
        <v>450</v>
      </c>
      <c r="AB16" t="s">
        <v>194</v>
      </c>
      <c r="AC16" t="s">
        <v>488</v>
      </c>
      <c r="AD16" t="s">
        <v>488</v>
      </c>
      <c r="AE16" t="s">
        <v>488</v>
      </c>
      <c r="AF16" t="s">
        <v>452</v>
      </c>
      <c r="AG16" t="s">
        <v>488</v>
      </c>
      <c r="AH16" t="s">
        <v>452</v>
      </c>
      <c r="AI16" t="s">
        <v>452</v>
      </c>
      <c r="AJ16" t="s">
        <v>487</v>
      </c>
      <c r="AK16" t="s">
        <v>487</v>
      </c>
      <c r="AL16" t="s">
        <v>486</v>
      </c>
      <c r="AN16" t="s">
        <v>458</v>
      </c>
      <c r="AO16" t="s">
        <v>458</v>
      </c>
      <c r="AP16" t="s">
        <v>458</v>
      </c>
      <c r="AQ16" t="s">
        <v>459</v>
      </c>
      <c r="AR16" t="s">
        <v>490</v>
      </c>
      <c r="AS16" t="s">
        <v>489</v>
      </c>
      <c r="AT16" t="s">
        <v>458</v>
      </c>
      <c r="AU16" t="s">
        <v>195</v>
      </c>
      <c r="AV16" t="s">
        <v>196</v>
      </c>
      <c r="AW16">
        <v>4</v>
      </c>
      <c r="AX16" t="s">
        <v>473</v>
      </c>
      <c r="AY16" t="s">
        <v>473</v>
      </c>
      <c r="AZ16" t="s">
        <v>473</v>
      </c>
      <c r="BB16" t="s">
        <v>473</v>
      </c>
      <c r="BG16" t="s">
        <v>197</v>
      </c>
      <c r="BH16" t="s">
        <v>494</v>
      </c>
      <c r="BI16" t="s">
        <v>493</v>
      </c>
      <c r="BJ16" t="s">
        <v>198</v>
      </c>
      <c r="BT16" s="1"/>
    </row>
    <row r="17" spans="1:72" x14ac:dyDescent="0.35">
      <c r="A17">
        <v>52</v>
      </c>
      <c r="D17" t="s">
        <v>143</v>
      </c>
      <c r="E17" t="s">
        <v>144</v>
      </c>
      <c r="F17" s="3">
        <v>43217.829097222224</v>
      </c>
      <c r="G17" t="s">
        <v>424</v>
      </c>
      <c r="H17" t="s">
        <v>427</v>
      </c>
      <c r="I17" t="s">
        <v>199</v>
      </c>
      <c r="J17" t="s">
        <v>433</v>
      </c>
      <c r="K17">
        <f t="shared" si="0"/>
        <v>2</v>
      </c>
      <c r="R17">
        <v>1</v>
      </c>
      <c r="V17">
        <v>1</v>
      </c>
      <c r="X17" t="s">
        <v>478</v>
      </c>
      <c r="Y17" t="s">
        <v>484</v>
      </c>
      <c r="Z17" t="s">
        <v>478</v>
      </c>
      <c r="AA17" t="s">
        <v>450</v>
      </c>
      <c r="AB17" t="s">
        <v>200</v>
      </c>
      <c r="AC17" t="s">
        <v>488</v>
      </c>
      <c r="AD17" t="s">
        <v>488</v>
      </c>
      <c r="AE17" t="s">
        <v>488</v>
      </c>
      <c r="AF17" t="s">
        <v>488</v>
      </c>
      <c r="AG17" t="s">
        <v>488</v>
      </c>
      <c r="AH17" t="s">
        <v>486</v>
      </c>
      <c r="AI17" t="s">
        <v>486</v>
      </c>
      <c r="AJ17" t="s">
        <v>486</v>
      </c>
      <c r="AK17" t="s">
        <v>487</v>
      </c>
      <c r="AL17" t="s">
        <v>487</v>
      </c>
      <c r="AM17" t="s">
        <v>201</v>
      </c>
      <c r="AN17" t="s">
        <v>489</v>
      </c>
      <c r="AO17" t="s">
        <v>489</v>
      </c>
      <c r="AP17" t="s">
        <v>489</v>
      </c>
      <c r="AQ17" t="s">
        <v>489</v>
      </c>
      <c r="AR17" t="s">
        <v>489</v>
      </c>
      <c r="AS17" t="s">
        <v>489</v>
      </c>
      <c r="AT17" t="s">
        <v>489</v>
      </c>
      <c r="AU17" t="s">
        <v>202</v>
      </c>
      <c r="AW17">
        <v>5</v>
      </c>
      <c r="AX17" t="s">
        <v>473</v>
      </c>
      <c r="AY17" t="s">
        <v>473</v>
      </c>
      <c r="AZ17" t="s">
        <v>473</v>
      </c>
      <c r="BB17" t="s">
        <v>473</v>
      </c>
      <c r="BC17" t="s">
        <v>473</v>
      </c>
      <c r="BH17" t="s">
        <v>493</v>
      </c>
      <c r="BI17" t="s">
        <v>493</v>
      </c>
      <c r="BT17" s="1"/>
    </row>
    <row r="18" spans="1:72" ht="19" customHeight="1" x14ac:dyDescent="0.35">
      <c r="A18">
        <v>54</v>
      </c>
      <c r="D18" t="s">
        <v>143</v>
      </c>
      <c r="E18" t="s">
        <v>144</v>
      </c>
      <c r="F18" s="3">
        <v>43217.861979166664</v>
      </c>
      <c r="G18" t="s">
        <v>422</v>
      </c>
      <c r="H18" t="s">
        <v>428</v>
      </c>
      <c r="I18" t="s">
        <v>203</v>
      </c>
      <c r="J18" t="s">
        <v>435</v>
      </c>
      <c r="K18">
        <f t="shared" si="0"/>
        <v>2</v>
      </c>
      <c r="Q18">
        <v>1</v>
      </c>
      <c r="U18">
        <v>1</v>
      </c>
      <c r="X18" t="s">
        <v>477</v>
      </c>
      <c r="Y18" t="s">
        <v>484</v>
      </c>
      <c r="Z18" t="s">
        <v>478</v>
      </c>
      <c r="AA18" t="s">
        <v>450</v>
      </c>
      <c r="AB18" t="s">
        <v>204</v>
      </c>
      <c r="AC18" t="s">
        <v>456</v>
      </c>
      <c r="AD18" t="s">
        <v>456</v>
      </c>
      <c r="AE18" t="s">
        <v>456</v>
      </c>
      <c r="AF18" t="s">
        <v>456</v>
      </c>
      <c r="AG18" t="s">
        <v>488</v>
      </c>
      <c r="AH18" t="s">
        <v>486</v>
      </c>
      <c r="AI18" t="s">
        <v>486</v>
      </c>
      <c r="AJ18" t="s">
        <v>487</v>
      </c>
      <c r="AK18" t="s">
        <v>488</v>
      </c>
      <c r="AL18" t="s">
        <v>452</v>
      </c>
      <c r="AM18" t="s">
        <v>205</v>
      </c>
      <c r="AN18" t="s">
        <v>491</v>
      </c>
      <c r="AO18" t="s">
        <v>491</v>
      </c>
      <c r="AP18" t="s">
        <v>491</v>
      </c>
      <c r="AQ18" t="s">
        <v>459</v>
      </c>
      <c r="AR18" t="s">
        <v>490</v>
      </c>
      <c r="AS18" t="s">
        <v>490</v>
      </c>
      <c r="AT18" t="s">
        <v>459</v>
      </c>
      <c r="AU18" s="2" t="s">
        <v>206</v>
      </c>
      <c r="AV18" t="s">
        <v>207</v>
      </c>
      <c r="AW18">
        <v>1</v>
      </c>
      <c r="AZ18" t="s">
        <v>473</v>
      </c>
      <c r="BH18" t="s">
        <v>493</v>
      </c>
      <c r="BI18" t="s">
        <v>493</v>
      </c>
      <c r="BT18" s="1"/>
    </row>
    <row r="19" spans="1:72" x14ac:dyDescent="0.35">
      <c r="A19">
        <v>55</v>
      </c>
      <c r="D19" t="s">
        <v>143</v>
      </c>
      <c r="E19" t="s">
        <v>144</v>
      </c>
      <c r="F19" s="3">
        <v>43217.86309027778</v>
      </c>
      <c r="G19" t="s">
        <v>422</v>
      </c>
      <c r="H19" t="s">
        <v>428</v>
      </c>
      <c r="I19" t="s">
        <v>208</v>
      </c>
      <c r="J19" t="s">
        <v>433</v>
      </c>
      <c r="K19">
        <f t="shared" si="0"/>
        <v>3</v>
      </c>
      <c r="L19">
        <v>1</v>
      </c>
      <c r="O19">
        <v>1</v>
      </c>
      <c r="Q19">
        <v>1</v>
      </c>
      <c r="X19" t="s">
        <v>480</v>
      </c>
      <c r="Y19" t="s">
        <v>482</v>
      </c>
      <c r="Z19" t="s">
        <v>477</v>
      </c>
      <c r="AA19" t="s">
        <v>485</v>
      </c>
      <c r="AC19" t="s">
        <v>456</v>
      </c>
      <c r="AD19" t="s">
        <v>487</v>
      </c>
      <c r="AE19" t="s">
        <v>487</v>
      </c>
      <c r="AF19" t="s">
        <v>456</v>
      </c>
      <c r="AG19" t="s">
        <v>487</v>
      </c>
      <c r="AH19" t="s">
        <v>486</v>
      </c>
      <c r="AI19" t="s">
        <v>486</v>
      </c>
      <c r="AJ19" t="s">
        <v>486</v>
      </c>
      <c r="AK19" t="s">
        <v>486</v>
      </c>
      <c r="AL19" t="s">
        <v>452</v>
      </c>
      <c r="AM19" t="s">
        <v>209</v>
      </c>
      <c r="AN19" t="s">
        <v>490</v>
      </c>
      <c r="AO19" t="s">
        <v>489</v>
      </c>
      <c r="AP19" t="s">
        <v>459</v>
      </c>
      <c r="AQ19" t="s">
        <v>459</v>
      </c>
      <c r="AR19" t="s">
        <v>490</v>
      </c>
      <c r="AS19" t="s">
        <v>459</v>
      </c>
      <c r="AT19" t="s">
        <v>459</v>
      </c>
      <c r="AV19" t="s">
        <v>210</v>
      </c>
      <c r="AW19">
        <v>5</v>
      </c>
      <c r="AX19" t="s">
        <v>473</v>
      </c>
      <c r="AY19" t="s">
        <v>473</v>
      </c>
      <c r="AZ19" t="s">
        <v>473</v>
      </c>
      <c r="BA19" t="s">
        <v>473</v>
      </c>
      <c r="BB19" t="s">
        <v>473</v>
      </c>
      <c r="BH19" t="s">
        <v>494</v>
      </c>
      <c r="BI19" t="s">
        <v>493</v>
      </c>
      <c r="BT19" s="1"/>
    </row>
    <row r="20" spans="1:72" ht="13" customHeight="1" x14ac:dyDescent="0.35">
      <c r="A20">
        <v>56</v>
      </c>
      <c r="D20" t="s">
        <v>143</v>
      </c>
      <c r="E20" t="s">
        <v>144</v>
      </c>
      <c r="F20" s="3">
        <v>43217.888356481482</v>
      </c>
      <c r="G20" t="s">
        <v>422</v>
      </c>
      <c r="H20" t="s">
        <v>428</v>
      </c>
      <c r="I20" t="s">
        <v>211</v>
      </c>
      <c r="J20" t="s">
        <v>470</v>
      </c>
      <c r="K20">
        <f t="shared" si="0"/>
        <v>2</v>
      </c>
      <c r="Q20">
        <v>1</v>
      </c>
      <c r="S20">
        <v>1</v>
      </c>
      <c r="X20" t="s">
        <v>481</v>
      </c>
      <c r="Y20" t="s">
        <v>481</v>
      </c>
      <c r="Z20" t="s">
        <v>481</v>
      </c>
      <c r="AA20" t="s">
        <v>481</v>
      </c>
      <c r="AB20" s="2" t="s">
        <v>212</v>
      </c>
      <c r="AC20" t="s">
        <v>456</v>
      </c>
      <c r="AD20" t="s">
        <v>488</v>
      </c>
      <c r="AE20" t="s">
        <v>488</v>
      </c>
      <c r="AF20" t="s">
        <v>456</v>
      </c>
      <c r="AG20" t="s">
        <v>486</v>
      </c>
      <c r="AH20" t="s">
        <v>487</v>
      </c>
      <c r="AI20" t="s">
        <v>487</v>
      </c>
      <c r="AJ20" t="s">
        <v>487</v>
      </c>
      <c r="AK20" t="s">
        <v>487</v>
      </c>
      <c r="AL20" t="s">
        <v>452</v>
      </c>
      <c r="AN20" t="s">
        <v>489</v>
      </c>
      <c r="AO20" t="s">
        <v>490</v>
      </c>
      <c r="AP20" t="s">
        <v>489</v>
      </c>
      <c r="AQ20" t="s">
        <v>459</v>
      </c>
      <c r="AR20" t="s">
        <v>490</v>
      </c>
      <c r="AS20" t="s">
        <v>489</v>
      </c>
      <c r="AT20" t="s">
        <v>459</v>
      </c>
      <c r="AV20" t="s">
        <v>213</v>
      </c>
      <c r="AW20">
        <v>4</v>
      </c>
      <c r="AX20" t="s">
        <v>473</v>
      </c>
      <c r="AY20" t="s">
        <v>473</v>
      </c>
      <c r="AZ20" t="s">
        <v>473</v>
      </c>
      <c r="BB20" t="s">
        <v>473</v>
      </c>
      <c r="BH20" t="s">
        <v>494</v>
      </c>
      <c r="BI20" t="s">
        <v>495</v>
      </c>
      <c r="BT20" s="1"/>
    </row>
    <row r="21" spans="1:72" x14ac:dyDescent="0.35">
      <c r="A21">
        <v>57</v>
      </c>
      <c r="D21" t="s">
        <v>143</v>
      </c>
      <c r="E21" t="s">
        <v>144</v>
      </c>
      <c r="F21" s="3">
        <v>43217.8905787037</v>
      </c>
      <c r="G21" t="s">
        <v>422</v>
      </c>
      <c r="H21" t="s">
        <v>427</v>
      </c>
      <c r="I21" t="s">
        <v>214</v>
      </c>
      <c r="J21" t="s">
        <v>431</v>
      </c>
      <c r="K21">
        <f t="shared" si="0"/>
        <v>1</v>
      </c>
      <c r="L21">
        <v>1</v>
      </c>
      <c r="X21" t="s">
        <v>480</v>
      </c>
      <c r="Y21" t="s">
        <v>484</v>
      </c>
      <c r="Z21" t="s">
        <v>485</v>
      </c>
      <c r="AA21" t="s">
        <v>485</v>
      </c>
      <c r="AB21" t="s">
        <v>215</v>
      </c>
      <c r="AC21" t="s">
        <v>452</v>
      </c>
      <c r="AD21" t="s">
        <v>488</v>
      </c>
      <c r="AE21" t="s">
        <v>488</v>
      </c>
      <c r="AF21" t="s">
        <v>488</v>
      </c>
      <c r="AG21" t="s">
        <v>486</v>
      </c>
      <c r="AH21" t="s">
        <v>452</v>
      </c>
      <c r="AI21" t="s">
        <v>452</v>
      </c>
      <c r="AJ21" t="s">
        <v>452</v>
      </c>
      <c r="AK21" t="s">
        <v>452</v>
      </c>
      <c r="AL21" t="s">
        <v>452</v>
      </c>
      <c r="AM21" t="s">
        <v>216</v>
      </c>
      <c r="AN21" t="s">
        <v>458</v>
      </c>
      <c r="AO21" t="s">
        <v>491</v>
      </c>
      <c r="AP21" t="s">
        <v>458</v>
      </c>
      <c r="AQ21" t="s">
        <v>459</v>
      </c>
      <c r="AR21" t="s">
        <v>458</v>
      </c>
      <c r="AS21" t="s">
        <v>458</v>
      </c>
      <c r="AT21" t="s">
        <v>490</v>
      </c>
      <c r="AU21" t="s">
        <v>217</v>
      </c>
      <c r="AV21" t="s">
        <v>218</v>
      </c>
      <c r="AW21">
        <v>4</v>
      </c>
      <c r="AX21" t="s">
        <v>473</v>
      </c>
      <c r="AZ21" t="s">
        <v>473</v>
      </c>
      <c r="BA21" t="s">
        <v>473</v>
      </c>
      <c r="BB21" t="s">
        <v>473</v>
      </c>
      <c r="BG21" t="s">
        <v>219</v>
      </c>
      <c r="BH21" t="s">
        <v>496</v>
      </c>
      <c r="BI21" t="s">
        <v>496</v>
      </c>
      <c r="BJ21" t="s">
        <v>220</v>
      </c>
      <c r="BT21" s="1"/>
    </row>
    <row r="22" spans="1:72" ht="14.5" customHeight="1" x14ac:dyDescent="0.35">
      <c r="A22">
        <v>58</v>
      </c>
      <c r="D22" t="s">
        <v>143</v>
      </c>
      <c r="E22" t="s">
        <v>144</v>
      </c>
      <c r="F22" s="3">
        <v>43217.89534722222</v>
      </c>
      <c r="G22" t="s">
        <v>423</v>
      </c>
      <c r="H22" t="s">
        <v>428</v>
      </c>
      <c r="I22" t="s">
        <v>221</v>
      </c>
      <c r="J22" t="s">
        <v>431</v>
      </c>
      <c r="K22">
        <f t="shared" si="0"/>
        <v>1</v>
      </c>
      <c r="V22">
        <v>1</v>
      </c>
      <c r="X22" t="s">
        <v>480</v>
      </c>
      <c r="Y22" t="s">
        <v>483</v>
      </c>
      <c r="Z22" t="s">
        <v>450</v>
      </c>
      <c r="AA22" t="s">
        <v>450</v>
      </c>
      <c r="AB22" s="2" t="s">
        <v>222</v>
      </c>
      <c r="AC22" t="s">
        <v>456</v>
      </c>
      <c r="AD22" t="s">
        <v>487</v>
      </c>
      <c r="AE22" t="s">
        <v>486</v>
      </c>
      <c r="AF22" t="s">
        <v>456</v>
      </c>
      <c r="AG22" t="s">
        <v>456</v>
      </c>
      <c r="AH22" t="s">
        <v>488</v>
      </c>
      <c r="AI22" t="s">
        <v>488</v>
      </c>
      <c r="AJ22" t="s">
        <v>487</v>
      </c>
      <c r="AK22" t="s">
        <v>456</v>
      </c>
      <c r="AL22" t="s">
        <v>456</v>
      </c>
      <c r="AM22" t="s">
        <v>223</v>
      </c>
      <c r="AN22" t="s">
        <v>491</v>
      </c>
      <c r="AO22" t="s">
        <v>491</v>
      </c>
      <c r="AP22" t="s">
        <v>490</v>
      </c>
      <c r="AQ22" t="s">
        <v>489</v>
      </c>
      <c r="AR22" t="s">
        <v>490</v>
      </c>
      <c r="AS22" t="s">
        <v>490</v>
      </c>
      <c r="AT22" t="s">
        <v>490</v>
      </c>
      <c r="AV22" t="s">
        <v>224</v>
      </c>
      <c r="AW22">
        <v>2</v>
      </c>
      <c r="AY22" t="s">
        <v>473</v>
      </c>
      <c r="BB22" t="s">
        <v>473</v>
      </c>
      <c r="BH22" t="s">
        <v>494</v>
      </c>
      <c r="BI22" t="s">
        <v>494</v>
      </c>
      <c r="BT22" s="1"/>
    </row>
    <row r="23" spans="1:72" ht="17" customHeight="1" x14ac:dyDescent="0.35">
      <c r="A23">
        <v>61</v>
      </c>
      <c r="D23" t="s">
        <v>143</v>
      </c>
      <c r="E23" t="s">
        <v>144</v>
      </c>
      <c r="F23" s="3">
        <v>43218.363680555558</v>
      </c>
      <c r="G23" t="s">
        <v>423</v>
      </c>
      <c r="H23" t="s">
        <v>428</v>
      </c>
      <c r="I23" t="s">
        <v>225</v>
      </c>
      <c r="J23" t="s">
        <v>434</v>
      </c>
      <c r="K23">
        <f t="shared" si="0"/>
        <v>2</v>
      </c>
      <c r="T23">
        <v>1</v>
      </c>
      <c r="U23">
        <v>1</v>
      </c>
      <c r="X23" t="s">
        <v>478</v>
      </c>
      <c r="Y23" t="s">
        <v>484</v>
      </c>
      <c r="Z23" t="s">
        <v>478</v>
      </c>
      <c r="AA23" t="s">
        <v>485</v>
      </c>
      <c r="AB23" t="s">
        <v>226</v>
      </c>
      <c r="AC23" t="s">
        <v>456</v>
      </c>
      <c r="AD23" t="s">
        <v>487</v>
      </c>
      <c r="AE23" t="s">
        <v>487</v>
      </c>
      <c r="AF23" t="s">
        <v>488</v>
      </c>
      <c r="AG23" t="s">
        <v>488</v>
      </c>
      <c r="AH23" t="s">
        <v>486</v>
      </c>
      <c r="AI23" t="s">
        <v>452</v>
      </c>
      <c r="AJ23" t="s">
        <v>486</v>
      </c>
      <c r="AK23" t="s">
        <v>488</v>
      </c>
      <c r="AL23" t="s">
        <v>487</v>
      </c>
      <c r="AM23" s="2" t="s">
        <v>227</v>
      </c>
      <c r="AN23" t="s">
        <v>490</v>
      </c>
      <c r="AO23" t="s">
        <v>490</v>
      </c>
      <c r="AP23" t="s">
        <v>490</v>
      </c>
      <c r="AQ23" t="s">
        <v>459</v>
      </c>
      <c r="AR23" t="s">
        <v>490</v>
      </c>
      <c r="AS23" t="s">
        <v>489</v>
      </c>
      <c r="AT23" t="s">
        <v>491</v>
      </c>
      <c r="AU23" t="s">
        <v>228</v>
      </c>
      <c r="AV23" t="s">
        <v>229</v>
      </c>
      <c r="AW23">
        <v>5</v>
      </c>
      <c r="AX23" t="s">
        <v>473</v>
      </c>
      <c r="AY23" t="s">
        <v>473</v>
      </c>
      <c r="AZ23" t="s">
        <v>473</v>
      </c>
      <c r="BA23" t="s">
        <v>473</v>
      </c>
      <c r="BB23" t="s">
        <v>473</v>
      </c>
      <c r="BG23" t="s">
        <v>230</v>
      </c>
      <c r="BH23" t="s">
        <v>495</v>
      </c>
      <c r="BI23" t="s">
        <v>493</v>
      </c>
      <c r="BT23" s="1"/>
    </row>
    <row r="24" spans="1:72" x14ac:dyDescent="0.35">
      <c r="A24">
        <v>63</v>
      </c>
      <c r="D24" t="s">
        <v>143</v>
      </c>
      <c r="E24" t="s">
        <v>144</v>
      </c>
      <c r="F24" s="3">
        <v>43218.771192129629</v>
      </c>
      <c r="G24" t="s">
        <v>421</v>
      </c>
      <c r="H24" t="s">
        <v>428</v>
      </c>
      <c r="I24" t="s">
        <v>225</v>
      </c>
      <c r="J24" t="s">
        <v>433</v>
      </c>
      <c r="K24">
        <f t="shared" si="0"/>
        <v>2</v>
      </c>
      <c r="O24">
        <v>1</v>
      </c>
      <c r="Q24">
        <v>1</v>
      </c>
      <c r="X24" t="s">
        <v>478</v>
      </c>
      <c r="Y24" t="s">
        <v>480</v>
      </c>
      <c r="Z24" t="s">
        <v>478</v>
      </c>
      <c r="AA24" t="s">
        <v>485</v>
      </c>
      <c r="AB24" t="s">
        <v>231</v>
      </c>
      <c r="AC24" t="s">
        <v>456</v>
      </c>
      <c r="AD24" t="s">
        <v>488</v>
      </c>
      <c r="AE24" t="s">
        <v>487</v>
      </c>
      <c r="AF24" t="s">
        <v>487</v>
      </c>
      <c r="AG24" t="s">
        <v>452</v>
      </c>
      <c r="AH24" t="s">
        <v>486</v>
      </c>
      <c r="AI24" t="s">
        <v>486</v>
      </c>
      <c r="AJ24" t="s">
        <v>452</v>
      </c>
      <c r="AK24" t="s">
        <v>452</v>
      </c>
      <c r="AL24" t="s">
        <v>452</v>
      </c>
      <c r="AN24" t="s">
        <v>491</v>
      </c>
      <c r="AO24" t="s">
        <v>491</v>
      </c>
      <c r="AP24" t="s">
        <v>458</v>
      </c>
      <c r="AQ24" t="s">
        <v>459</v>
      </c>
      <c r="AR24" t="s">
        <v>490</v>
      </c>
      <c r="AS24" t="s">
        <v>490</v>
      </c>
      <c r="AT24" t="s">
        <v>490</v>
      </c>
      <c r="AU24" t="s">
        <v>232</v>
      </c>
      <c r="AV24" t="s">
        <v>233</v>
      </c>
      <c r="AW24">
        <v>4</v>
      </c>
      <c r="AX24" t="s">
        <v>473</v>
      </c>
      <c r="AY24" t="s">
        <v>473</v>
      </c>
      <c r="AZ24" t="s">
        <v>473</v>
      </c>
      <c r="BB24" t="s">
        <v>473</v>
      </c>
      <c r="BH24" t="s">
        <v>496</v>
      </c>
      <c r="BI24" t="s">
        <v>495</v>
      </c>
      <c r="BT24" s="1"/>
    </row>
    <row r="25" spans="1:72" x14ac:dyDescent="0.35">
      <c r="A25">
        <v>67</v>
      </c>
      <c r="D25" t="s">
        <v>143</v>
      </c>
      <c r="E25" t="s">
        <v>144</v>
      </c>
      <c r="F25" s="3">
        <v>43219.470335648148</v>
      </c>
      <c r="G25" t="s">
        <v>423</v>
      </c>
      <c r="H25" t="s">
        <v>428</v>
      </c>
      <c r="I25" t="s">
        <v>234</v>
      </c>
      <c r="J25" t="s">
        <v>433</v>
      </c>
      <c r="K25">
        <f t="shared" si="0"/>
        <v>2</v>
      </c>
      <c r="U25">
        <v>1</v>
      </c>
      <c r="V25">
        <v>1</v>
      </c>
      <c r="X25" t="s">
        <v>484</v>
      </c>
      <c r="Y25" t="s">
        <v>484</v>
      </c>
      <c r="Z25" t="s">
        <v>483</v>
      </c>
      <c r="AA25" t="s">
        <v>450</v>
      </c>
      <c r="AB25" t="s">
        <v>235</v>
      </c>
      <c r="AC25" t="s">
        <v>488</v>
      </c>
      <c r="AD25" t="s">
        <v>487</v>
      </c>
      <c r="AE25" t="s">
        <v>488</v>
      </c>
      <c r="AF25" t="s">
        <v>456</v>
      </c>
      <c r="AG25" t="s">
        <v>486</v>
      </c>
      <c r="AH25" t="s">
        <v>487</v>
      </c>
      <c r="AI25" t="s">
        <v>452</v>
      </c>
      <c r="AJ25" t="s">
        <v>452</v>
      </c>
      <c r="AK25" t="s">
        <v>452</v>
      </c>
      <c r="AL25" t="s">
        <v>452</v>
      </c>
      <c r="AN25" t="s">
        <v>459</v>
      </c>
      <c r="AO25" t="s">
        <v>490</v>
      </c>
      <c r="AP25" t="s">
        <v>490</v>
      </c>
      <c r="AQ25" t="s">
        <v>489</v>
      </c>
      <c r="AR25" t="s">
        <v>491</v>
      </c>
      <c r="AS25" t="s">
        <v>489</v>
      </c>
      <c r="AT25" t="s">
        <v>490</v>
      </c>
      <c r="AV25" t="s">
        <v>236</v>
      </c>
      <c r="AW25">
        <v>2</v>
      </c>
      <c r="AZ25" t="s">
        <v>473</v>
      </c>
      <c r="BA25" t="s">
        <v>473</v>
      </c>
      <c r="BH25" t="s">
        <v>495</v>
      </c>
      <c r="BI25" t="s">
        <v>496</v>
      </c>
      <c r="BT25" s="1"/>
    </row>
    <row r="26" spans="1:72" ht="16.5" customHeight="1" x14ac:dyDescent="0.35">
      <c r="A26">
        <v>68</v>
      </c>
      <c r="D26" t="s">
        <v>143</v>
      </c>
      <c r="E26" t="s">
        <v>144</v>
      </c>
      <c r="F26" s="3">
        <v>43219.478634259256</v>
      </c>
      <c r="G26" t="s">
        <v>424</v>
      </c>
      <c r="H26" t="s">
        <v>428</v>
      </c>
      <c r="I26" t="s">
        <v>237</v>
      </c>
      <c r="J26" t="s">
        <v>434</v>
      </c>
      <c r="K26">
        <f t="shared" si="0"/>
        <v>1</v>
      </c>
      <c r="V26">
        <v>1</v>
      </c>
      <c r="X26" t="s">
        <v>484</v>
      </c>
      <c r="Y26" t="s">
        <v>484</v>
      </c>
      <c r="Z26" t="s">
        <v>450</v>
      </c>
      <c r="AA26" t="s">
        <v>450</v>
      </c>
      <c r="AB26" t="s">
        <v>238</v>
      </c>
      <c r="AC26" t="s">
        <v>488</v>
      </c>
      <c r="AD26" t="s">
        <v>486</v>
      </c>
      <c r="AE26" t="s">
        <v>486</v>
      </c>
      <c r="AF26" t="s">
        <v>487</v>
      </c>
      <c r="AG26" t="s">
        <v>452</v>
      </c>
      <c r="AH26" t="s">
        <v>452</v>
      </c>
      <c r="AI26" t="s">
        <v>452</v>
      </c>
      <c r="AJ26" t="s">
        <v>452</v>
      </c>
      <c r="AK26" t="s">
        <v>452</v>
      </c>
      <c r="AL26" t="s">
        <v>452</v>
      </c>
      <c r="AM26" s="2" t="s">
        <v>239</v>
      </c>
      <c r="AN26" t="s">
        <v>458</v>
      </c>
      <c r="AO26" t="s">
        <v>458</v>
      </c>
      <c r="AP26" t="s">
        <v>458</v>
      </c>
      <c r="AQ26" t="s">
        <v>459</v>
      </c>
      <c r="AR26" t="s">
        <v>458</v>
      </c>
      <c r="AS26" t="s">
        <v>459</v>
      </c>
      <c r="AT26" t="s">
        <v>490</v>
      </c>
      <c r="AV26" t="s">
        <v>240</v>
      </c>
      <c r="AW26">
        <v>2</v>
      </c>
      <c r="AX26" t="s">
        <v>473</v>
      </c>
      <c r="AY26" t="s">
        <v>473</v>
      </c>
      <c r="BH26" t="s">
        <v>494</v>
      </c>
      <c r="BI26" t="s">
        <v>494</v>
      </c>
      <c r="BT26" s="1"/>
    </row>
    <row r="27" spans="1:72" ht="19.5" customHeight="1" x14ac:dyDescent="0.35">
      <c r="A27">
        <v>77</v>
      </c>
      <c r="D27" t="s">
        <v>143</v>
      </c>
      <c r="E27" t="s">
        <v>144</v>
      </c>
      <c r="F27" s="3">
        <v>43219.545173611114</v>
      </c>
      <c r="G27" t="s">
        <v>423</v>
      </c>
      <c r="H27" t="s">
        <v>428</v>
      </c>
      <c r="I27" t="s">
        <v>241</v>
      </c>
      <c r="J27" t="s">
        <v>470</v>
      </c>
      <c r="K27">
        <f t="shared" si="0"/>
        <v>1</v>
      </c>
      <c r="V27">
        <v>1</v>
      </c>
      <c r="X27" t="s">
        <v>480</v>
      </c>
      <c r="Y27" t="s">
        <v>484</v>
      </c>
      <c r="Z27" t="s">
        <v>450</v>
      </c>
      <c r="AA27" t="s">
        <v>450</v>
      </c>
      <c r="AB27" t="s">
        <v>242</v>
      </c>
      <c r="AC27" t="s">
        <v>456</v>
      </c>
      <c r="AD27" t="s">
        <v>456</v>
      </c>
      <c r="AE27" t="s">
        <v>486</v>
      </c>
      <c r="AF27" t="s">
        <v>456</v>
      </c>
      <c r="AG27" t="s">
        <v>452</v>
      </c>
      <c r="AH27" t="s">
        <v>487</v>
      </c>
      <c r="AI27" t="s">
        <v>452</v>
      </c>
      <c r="AJ27" t="s">
        <v>452</v>
      </c>
      <c r="AK27" t="s">
        <v>488</v>
      </c>
      <c r="AL27" t="s">
        <v>452</v>
      </c>
      <c r="AM27" t="s">
        <v>243</v>
      </c>
      <c r="AN27" t="s">
        <v>491</v>
      </c>
      <c r="AO27" t="s">
        <v>491</v>
      </c>
      <c r="AP27" t="s">
        <v>458</v>
      </c>
      <c r="AQ27" t="s">
        <v>459</v>
      </c>
      <c r="AR27" t="s">
        <v>491</v>
      </c>
      <c r="AS27" t="s">
        <v>489</v>
      </c>
      <c r="AT27" t="s">
        <v>459</v>
      </c>
      <c r="AU27" t="s">
        <v>244</v>
      </c>
      <c r="AV27" t="s">
        <v>245</v>
      </c>
      <c r="AW27">
        <v>5</v>
      </c>
      <c r="AX27" t="s">
        <v>473</v>
      </c>
      <c r="AY27" t="s">
        <v>473</v>
      </c>
      <c r="AZ27" t="s">
        <v>473</v>
      </c>
      <c r="BA27" t="s">
        <v>473</v>
      </c>
      <c r="BB27" t="s">
        <v>473</v>
      </c>
      <c r="BH27" t="s">
        <v>494</v>
      </c>
      <c r="BI27" t="s">
        <v>495</v>
      </c>
      <c r="BJ27" s="2" t="s">
        <v>246</v>
      </c>
      <c r="BT27" s="1"/>
    </row>
    <row r="28" spans="1:72" x14ac:dyDescent="0.35">
      <c r="A28">
        <v>78</v>
      </c>
      <c r="D28" t="s">
        <v>143</v>
      </c>
      <c r="E28" t="s">
        <v>144</v>
      </c>
      <c r="F28" s="3">
        <v>43219.548159722224</v>
      </c>
      <c r="G28" t="s">
        <v>424</v>
      </c>
      <c r="H28" t="s">
        <v>427</v>
      </c>
      <c r="I28" t="s">
        <v>247</v>
      </c>
      <c r="J28" t="s">
        <v>467</v>
      </c>
      <c r="K28">
        <f t="shared" si="0"/>
        <v>1</v>
      </c>
      <c r="V28">
        <v>1</v>
      </c>
      <c r="X28" t="s">
        <v>478</v>
      </c>
      <c r="Y28" t="s">
        <v>483</v>
      </c>
      <c r="Z28" t="s">
        <v>483</v>
      </c>
      <c r="AA28" t="s">
        <v>450</v>
      </c>
      <c r="AC28" t="s">
        <v>456</v>
      </c>
      <c r="AD28" t="s">
        <v>487</v>
      </c>
      <c r="AE28" t="s">
        <v>488</v>
      </c>
      <c r="AF28" t="s">
        <v>488</v>
      </c>
      <c r="AG28" t="s">
        <v>452</v>
      </c>
      <c r="AH28" t="s">
        <v>488</v>
      </c>
      <c r="AI28" t="s">
        <v>452</v>
      </c>
      <c r="AJ28" t="s">
        <v>488</v>
      </c>
      <c r="AK28" t="s">
        <v>488</v>
      </c>
      <c r="AL28" t="s">
        <v>488</v>
      </c>
      <c r="AN28" t="s">
        <v>490</v>
      </c>
      <c r="AO28" t="s">
        <v>490</v>
      </c>
      <c r="AP28" t="s">
        <v>490</v>
      </c>
      <c r="AQ28" t="s">
        <v>489</v>
      </c>
      <c r="AR28" t="s">
        <v>490</v>
      </c>
      <c r="AS28" t="s">
        <v>490</v>
      </c>
      <c r="AT28" t="s">
        <v>490</v>
      </c>
      <c r="AW28">
        <v>5</v>
      </c>
      <c r="AX28" t="s">
        <v>473</v>
      </c>
      <c r="AY28" t="s">
        <v>473</v>
      </c>
      <c r="AZ28" t="s">
        <v>473</v>
      </c>
      <c r="BB28" t="s">
        <v>473</v>
      </c>
      <c r="BC28" t="s">
        <v>473</v>
      </c>
      <c r="BH28" t="s">
        <v>493</v>
      </c>
      <c r="BI28" t="s">
        <v>496</v>
      </c>
      <c r="BT28" s="1"/>
    </row>
    <row r="29" spans="1:72" ht="17" customHeight="1" x14ac:dyDescent="0.35">
      <c r="A29">
        <v>80</v>
      </c>
      <c r="D29" t="s">
        <v>143</v>
      </c>
      <c r="E29" t="s">
        <v>144</v>
      </c>
      <c r="F29" s="3">
        <v>43219.560856481483</v>
      </c>
      <c r="G29" t="s">
        <v>422</v>
      </c>
      <c r="H29" t="s">
        <v>428</v>
      </c>
      <c r="I29" t="s">
        <v>248</v>
      </c>
      <c r="J29" t="s">
        <v>431</v>
      </c>
      <c r="K29">
        <f t="shared" si="0"/>
        <v>1</v>
      </c>
      <c r="V29">
        <v>1</v>
      </c>
      <c r="X29" t="s">
        <v>484</v>
      </c>
      <c r="Y29" t="s">
        <v>484</v>
      </c>
      <c r="Z29" t="s">
        <v>450</v>
      </c>
      <c r="AA29" t="s">
        <v>450</v>
      </c>
      <c r="AB29" t="s">
        <v>249</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459</v>
      </c>
      <c r="AU29" t="s">
        <v>250</v>
      </c>
      <c r="AV29" s="2" t="s">
        <v>251</v>
      </c>
      <c r="AW29">
        <v>5</v>
      </c>
      <c r="AX29" t="s">
        <v>473</v>
      </c>
      <c r="AY29" t="s">
        <v>473</v>
      </c>
      <c r="AZ29" t="s">
        <v>473</v>
      </c>
      <c r="BA29" t="s">
        <v>473</v>
      </c>
      <c r="BB29" t="s">
        <v>473</v>
      </c>
      <c r="BH29" t="s">
        <v>493</v>
      </c>
      <c r="BI29" t="s">
        <v>493</v>
      </c>
      <c r="BT29" s="1"/>
    </row>
    <row r="30" spans="1:72" x14ac:dyDescent="0.35">
      <c r="A30">
        <v>81</v>
      </c>
      <c r="D30" t="s">
        <v>143</v>
      </c>
      <c r="E30" t="s">
        <v>144</v>
      </c>
      <c r="F30" s="3">
        <v>43219.593969907408</v>
      </c>
      <c r="G30" t="s">
        <v>421</v>
      </c>
      <c r="H30" t="s">
        <v>428</v>
      </c>
      <c r="I30" t="s">
        <v>252</v>
      </c>
      <c r="J30" t="s">
        <v>433</v>
      </c>
      <c r="K30">
        <f t="shared" si="0"/>
        <v>0</v>
      </c>
      <c r="W30">
        <v>1</v>
      </c>
      <c r="X30" t="s">
        <v>477</v>
      </c>
      <c r="Y30" t="s">
        <v>483</v>
      </c>
      <c r="AC30" t="s">
        <v>456</v>
      </c>
      <c r="AD30" t="s">
        <v>488</v>
      </c>
      <c r="AE30" t="s">
        <v>456</v>
      </c>
      <c r="AF30" t="s">
        <v>488</v>
      </c>
      <c r="AG30" t="s">
        <v>487</v>
      </c>
      <c r="AH30" t="s">
        <v>486</v>
      </c>
      <c r="AI30" t="s">
        <v>486</v>
      </c>
      <c r="AJ30" t="s">
        <v>487</v>
      </c>
      <c r="AK30" t="s">
        <v>486</v>
      </c>
      <c r="AL30" t="s">
        <v>486</v>
      </c>
      <c r="AN30" t="s">
        <v>490</v>
      </c>
      <c r="AO30" t="s">
        <v>490</v>
      </c>
      <c r="AP30" t="s">
        <v>491</v>
      </c>
      <c r="AQ30" t="s">
        <v>459</v>
      </c>
      <c r="AR30" t="s">
        <v>490</v>
      </c>
      <c r="AS30" t="s">
        <v>489</v>
      </c>
      <c r="AT30" t="s">
        <v>489</v>
      </c>
      <c r="AV30" t="s">
        <v>253</v>
      </c>
      <c r="AW30">
        <v>3</v>
      </c>
      <c r="AY30" t="s">
        <v>473</v>
      </c>
      <c r="BB30" t="s">
        <v>473</v>
      </c>
      <c r="BD30" t="s">
        <v>473</v>
      </c>
      <c r="BG30" t="s">
        <v>254</v>
      </c>
      <c r="BH30" t="s">
        <v>495</v>
      </c>
      <c r="BI30" t="s">
        <v>496</v>
      </c>
      <c r="BT30" s="1"/>
    </row>
    <row r="31" spans="1:72" x14ac:dyDescent="0.35">
      <c r="A31">
        <v>94</v>
      </c>
      <c r="D31" t="s">
        <v>143</v>
      </c>
      <c r="E31" t="s">
        <v>144</v>
      </c>
      <c r="F31" s="3">
        <v>43219.688194444447</v>
      </c>
      <c r="G31" t="s">
        <v>424</v>
      </c>
      <c r="H31" t="s">
        <v>428</v>
      </c>
      <c r="I31" t="s">
        <v>255</v>
      </c>
      <c r="J31" t="s">
        <v>434</v>
      </c>
      <c r="K31">
        <f t="shared" si="0"/>
        <v>1</v>
      </c>
      <c r="V31">
        <v>1</v>
      </c>
      <c r="X31" t="s">
        <v>484</v>
      </c>
      <c r="Y31" t="s">
        <v>484</v>
      </c>
      <c r="Z31" t="s">
        <v>450</v>
      </c>
      <c r="AA31" t="s">
        <v>450</v>
      </c>
      <c r="AB31" t="s">
        <v>256</v>
      </c>
      <c r="AC31" t="s">
        <v>487</v>
      </c>
      <c r="AD31" t="s">
        <v>487</v>
      </c>
      <c r="AE31" t="s">
        <v>486</v>
      </c>
      <c r="AF31" t="s">
        <v>488</v>
      </c>
      <c r="AG31" t="s">
        <v>486</v>
      </c>
      <c r="AH31" t="s">
        <v>452</v>
      </c>
      <c r="AI31" t="s">
        <v>452</v>
      </c>
      <c r="AJ31" t="s">
        <v>486</v>
      </c>
      <c r="AK31" t="s">
        <v>486</v>
      </c>
      <c r="AL31" t="s">
        <v>452</v>
      </c>
      <c r="AM31" t="s">
        <v>257</v>
      </c>
      <c r="AN31" t="s">
        <v>458</v>
      </c>
      <c r="AO31" t="s">
        <v>458</v>
      </c>
      <c r="AP31" t="s">
        <v>458</v>
      </c>
      <c r="AQ31" t="s">
        <v>459</v>
      </c>
      <c r="AR31" t="s">
        <v>458</v>
      </c>
      <c r="AS31" t="s">
        <v>490</v>
      </c>
      <c r="AT31" t="s">
        <v>492</v>
      </c>
      <c r="AV31" t="s">
        <v>258</v>
      </c>
      <c r="AW31">
        <v>5</v>
      </c>
      <c r="AX31" t="s">
        <v>473</v>
      </c>
      <c r="AY31" t="s">
        <v>473</v>
      </c>
      <c r="AZ31" t="s">
        <v>473</v>
      </c>
      <c r="BA31" t="s">
        <v>473</v>
      </c>
      <c r="BB31" t="s">
        <v>473</v>
      </c>
      <c r="BH31" t="s">
        <v>495</v>
      </c>
      <c r="BI31" t="s">
        <v>493</v>
      </c>
      <c r="BT31" s="1"/>
    </row>
    <row r="32" spans="1:72" x14ac:dyDescent="0.35">
      <c r="A32">
        <v>112</v>
      </c>
      <c r="D32" t="s">
        <v>143</v>
      </c>
      <c r="E32" t="s">
        <v>144</v>
      </c>
      <c r="F32" s="3">
        <v>43219.832129629627</v>
      </c>
      <c r="G32" t="s">
        <v>423</v>
      </c>
      <c r="H32" t="s">
        <v>428</v>
      </c>
      <c r="I32" t="s">
        <v>259</v>
      </c>
      <c r="J32" t="s">
        <v>433</v>
      </c>
      <c r="K32">
        <f t="shared" si="0"/>
        <v>2</v>
      </c>
      <c r="U32">
        <v>1</v>
      </c>
      <c r="V32">
        <v>1</v>
      </c>
      <c r="X32" t="s">
        <v>483</v>
      </c>
      <c r="Y32" t="s">
        <v>484</v>
      </c>
      <c r="Z32" t="s">
        <v>482</v>
      </c>
      <c r="AA32" t="s">
        <v>483</v>
      </c>
      <c r="AB32" t="s">
        <v>260</v>
      </c>
      <c r="AC32" t="s">
        <v>456</v>
      </c>
      <c r="AD32" t="s">
        <v>452</v>
      </c>
      <c r="AE32" t="s">
        <v>488</v>
      </c>
      <c r="AF32" t="s">
        <v>486</v>
      </c>
      <c r="AG32" t="s">
        <v>487</v>
      </c>
      <c r="AH32" t="s">
        <v>487</v>
      </c>
      <c r="AI32" t="s">
        <v>452</v>
      </c>
      <c r="AJ32" t="s">
        <v>488</v>
      </c>
      <c r="AK32" t="s">
        <v>486</v>
      </c>
      <c r="AL32" t="s">
        <v>486</v>
      </c>
      <c r="AM32" t="s">
        <v>261</v>
      </c>
      <c r="AN32" t="s">
        <v>458</v>
      </c>
      <c r="AO32" t="s">
        <v>491</v>
      </c>
      <c r="AP32" t="s">
        <v>458</v>
      </c>
      <c r="AQ32" t="s">
        <v>459</v>
      </c>
      <c r="AR32" t="s">
        <v>490</v>
      </c>
      <c r="AS32" t="s">
        <v>459</v>
      </c>
      <c r="AT32" t="s">
        <v>458</v>
      </c>
      <c r="AU32" t="s">
        <v>262</v>
      </c>
      <c r="AW32">
        <v>3</v>
      </c>
      <c r="AX32" t="s">
        <v>473</v>
      </c>
      <c r="AY32" t="s">
        <v>473</v>
      </c>
      <c r="BB32" t="s">
        <v>473</v>
      </c>
      <c r="BH32" t="s">
        <v>493</v>
      </c>
      <c r="BI32" t="s">
        <v>494</v>
      </c>
      <c r="BJ32" t="s">
        <v>263</v>
      </c>
      <c r="BT32" s="1"/>
    </row>
    <row r="33" spans="1:72" x14ac:dyDescent="0.35">
      <c r="A33">
        <v>118</v>
      </c>
      <c r="D33" t="s">
        <v>143</v>
      </c>
      <c r="E33" t="s">
        <v>144</v>
      </c>
      <c r="F33" s="3">
        <v>43219.889305555553</v>
      </c>
      <c r="G33" t="s">
        <v>422</v>
      </c>
      <c r="H33" t="s">
        <v>428</v>
      </c>
      <c r="I33" t="s">
        <v>264</v>
      </c>
      <c r="J33" t="s">
        <v>470</v>
      </c>
      <c r="K33">
        <f t="shared" si="0"/>
        <v>3</v>
      </c>
      <c r="Q33">
        <v>1</v>
      </c>
      <c r="S33">
        <v>1</v>
      </c>
      <c r="V33">
        <v>1</v>
      </c>
      <c r="X33" t="s">
        <v>477</v>
      </c>
      <c r="Y33" t="s">
        <v>484</v>
      </c>
      <c r="Z33" t="s">
        <v>477</v>
      </c>
      <c r="AA33" t="s">
        <v>483</v>
      </c>
      <c r="AB33" t="s">
        <v>265</v>
      </c>
      <c r="AC33" t="s">
        <v>456</v>
      </c>
      <c r="AD33" t="s">
        <v>456</v>
      </c>
      <c r="AE33" t="s">
        <v>456</v>
      </c>
      <c r="AF33" t="s">
        <v>456</v>
      </c>
      <c r="AG33" t="s">
        <v>487</v>
      </c>
      <c r="AH33" t="s">
        <v>487</v>
      </c>
      <c r="AI33" t="s">
        <v>487</v>
      </c>
      <c r="AJ33" t="s">
        <v>487</v>
      </c>
      <c r="AK33" t="s">
        <v>487</v>
      </c>
      <c r="AL33" t="s">
        <v>452</v>
      </c>
      <c r="AM33" t="s">
        <v>266</v>
      </c>
      <c r="AN33" t="s">
        <v>458</v>
      </c>
      <c r="AO33" t="s">
        <v>458</v>
      </c>
      <c r="AP33" t="s">
        <v>458</v>
      </c>
      <c r="AQ33" t="s">
        <v>459</v>
      </c>
      <c r="AR33" t="s">
        <v>458</v>
      </c>
      <c r="AS33" t="s">
        <v>489</v>
      </c>
      <c r="AT33" t="s">
        <v>490</v>
      </c>
      <c r="AU33" t="s">
        <v>267</v>
      </c>
      <c r="AV33" t="s">
        <v>268</v>
      </c>
      <c r="AW33">
        <v>4</v>
      </c>
      <c r="AX33" t="s">
        <v>473</v>
      </c>
      <c r="AY33" t="s">
        <v>473</v>
      </c>
      <c r="AZ33" t="s">
        <v>473</v>
      </c>
      <c r="BA33" t="s">
        <v>473</v>
      </c>
      <c r="BH33" t="s">
        <v>494</v>
      </c>
      <c r="BI33" t="s">
        <v>496</v>
      </c>
      <c r="BT33" s="1"/>
    </row>
    <row r="34" spans="1:72" x14ac:dyDescent="0.35">
      <c r="A34">
        <v>119</v>
      </c>
      <c r="D34" t="s">
        <v>143</v>
      </c>
      <c r="E34" t="s">
        <v>144</v>
      </c>
      <c r="F34" s="3">
        <v>43219.908043981479</v>
      </c>
      <c r="G34" t="s">
        <v>421</v>
      </c>
      <c r="H34" t="s">
        <v>428</v>
      </c>
      <c r="I34" t="s">
        <v>269</v>
      </c>
      <c r="J34" t="s">
        <v>435</v>
      </c>
      <c r="K34">
        <f t="shared" si="0"/>
        <v>0</v>
      </c>
      <c r="W34">
        <v>1</v>
      </c>
      <c r="X34" t="s">
        <v>478</v>
      </c>
      <c r="Y34" t="s">
        <v>480</v>
      </c>
      <c r="AC34" t="s">
        <v>456</v>
      </c>
      <c r="AD34" t="s">
        <v>456</v>
      </c>
      <c r="AE34" t="s">
        <v>488</v>
      </c>
      <c r="AF34" t="s">
        <v>456</v>
      </c>
      <c r="AG34" t="s">
        <v>486</v>
      </c>
      <c r="AH34" t="s">
        <v>487</v>
      </c>
      <c r="AI34" t="s">
        <v>487</v>
      </c>
      <c r="AJ34" t="s">
        <v>452</v>
      </c>
      <c r="AK34" t="s">
        <v>487</v>
      </c>
      <c r="AL34" t="s">
        <v>486</v>
      </c>
      <c r="AM34" t="s">
        <v>270</v>
      </c>
      <c r="AN34" t="s">
        <v>491</v>
      </c>
      <c r="AO34" t="s">
        <v>458</v>
      </c>
      <c r="AP34" t="s">
        <v>458</v>
      </c>
      <c r="AQ34" t="s">
        <v>489</v>
      </c>
      <c r="AR34" t="s">
        <v>491</v>
      </c>
      <c r="AS34" t="s">
        <v>490</v>
      </c>
      <c r="AT34" t="s">
        <v>491</v>
      </c>
      <c r="AW34">
        <v>5</v>
      </c>
      <c r="AX34" t="s">
        <v>473</v>
      </c>
      <c r="AY34" t="s">
        <v>473</v>
      </c>
      <c r="AZ34" t="s">
        <v>473</v>
      </c>
      <c r="BA34" t="s">
        <v>473</v>
      </c>
      <c r="BB34" t="s">
        <v>473</v>
      </c>
      <c r="BG34" t="s">
        <v>271</v>
      </c>
      <c r="BH34" t="s">
        <v>493</v>
      </c>
      <c r="BI34" t="s">
        <v>496</v>
      </c>
      <c r="BT34" s="1"/>
    </row>
    <row r="35" spans="1:72" x14ac:dyDescent="0.35">
      <c r="A35">
        <v>122</v>
      </c>
      <c r="D35" t="s">
        <v>143</v>
      </c>
      <c r="E35" t="s">
        <v>144</v>
      </c>
      <c r="F35" s="3">
        <v>43219.916898148149</v>
      </c>
      <c r="G35" t="s">
        <v>421</v>
      </c>
      <c r="H35" t="s">
        <v>428</v>
      </c>
      <c r="I35" t="s">
        <v>272</v>
      </c>
      <c r="J35" t="s">
        <v>433</v>
      </c>
      <c r="K35">
        <f t="shared" ref="K35:K66" si="1">SUM(L35:V35)</f>
        <v>0</v>
      </c>
      <c r="W35">
        <v>1</v>
      </c>
      <c r="X35" t="s">
        <v>478</v>
      </c>
      <c r="Y35" t="s">
        <v>482</v>
      </c>
      <c r="AC35" t="s">
        <v>456</v>
      </c>
      <c r="AD35" t="s">
        <v>486</v>
      </c>
      <c r="AE35" t="s">
        <v>488</v>
      </c>
      <c r="AF35" t="s">
        <v>488</v>
      </c>
      <c r="AG35" t="s">
        <v>487</v>
      </c>
      <c r="AH35" t="s">
        <v>487</v>
      </c>
      <c r="AI35" t="s">
        <v>452</v>
      </c>
      <c r="AJ35" t="s">
        <v>486</v>
      </c>
      <c r="AK35" t="s">
        <v>486</v>
      </c>
      <c r="AL35" t="s">
        <v>487</v>
      </c>
      <c r="AN35" t="s">
        <v>491</v>
      </c>
      <c r="AO35" t="s">
        <v>458</v>
      </c>
      <c r="AP35" t="s">
        <v>491</v>
      </c>
      <c r="AQ35" t="s">
        <v>459</v>
      </c>
      <c r="AR35" t="s">
        <v>490</v>
      </c>
      <c r="AS35" t="s">
        <v>490</v>
      </c>
      <c r="AT35" t="s">
        <v>489</v>
      </c>
      <c r="AV35" t="s">
        <v>273</v>
      </c>
      <c r="AW35">
        <v>5</v>
      </c>
      <c r="AX35" t="s">
        <v>473</v>
      </c>
      <c r="AY35" t="s">
        <v>473</v>
      </c>
      <c r="AZ35" t="s">
        <v>473</v>
      </c>
      <c r="BA35" t="s">
        <v>473</v>
      </c>
      <c r="BB35" t="s">
        <v>473</v>
      </c>
      <c r="BH35" t="s">
        <v>495</v>
      </c>
      <c r="BI35" t="s">
        <v>495</v>
      </c>
      <c r="BT35" s="1"/>
    </row>
    <row r="36" spans="1:72" x14ac:dyDescent="0.35">
      <c r="A36">
        <v>123</v>
      </c>
      <c r="D36" t="s">
        <v>143</v>
      </c>
      <c r="E36" t="s">
        <v>144</v>
      </c>
      <c r="F36" s="3">
        <v>43219.919618055559</v>
      </c>
      <c r="G36" t="s">
        <v>422</v>
      </c>
      <c r="H36" t="s">
        <v>427</v>
      </c>
      <c r="I36" t="s">
        <v>274</v>
      </c>
      <c r="J36" t="s">
        <v>434</v>
      </c>
      <c r="K36">
        <f t="shared" si="1"/>
        <v>0</v>
      </c>
      <c r="W36">
        <v>1</v>
      </c>
      <c r="X36" t="s">
        <v>482</v>
      </c>
      <c r="Y36" t="s">
        <v>484</v>
      </c>
      <c r="AC36" t="s">
        <v>488</v>
      </c>
      <c r="AD36" t="s">
        <v>486</v>
      </c>
      <c r="AE36" t="s">
        <v>487</v>
      </c>
      <c r="AF36" t="s">
        <v>486</v>
      </c>
      <c r="AG36" t="s">
        <v>487</v>
      </c>
      <c r="AH36" t="s">
        <v>452</v>
      </c>
      <c r="AI36" t="s">
        <v>452</v>
      </c>
      <c r="AJ36" t="s">
        <v>452</v>
      </c>
      <c r="AK36" t="s">
        <v>486</v>
      </c>
      <c r="AL36" t="s">
        <v>486</v>
      </c>
      <c r="AM36" t="s">
        <v>275</v>
      </c>
      <c r="AN36" t="s">
        <v>491</v>
      </c>
      <c r="AO36" t="s">
        <v>490</v>
      </c>
      <c r="AP36" t="s">
        <v>490</v>
      </c>
      <c r="AQ36" t="s">
        <v>459</v>
      </c>
      <c r="AR36" t="s">
        <v>490</v>
      </c>
      <c r="AS36" t="s">
        <v>490</v>
      </c>
      <c r="AT36" t="s">
        <v>490</v>
      </c>
      <c r="AV36" t="s">
        <v>276</v>
      </c>
      <c r="AW36">
        <v>7</v>
      </c>
      <c r="AX36" t="s">
        <v>473</v>
      </c>
      <c r="AY36" t="s">
        <v>473</v>
      </c>
      <c r="AZ36" t="s">
        <v>473</v>
      </c>
      <c r="BA36" t="s">
        <v>473</v>
      </c>
      <c r="BB36" t="s">
        <v>473</v>
      </c>
      <c r="BC36" t="s">
        <v>473</v>
      </c>
      <c r="BD36" t="s">
        <v>473</v>
      </c>
      <c r="BH36" t="s">
        <v>493</v>
      </c>
      <c r="BI36" t="s">
        <v>493</v>
      </c>
      <c r="BT36" s="1"/>
    </row>
    <row r="37" spans="1:72" ht="19" customHeight="1" x14ac:dyDescent="0.35">
      <c r="A37">
        <v>132</v>
      </c>
      <c r="D37" t="s">
        <v>143</v>
      </c>
      <c r="E37" t="s">
        <v>144</v>
      </c>
      <c r="F37" s="3">
        <v>43220.458495370367</v>
      </c>
      <c r="G37" t="s">
        <v>421</v>
      </c>
      <c r="H37" t="s">
        <v>428</v>
      </c>
      <c r="I37" t="s">
        <v>277</v>
      </c>
      <c r="J37" t="s">
        <v>433</v>
      </c>
      <c r="K37">
        <f t="shared" si="1"/>
        <v>1</v>
      </c>
      <c r="P37">
        <v>1</v>
      </c>
      <c r="X37" t="s">
        <v>479</v>
      </c>
      <c r="Y37" t="s">
        <v>477</v>
      </c>
      <c r="Z37" t="s">
        <v>479</v>
      </c>
      <c r="AA37" t="s">
        <v>485</v>
      </c>
      <c r="AB37" s="2" t="s">
        <v>278</v>
      </c>
      <c r="AC37" t="s">
        <v>456</v>
      </c>
      <c r="AD37" t="s">
        <v>456</v>
      </c>
      <c r="AE37" t="s">
        <v>456</v>
      </c>
      <c r="AF37" t="s">
        <v>456</v>
      </c>
      <c r="AG37" t="s">
        <v>486</v>
      </c>
      <c r="AH37" t="s">
        <v>486</v>
      </c>
      <c r="AI37" t="s">
        <v>452</v>
      </c>
      <c r="AJ37" t="s">
        <v>452</v>
      </c>
      <c r="AK37" t="s">
        <v>487</v>
      </c>
      <c r="AL37" t="s">
        <v>452</v>
      </c>
      <c r="AM37" t="s">
        <v>279</v>
      </c>
      <c r="AN37" t="s">
        <v>458</v>
      </c>
      <c r="AO37" t="s">
        <v>458</v>
      </c>
      <c r="AP37" t="s">
        <v>458</v>
      </c>
      <c r="AQ37" t="s">
        <v>459</v>
      </c>
      <c r="AR37" t="s">
        <v>490</v>
      </c>
      <c r="AS37" t="s">
        <v>489</v>
      </c>
      <c r="AT37" t="s">
        <v>459</v>
      </c>
      <c r="AU37" t="s">
        <v>280</v>
      </c>
      <c r="AV37" t="s">
        <v>281</v>
      </c>
      <c r="AW37">
        <v>4</v>
      </c>
      <c r="AX37" t="s">
        <v>473</v>
      </c>
      <c r="AY37" t="s">
        <v>473</v>
      </c>
      <c r="AZ37" t="s">
        <v>473</v>
      </c>
      <c r="BB37" t="s">
        <v>473</v>
      </c>
      <c r="BH37" t="s">
        <v>493</v>
      </c>
      <c r="BI37" t="s">
        <v>493</v>
      </c>
      <c r="BJ37" t="s">
        <v>279</v>
      </c>
      <c r="BT37" s="1"/>
    </row>
    <row r="38" spans="1:72" ht="19.5" customHeight="1" x14ac:dyDescent="0.35">
      <c r="A38">
        <v>140</v>
      </c>
      <c r="D38" t="s">
        <v>143</v>
      </c>
      <c r="E38" t="s">
        <v>144</v>
      </c>
      <c r="F38" s="3">
        <v>43221.565185185187</v>
      </c>
      <c r="G38" t="s">
        <v>421</v>
      </c>
      <c r="H38" t="s">
        <v>428</v>
      </c>
      <c r="I38" t="s">
        <v>282</v>
      </c>
      <c r="J38" t="s">
        <v>435</v>
      </c>
      <c r="K38">
        <f t="shared" si="1"/>
        <v>0</v>
      </c>
      <c r="W38">
        <v>1</v>
      </c>
      <c r="X38" t="s">
        <v>477</v>
      </c>
      <c r="Y38" t="s">
        <v>483</v>
      </c>
      <c r="AC38" t="s">
        <v>452</v>
      </c>
      <c r="AD38" t="s">
        <v>486</v>
      </c>
      <c r="AE38" t="s">
        <v>487</v>
      </c>
      <c r="AF38" t="s">
        <v>486</v>
      </c>
      <c r="AG38" t="s">
        <v>486</v>
      </c>
      <c r="AH38" t="s">
        <v>452</v>
      </c>
      <c r="AI38" t="s">
        <v>452</v>
      </c>
      <c r="AJ38" t="s">
        <v>452</v>
      </c>
      <c r="AK38" t="s">
        <v>452</v>
      </c>
      <c r="AL38" t="s">
        <v>452</v>
      </c>
      <c r="AM38" t="s">
        <v>283</v>
      </c>
      <c r="AN38" t="s">
        <v>458</v>
      </c>
      <c r="AO38" t="s">
        <v>458</v>
      </c>
      <c r="AP38" t="s">
        <v>458</v>
      </c>
      <c r="AQ38" t="s">
        <v>490</v>
      </c>
      <c r="AR38" t="s">
        <v>458</v>
      </c>
      <c r="AS38" t="s">
        <v>490</v>
      </c>
      <c r="AT38" t="s">
        <v>458</v>
      </c>
      <c r="AV38" s="2" t="s">
        <v>284</v>
      </c>
      <c r="AW38">
        <v>4</v>
      </c>
      <c r="AX38" t="s">
        <v>473</v>
      </c>
      <c r="AY38" t="s">
        <v>473</v>
      </c>
      <c r="BB38" t="s">
        <v>473</v>
      </c>
      <c r="BC38" t="s">
        <v>473</v>
      </c>
      <c r="BG38" t="s">
        <v>285</v>
      </c>
      <c r="BH38" t="s">
        <v>496</v>
      </c>
      <c r="BI38" t="s">
        <v>493</v>
      </c>
      <c r="BJ38" t="s">
        <v>286</v>
      </c>
      <c r="BT38" s="1"/>
    </row>
    <row r="39" spans="1:72" x14ac:dyDescent="0.35">
      <c r="A39">
        <v>144</v>
      </c>
      <c r="D39" t="s">
        <v>143</v>
      </c>
      <c r="E39" t="s">
        <v>144</v>
      </c>
      <c r="F39" s="3">
        <v>43221.822662037041</v>
      </c>
      <c r="G39" t="s">
        <v>421</v>
      </c>
      <c r="H39" t="s">
        <v>428</v>
      </c>
      <c r="I39" t="s">
        <v>287</v>
      </c>
      <c r="J39" t="s">
        <v>434</v>
      </c>
      <c r="K39">
        <f t="shared" si="1"/>
        <v>1</v>
      </c>
      <c r="L39">
        <v>1</v>
      </c>
      <c r="X39" t="s">
        <v>478</v>
      </c>
      <c r="Y39" t="s">
        <v>480</v>
      </c>
      <c r="Z39" t="s">
        <v>485</v>
      </c>
      <c r="AA39" t="s">
        <v>485</v>
      </c>
      <c r="AC39" t="s">
        <v>456</v>
      </c>
      <c r="AD39" t="s">
        <v>486</v>
      </c>
      <c r="AE39" t="s">
        <v>486</v>
      </c>
      <c r="AF39" t="s">
        <v>488</v>
      </c>
      <c r="AG39" t="s">
        <v>452</v>
      </c>
      <c r="AH39" t="s">
        <v>487</v>
      </c>
      <c r="AI39" t="s">
        <v>452</v>
      </c>
      <c r="AJ39" t="s">
        <v>452</v>
      </c>
      <c r="AK39" t="s">
        <v>452</v>
      </c>
      <c r="AL39" t="s">
        <v>452</v>
      </c>
      <c r="AN39" t="s">
        <v>458</v>
      </c>
      <c r="AO39" t="s">
        <v>458</v>
      </c>
      <c r="AP39" t="s">
        <v>458</v>
      </c>
      <c r="AQ39" t="s">
        <v>459</v>
      </c>
      <c r="AR39" t="s">
        <v>491</v>
      </c>
      <c r="AS39" t="s">
        <v>489</v>
      </c>
      <c r="AT39" t="s">
        <v>491</v>
      </c>
      <c r="AW39">
        <v>4</v>
      </c>
      <c r="AX39" t="s">
        <v>473</v>
      </c>
      <c r="AY39" t="s">
        <v>473</v>
      </c>
      <c r="AZ39" t="s">
        <v>473</v>
      </c>
      <c r="BB39" t="s">
        <v>473</v>
      </c>
      <c r="BH39" t="s">
        <v>495</v>
      </c>
      <c r="BI39" t="s">
        <v>495</v>
      </c>
      <c r="BT39" s="1"/>
    </row>
    <row r="40" spans="1:72" x14ac:dyDescent="0.35">
      <c r="A40">
        <v>150</v>
      </c>
      <c r="D40" t="s">
        <v>143</v>
      </c>
      <c r="E40" t="s">
        <v>144</v>
      </c>
      <c r="F40" s="3">
        <v>43221.878807870373</v>
      </c>
      <c r="G40" t="s">
        <v>421</v>
      </c>
      <c r="H40" t="s">
        <v>428</v>
      </c>
      <c r="I40" t="s">
        <v>288</v>
      </c>
      <c r="J40" t="s">
        <v>434</v>
      </c>
      <c r="K40">
        <f t="shared" si="1"/>
        <v>0</v>
      </c>
      <c r="W40">
        <v>1</v>
      </c>
      <c r="X40" t="s">
        <v>477</v>
      </c>
      <c r="Y40" t="s">
        <v>482</v>
      </c>
      <c r="AC40" t="s">
        <v>488</v>
      </c>
      <c r="AD40" t="s">
        <v>487</v>
      </c>
      <c r="AE40" t="s">
        <v>488</v>
      </c>
      <c r="AF40" t="s">
        <v>456</v>
      </c>
      <c r="AG40" t="s">
        <v>487</v>
      </c>
      <c r="AH40" t="s">
        <v>487</v>
      </c>
      <c r="AI40" t="s">
        <v>486</v>
      </c>
      <c r="AJ40" t="s">
        <v>488</v>
      </c>
      <c r="AK40" t="s">
        <v>456</v>
      </c>
      <c r="AL40" t="s">
        <v>486</v>
      </c>
      <c r="AM40" t="s">
        <v>289</v>
      </c>
      <c r="AN40" t="s">
        <v>458</v>
      </c>
      <c r="AO40" t="s">
        <v>458</v>
      </c>
      <c r="AP40" t="s">
        <v>458</v>
      </c>
      <c r="AQ40" t="s">
        <v>489</v>
      </c>
      <c r="AR40" t="s">
        <v>490</v>
      </c>
      <c r="AS40" t="s">
        <v>491</v>
      </c>
      <c r="AT40" t="s">
        <v>489</v>
      </c>
      <c r="AW40">
        <v>4</v>
      </c>
      <c r="AX40" t="s">
        <v>473</v>
      </c>
      <c r="AY40" t="s">
        <v>473</v>
      </c>
      <c r="AZ40" t="s">
        <v>473</v>
      </c>
      <c r="BB40" t="s">
        <v>473</v>
      </c>
      <c r="BH40" t="s">
        <v>495</v>
      </c>
      <c r="BI40" t="s">
        <v>495</v>
      </c>
      <c r="BT40" s="1"/>
    </row>
    <row r="41" spans="1:72" x14ac:dyDescent="0.35">
      <c r="A41">
        <v>159</v>
      </c>
      <c r="D41" t="s">
        <v>143</v>
      </c>
      <c r="E41" t="s">
        <v>144</v>
      </c>
      <c r="F41" s="3">
        <v>43222.487939814811</v>
      </c>
      <c r="G41" t="s">
        <v>421</v>
      </c>
      <c r="H41" t="s">
        <v>428</v>
      </c>
      <c r="I41" t="s">
        <v>290</v>
      </c>
      <c r="J41" t="s">
        <v>433</v>
      </c>
      <c r="K41">
        <f t="shared" si="1"/>
        <v>0</v>
      </c>
      <c r="W41">
        <v>1</v>
      </c>
      <c r="X41" t="s">
        <v>477</v>
      </c>
      <c r="Y41" t="s">
        <v>481</v>
      </c>
      <c r="AC41" t="s">
        <v>456</v>
      </c>
      <c r="AD41" t="s">
        <v>488</v>
      </c>
      <c r="AE41" t="s">
        <v>488</v>
      </c>
      <c r="AF41" t="s">
        <v>456</v>
      </c>
      <c r="AG41" t="s">
        <v>452</v>
      </c>
      <c r="AH41" t="s">
        <v>487</v>
      </c>
      <c r="AI41" t="s">
        <v>452</v>
      </c>
      <c r="AJ41" t="s">
        <v>486</v>
      </c>
      <c r="AK41" t="s">
        <v>487</v>
      </c>
      <c r="AL41" t="s">
        <v>487</v>
      </c>
      <c r="AN41" t="s">
        <v>489</v>
      </c>
      <c r="AO41" t="s">
        <v>490</v>
      </c>
      <c r="AP41" t="s">
        <v>489</v>
      </c>
      <c r="AQ41" t="s">
        <v>489</v>
      </c>
      <c r="AR41" t="s">
        <v>491</v>
      </c>
      <c r="AS41" t="s">
        <v>458</v>
      </c>
      <c r="AT41" t="s">
        <v>490</v>
      </c>
      <c r="AW41">
        <v>9</v>
      </c>
      <c r="AX41" t="s">
        <v>473</v>
      </c>
      <c r="AY41" t="s">
        <v>473</v>
      </c>
      <c r="AZ41" t="s">
        <v>473</v>
      </c>
      <c r="BA41" t="s">
        <v>473</v>
      </c>
      <c r="BB41" t="s">
        <v>473</v>
      </c>
      <c r="BC41" t="s">
        <v>473</v>
      </c>
      <c r="BD41" t="s">
        <v>473</v>
      </c>
      <c r="BE41" t="s">
        <v>473</v>
      </c>
      <c r="BF41" t="s">
        <v>473</v>
      </c>
      <c r="BG41" t="s">
        <v>291</v>
      </c>
      <c r="BH41" t="s">
        <v>493</v>
      </c>
      <c r="BI41" t="s">
        <v>493</v>
      </c>
      <c r="BT41" s="1"/>
    </row>
    <row r="42" spans="1:72" x14ac:dyDescent="0.35">
      <c r="A42">
        <v>165</v>
      </c>
      <c r="D42" t="s">
        <v>143</v>
      </c>
      <c r="E42" t="s">
        <v>144</v>
      </c>
      <c r="F42" s="3">
        <v>43222.496261574073</v>
      </c>
      <c r="G42" t="s">
        <v>421</v>
      </c>
      <c r="H42" t="s">
        <v>427</v>
      </c>
      <c r="I42" t="s">
        <v>292</v>
      </c>
      <c r="J42" t="s">
        <v>436</v>
      </c>
      <c r="K42">
        <f t="shared" si="1"/>
        <v>0</v>
      </c>
      <c r="W42">
        <v>1</v>
      </c>
      <c r="X42" t="s">
        <v>482</v>
      </c>
      <c r="Y42" t="s">
        <v>484</v>
      </c>
      <c r="AC42" t="s">
        <v>456</v>
      </c>
      <c r="AD42" t="s">
        <v>488</v>
      </c>
      <c r="AE42" t="s">
        <v>456</v>
      </c>
      <c r="AF42" t="s">
        <v>456</v>
      </c>
      <c r="AG42" t="s">
        <v>487</v>
      </c>
      <c r="AH42" t="s">
        <v>488</v>
      </c>
      <c r="AI42" t="s">
        <v>486</v>
      </c>
      <c r="AJ42" t="s">
        <v>488</v>
      </c>
      <c r="AK42" t="s">
        <v>488</v>
      </c>
      <c r="AL42" t="s">
        <v>487</v>
      </c>
      <c r="AN42" t="s">
        <v>491</v>
      </c>
      <c r="AO42" t="s">
        <v>491</v>
      </c>
      <c r="AP42" t="s">
        <v>491</v>
      </c>
      <c r="AQ42" t="s">
        <v>489</v>
      </c>
      <c r="AR42" t="s">
        <v>491</v>
      </c>
      <c r="AS42" t="s">
        <v>491</v>
      </c>
      <c r="AT42" t="s">
        <v>490</v>
      </c>
      <c r="AW42">
        <v>4</v>
      </c>
      <c r="AX42" t="s">
        <v>473</v>
      </c>
      <c r="AY42" t="s">
        <v>473</v>
      </c>
      <c r="AZ42" t="s">
        <v>473</v>
      </c>
      <c r="BB42" t="s">
        <v>473</v>
      </c>
      <c r="BH42" t="s">
        <v>493</v>
      </c>
      <c r="BI42" t="s">
        <v>493</v>
      </c>
      <c r="BT42" s="1"/>
    </row>
    <row r="43" spans="1:72" ht="19.5" customHeight="1" x14ac:dyDescent="0.35">
      <c r="A43">
        <v>166</v>
      </c>
      <c r="D43" t="s">
        <v>143</v>
      </c>
      <c r="E43" t="s">
        <v>144</v>
      </c>
      <c r="F43" s="3">
        <v>43222.496423611112</v>
      </c>
      <c r="G43" t="s">
        <v>421</v>
      </c>
      <c r="H43" t="s">
        <v>428</v>
      </c>
      <c r="I43" t="s">
        <v>277</v>
      </c>
      <c r="J43" t="s">
        <v>433</v>
      </c>
      <c r="K43">
        <f t="shared" si="1"/>
        <v>0</v>
      </c>
      <c r="W43">
        <v>1</v>
      </c>
      <c r="X43" t="s">
        <v>479</v>
      </c>
      <c r="Y43" t="s">
        <v>477</v>
      </c>
      <c r="AC43" t="s">
        <v>488</v>
      </c>
      <c r="AD43" t="s">
        <v>487</v>
      </c>
      <c r="AE43" t="s">
        <v>488</v>
      </c>
      <c r="AF43" t="s">
        <v>456</v>
      </c>
      <c r="AG43" t="s">
        <v>486</v>
      </c>
      <c r="AH43" t="s">
        <v>486</v>
      </c>
      <c r="AI43" t="s">
        <v>452</v>
      </c>
      <c r="AJ43" t="s">
        <v>487</v>
      </c>
      <c r="AK43" t="s">
        <v>486</v>
      </c>
      <c r="AL43" t="s">
        <v>452</v>
      </c>
      <c r="AM43" t="s">
        <v>293</v>
      </c>
      <c r="AN43" t="s">
        <v>490</v>
      </c>
      <c r="AO43" t="s">
        <v>489</v>
      </c>
      <c r="AP43" t="s">
        <v>490</v>
      </c>
      <c r="AQ43" t="s">
        <v>459</v>
      </c>
      <c r="AR43" t="s">
        <v>491</v>
      </c>
      <c r="AS43" t="s">
        <v>489</v>
      </c>
      <c r="AT43" t="s">
        <v>459</v>
      </c>
      <c r="AV43" s="2" t="s">
        <v>294</v>
      </c>
      <c r="AW43">
        <v>5</v>
      </c>
      <c r="AX43" t="s">
        <v>473</v>
      </c>
      <c r="AY43" t="s">
        <v>473</v>
      </c>
      <c r="AZ43" t="s">
        <v>473</v>
      </c>
      <c r="BA43" t="s">
        <v>473</v>
      </c>
      <c r="BB43" t="s">
        <v>473</v>
      </c>
      <c r="BH43" t="s">
        <v>493</v>
      </c>
      <c r="BI43" t="s">
        <v>493</v>
      </c>
      <c r="BT43" s="1"/>
    </row>
    <row r="44" spans="1:72" x14ac:dyDescent="0.35">
      <c r="A44">
        <v>168</v>
      </c>
      <c r="D44" t="s">
        <v>143</v>
      </c>
      <c r="E44" t="s">
        <v>144</v>
      </c>
      <c r="F44" s="3">
        <v>43222.499386574076</v>
      </c>
      <c r="G44" t="s">
        <v>421</v>
      </c>
      <c r="H44" t="s">
        <v>428</v>
      </c>
      <c r="I44" t="s">
        <v>295</v>
      </c>
      <c r="J44" t="s">
        <v>433</v>
      </c>
      <c r="K44">
        <f t="shared" si="1"/>
        <v>0</v>
      </c>
      <c r="W44">
        <v>1</v>
      </c>
      <c r="X44" t="s">
        <v>476</v>
      </c>
      <c r="Y44" t="s">
        <v>477</v>
      </c>
      <c r="AC44" t="s">
        <v>456</v>
      </c>
      <c r="AD44" t="s">
        <v>456</v>
      </c>
      <c r="AE44" t="s">
        <v>456</v>
      </c>
      <c r="AF44" t="s">
        <v>456</v>
      </c>
      <c r="AG44" t="s">
        <v>488</v>
      </c>
      <c r="AH44" t="s">
        <v>456</v>
      </c>
      <c r="AI44" t="s">
        <v>456</v>
      </c>
      <c r="AJ44" t="s">
        <v>456</v>
      </c>
      <c r="AK44" t="s">
        <v>488</v>
      </c>
      <c r="AL44" t="s">
        <v>487</v>
      </c>
      <c r="AM44" t="s">
        <v>296</v>
      </c>
      <c r="AN44" t="s">
        <v>491</v>
      </c>
      <c r="AO44" t="s">
        <v>458</v>
      </c>
      <c r="AP44" t="s">
        <v>458</v>
      </c>
      <c r="AQ44" t="s">
        <v>459</v>
      </c>
      <c r="AR44" t="s">
        <v>491</v>
      </c>
      <c r="AS44" t="s">
        <v>491</v>
      </c>
      <c r="AT44" t="s">
        <v>490</v>
      </c>
      <c r="AV44" t="s">
        <v>297</v>
      </c>
      <c r="AW44">
        <v>5</v>
      </c>
      <c r="AX44" t="s">
        <v>473</v>
      </c>
      <c r="AY44" t="s">
        <v>473</v>
      </c>
      <c r="AZ44" t="s">
        <v>473</v>
      </c>
      <c r="BA44" t="s">
        <v>473</v>
      </c>
      <c r="BB44" t="s">
        <v>473</v>
      </c>
      <c r="BG44" t="s">
        <v>298</v>
      </c>
      <c r="BH44" t="s">
        <v>495</v>
      </c>
      <c r="BI44" t="s">
        <v>495</v>
      </c>
      <c r="BT44" s="1"/>
    </row>
    <row r="45" spans="1:72" x14ac:dyDescent="0.35">
      <c r="A45">
        <v>169</v>
      </c>
      <c r="D45" t="s">
        <v>143</v>
      </c>
      <c r="E45" t="s">
        <v>144</v>
      </c>
      <c r="F45" s="3">
        <v>43222.505196759259</v>
      </c>
      <c r="G45" t="s">
        <v>421</v>
      </c>
      <c r="H45" t="s">
        <v>427</v>
      </c>
      <c r="I45" t="s">
        <v>269</v>
      </c>
      <c r="J45" t="s">
        <v>433</v>
      </c>
      <c r="K45">
        <f t="shared" si="1"/>
        <v>0</v>
      </c>
      <c r="W45">
        <v>1</v>
      </c>
      <c r="X45" t="s">
        <v>477</v>
      </c>
      <c r="Y45" t="s">
        <v>484</v>
      </c>
      <c r="AC45" t="s">
        <v>488</v>
      </c>
      <c r="AD45" t="s">
        <v>488</v>
      </c>
      <c r="AE45" t="s">
        <v>487</v>
      </c>
      <c r="AF45" t="s">
        <v>488</v>
      </c>
      <c r="AG45" t="s">
        <v>452</v>
      </c>
      <c r="AH45" t="s">
        <v>452</v>
      </c>
      <c r="AI45" t="s">
        <v>486</v>
      </c>
      <c r="AJ45" t="s">
        <v>486</v>
      </c>
      <c r="AK45" t="s">
        <v>488</v>
      </c>
      <c r="AL45" t="s">
        <v>452</v>
      </c>
      <c r="AN45" t="s">
        <v>458</v>
      </c>
      <c r="AO45" t="s">
        <v>458</v>
      </c>
      <c r="AP45" t="s">
        <v>458</v>
      </c>
      <c r="AQ45" t="s">
        <v>489</v>
      </c>
      <c r="AR45" t="s">
        <v>458</v>
      </c>
      <c r="AS45" t="s">
        <v>489</v>
      </c>
      <c r="AT45" t="s">
        <v>489</v>
      </c>
      <c r="AW45">
        <v>3</v>
      </c>
      <c r="AX45" t="s">
        <v>473</v>
      </c>
      <c r="AZ45" t="s">
        <v>473</v>
      </c>
      <c r="BA45" t="s">
        <v>473</v>
      </c>
      <c r="BH45" t="s">
        <v>494</v>
      </c>
      <c r="BI45" t="s">
        <v>495</v>
      </c>
      <c r="BT45" s="1"/>
    </row>
    <row r="46" spans="1:72" x14ac:dyDescent="0.35">
      <c r="A46">
        <v>170</v>
      </c>
      <c r="D46" t="s">
        <v>143</v>
      </c>
      <c r="E46" t="s">
        <v>144</v>
      </c>
      <c r="F46" s="3">
        <v>43222.509583333333</v>
      </c>
      <c r="G46" t="s">
        <v>422</v>
      </c>
      <c r="H46" t="s">
        <v>428</v>
      </c>
      <c r="I46" t="s">
        <v>299</v>
      </c>
      <c r="J46" t="s">
        <v>435</v>
      </c>
      <c r="K46">
        <f t="shared" si="1"/>
        <v>1</v>
      </c>
      <c r="U46">
        <v>1</v>
      </c>
      <c r="X46" t="s">
        <v>476</v>
      </c>
      <c r="Y46" t="s">
        <v>477</v>
      </c>
      <c r="Z46" t="s">
        <v>479</v>
      </c>
      <c r="AA46" t="s">
        <v>477</v>
      </c>
      <c r="AB46" t="s">
        <v>300</v>
      </c>
      <c r="AC46" t="s">
        <v>456</v>
      </c>
      <c r="AD46" t="s">
        <v>456</v>
      </c>
      <c r="AE46" t="s">
        <v>488</v>
      </c>
      <c r="AF46" t="s">
        <v>456</v>
      </c>
      <c r="AG46" t="s">
        <v>488</v>
      </c>
      <c r="AH46" t="s">
        <v>488</v>
      </c>
      <c r="AI46" t="s">
        <v>487</v>
      </c>
      <c r="AJ46" t="s">
        <v>487</v>
      </c>
      <c r="AK46" t="s">
        <v>456</v>
      </c>
      <c r="AL46" t="s">
        <v>488</v>
      </c>
      <c r="AM46" t="s">
        <v>301</v>
      </c>
      <c r="AN46" t="s">
        <v>459</v>
      </c>
      <c r="AO46" t="s">
        <v>459</v>
      </c>
      <c r="AP46" t="s">
        <v>489</v>
      </c>
      <c r="AQ46" t="s">
        <v>459</v>
      </c>
      <c r="AR46" t="s">
        <v>490</v>
      </c>
      <c r="AS46" t="s">
        <v>489</v>
      </c>
      <c r="AT46" t="s">
        <v>459</v>
      </c>
      <c r="AU46" t="s">
        <v>302</v>
      </c>
      <c r="AV46" t="s">
        <v>303</v>
      </c>
      <c r="AW46">
        <v>9</v>
      </c>
      <c r="AX46" t="s">
        <v>473</v>
      </c>
      <c r="AY46" t="s">
        <v>473</v>
      </c>
      <c r="AZ46" t="s">
        <v>473</v>
      </c>
      <c r="BA46" t="s">
        <v>473</v>
      </c>
      <c r="BB46" t="s">
        <v>473</v>
      </c>
      <c r="BC46" t="s">
        <v>473</v>
      </c>
      <c r="BD46" t="s">
        <v>473</v>
      </c>
      <c r="BE46" t="s">
        <v>473</v>
      </c>
      <c r="BF46" t="s">
        <v>473</v>
      </c>
      <c r="BG46" t="s">
        <v>304</v>
      </c>
      <c r="BH46" t="s">
        <v>495</v>
      </c>
      <c r="BI46" t="s">
        <v>495</v>
      </c>
      <c r="BT46" s="1"/>
    </row>
    <row r="47" spans="1:72" x14ac:dyDescent="0.35">
      <c r="A47">
        <v>173</v>
      </c>
      <c r="D47" t="s">
        <v>143</v>
      </c>
      <c r="E47" t="s">
        <v>144</v>
      </c>
      <c r="F47" s="3">
        <v>43222.513252314813</v>
      </c>
      <c r="G47" t="s">
        <v>421</v>
      </c>
      <c r="H47" t="s">
        <v>428</v>
      </c>
      <c r="I47" t="s">
        <v>277</v>
      </c>
      <c r="J47" t="s">
        <v>433</v>
      </c>
      <c r="K47">
        <f t="shared" si="1"/>
        <v>3</v>
      </c>
      <c r="L47">
        <v>1</v>
      </c>
      <c r="N47">
        <v>1</v>
      </c>
      <c r="T47">
        <v>1</v>
      </c>
      <c r="X47" t="s">
        <v>481</v>
      </c>
      <c r="Y47" t="s">
        <v>483</v>
      </c>
      <c r="Z47" t="s">
        <v>485</v>
      </c>
      <c r="AA47" t="s">
        <v>482</v>
      </c>
      <c r="AB47" t="s">
        <v>305</v>
      </c>
      <c r="AC47" t="s">
        <v>488</v>
      </c>
      <c r="AD47" t="s">
        <v>486</v>
      </c>
      <c r="AE47" t="s">
        <v>487</v>
      </c>
      <c r="AF47" t="s">
        <v>486</v>
      </c>
      <c r="AG47" t="s">
        <v>452</v>
      </c>
      <c r="AH47" t="s">
        <v>452</v>
      </c>
      <c r="AI47" t="s">
        <v>452</v>
      </c>
      <c r="AJ47" t="s">
        <v>452</v>
      </c>
      <c r="AK47" t="s">
        <v>452</v>
      </c>
      <c r="AL47" t="s">
        <v>452</v>
      </c>
      <c r="AM47" t="s">
        <v>306</v>
      </c>
      <c r="AN47" t="s">
        <v>491</v>
      </c>
      <c r="AO47" t="s">
        <v>491</v>
      </c>
      <c r="AP47" t="s">
        <v>491</v>
      </c>
      <c r="AQ47" t="s">
        <v>459</v>
      </c>
      <c r="AR47" t="s">
        <v>458</v>
      </c>
      <c r="AS47" t="s">
        <v>489</v>
      </c>
      <c r="AT47" t="s">
        <v>459</v>
      </c>
      <c r="AU47" t="s">
        <v>307</v>
      </c>
      <c r="AV47" t="s">
        <v>308</v>
      </c>
      <c r="AW47">
        <v>5</v>
      </c>
      <c r="AX47" t="s">
        <v>473</v>
      </c>
      <c r="AY47" t="s">
        <v>473</v>
      </c>
      <c r="AZ47" t="s">
        <v>473</v>
      </c>
      <c r="BA47" t="s">
        <v>473</v>
      </c>
      <c r="BB47" t="s">
        <v>473</v>
      </c>
      <c r="BG47" t="s">
        <v>309</v>
      </c>
      <c r="BH47" t="s">
        <v>495</v>
      </c>
      <c r="BI47" t="s">
        <v>493</v>
      </c>
      <c r="BT47" s="1"/>
    </row>
    <row r="48" spans="1:72" x14ac:dyDescent="0.35">
      <c r="A48">
        <v>174</v>
      </c>
      <c r="D48" t="s">
        <v>143</v>
      </c>
      <c r="E48" t="s">
        <v>144</v>
      </c>
      <c r="F48" s="3">
        <v>43222.514340277776</v>
      </c>
      <c r="G48" t="s">
        <v>421</v>
      </c>
      <c r="H48" t="s">
        <v>427</v>
      </c>
      <c r="I48" t="s">
        <v>269</v>
      </c>
      <c r="J48" t="s">
        <v>435</v>
      </c>
      <c r="K48">
        <f t="shared" si="1"/>
        <v>0</v>
      </c>
      <c r="W48">
        <v>1</v>
      </c>
      <c r="X48" t="s">
        <v>481</v>
      </c>
      <c r="Y48" t="s">
        <v>481</v>
      </c>
      <c r="AC48" t="s">
        <v>488</v>
      </c>
      <c r="AD48" t="s">
        <v>487</v>
      </c>
      <c r="AE48" t="s">
        <v>486</v>
      </c>
      <c r="AF48" t="s">
        <v>488</v>
      </c>
      <c r="AG48" t="s">
        <v>452</v>
      </c>
      <c r="AH48" t="s">
        <v>487</v>
      </c>
      <c r="AI48" t="s">
        <v>486</v>
      </c>
      <c r="AJ48" t="s">
        <v>486</v>
      </c>
      <c r="AK48" t="s">
        <v>487</v>
      </c>
      <c r="AL48" t="s">
        <v>452</v>
      </c>
      <c r="AM48" t="s">
        <v>310</v>
      </c>
      <c r="AN48" t="s">
        <v>491</v>
      </c>
      <c r="AO48" t="s">
        <v>458</v>
      </c>
      <c r="AP48" t="s">
        <v>490</v>
      </c>
      <c r="AQ48" t="s">
        <v>459</v>
      </c>
      <c r="AR48" t="s">
        <v>490</v>
      </c>
      <c r="AS48" t="s">
        <v>489</v>
      </c>
      <c r="AT48" t="s">
        <v>489</v>
      </c>
      <c r="AV48" t="s">
        <v>311</v>
      </c>
      <c r="AW48">
        <v>4</v>
      </c>
      <c r="AX48" t="s">
        <v>473</v>
      </c>
      <c r="AZ48" t="s">
        <v>473</v>
      </c>
      <c r="BB48" t="s">
        <v>473</v>
      </c>
      <c r="BC48" t="s">
        <v>473</v>
      </c>
      <c r="BH48" t="s">
        <v>494</v>
      </c>
      <c r="BI48" t="s">
        <v>494</v>
      </c>
      <c r="BT48" s="1"/>
    </row>
    <row r="49" spans="1:72" x14ac:dyDescent="0.35">
      <c r="A49">
        <v>178</v>
      </c>
      <c r="D49" t="s">
        <v>143</v>
      </c>
      <c r="E49" t="s">
        <v>144</v>
      </c>
      <c r="F49" s="3">
        <v>43222.536273148151</v>
      </c>
      <c r="G49" t="s">
        <v>423</v>
      </c>
      <c r="H49" t="s">
        <v>428</v>
      </c>
      <c r="I49" t="s">
        <v>312</v>
      </c>
      <c r="J49" t="s">
        <v>437</v>
      </c>
      <c r="K49">
        <f t="shared" si="1"/>
        <v>1</v>
      </c>
      <c r="V49">
        <v>1</v>
      </c>
      <c r="X49" t="s">
        <v>481</v>
      </c>
      <c r="Y49" t="s">
        <v>484</v>
      </c>
      <c r="Z49" t="s">
        <v>481</v>
      </c>
      <c r="AA49" t="s">
        <v>450</v>
      </c>
      <c r="AC49" t="s">
        <v>456</v>
      </c>
      <c r="AD49" t="s">
        <v>452</v>
      </c>
      <c r="AE49" t="s">
        <v>487</v>
      </c>
      <c r="AF49" t="s">
        <v>488</v>
      </c>
      <c r="AG49" t="s">
        <v>452</v>
      </c>
      <c r="AH49" t="s">
        <v>487</v>
      </c>
      <c r="AI49" t="s">
        <v>452</v>
      </c>
      <c r="AJ49" t="s">
        <v>487</v>
      </c>
      <c r="AK49" t="s">
        <v>456</v>
      </c>
      <c r="AL49" t="s">
        <v>452</v>
      </c>
      <c r="AN49" t="s">
        <v>491</v>
      </c>
      <c r="AO49" t="s">
        <v>490</v>
      </c>
      <c r="AP49" t="s">
        <v>490</v>
      </c>
      <c r="AQ49" t="s">
        <v>459</v>
      </c>
      <c r="AR49" t="s">
        <v>491</v>
      </c>
      <c r="AS49" t="s">
        <v>489</v>
      </c>
      <c r="AT49" t="s">
        <v>459</v>
      </c>
      <c r="AW49">
        <v>3</v>
      </c>
      <c r="AX49" t="s">
        <v>473</v>
      </c>
      <c r="AY49" t="s">
        <v>473</v>
      </c>
      <c r="BB49" t="s">
        <v>473</v>
      </c>
      <c r="BH49" t="s">
        <v>493</v>
      </c>
      <c r="BI49" t="s">
        <v>494</v>
      </c>
      <c r="BT49" s="1"/>
    </row>
    <row r="50" spans="1:72" ht="14" customHeight="1" x14ac:dyDescent="0.35">
      <c r="A50">
        <v>183</v>
      </c>
      <c r="D50" t="s">
        <v>143</v>
      </c>
      <c r="E50" t="s">
        <v>144</v>
      </c>
      <c r="F50" s="3">
        <v>43222.54451388889</v>
      </c>
      <c r="G50" t="s">
        <v>421</v>
      </c>
      <c r="H50" t="s">
        <v>428</v>
      </c>
      <c r="I50" t="s">
        <v>269</v>
      </c>
      <c r="J50" t="s">
        <v>433</v>
      </c>
      <c r="K50">
        <f t="shared" si="1"/>
        <v>0</v>
      </c>
      <c r="W50">
        <v>1</v>
      </c>
      <c r="X50" t="s">
        <v>480</v>
      </c>
      <c r="Y50" t="s">
        <v>482</v>
      </c>
      <c r="AC50" t="s">
        <v>488</v>
      </c>
      <c r="AD50" t="s">
        <v>452</v>
      </c>
      <c r="AE50" t="s">
        <v>456</v>
      </c>
      <c r="AF50" t="s">
        <v>456</v>
      </c>
      <c r="AG50" t="s">
        <v>452</v>
      </c>
      <c r="AH50" t="s">
        <v>452</v>
      </c>
      <c r="AI50" t="s">
        <v>452</v>
      </c>
      <c r="AJ50" t="s">
        <v>487</v>
      </c>
      <c r="AK50" t="s">
        <v>452</v>
      </c>
      <c r="AL50" t="s">
        <v>452</v>
      </c>
      <c r="AM50" s="2" t="s">
        <v>313</v>
      </c>
      <c r="AN50" t="s">
        <v>458</v>
      </c>
      <c r="AO50" t="s">
        <v>458</v>
      </c>
      <c r="AP50" t="s">
        <v>458</v>
      </c>
      <c r="AQ50" t="s">
        <v>459</v>
      </c>
      <c r="AR50" t="s">
        <v>490</v>
      </c>
      <c r="AS50" t="s">
        <v>459</v>
      </c>
      <c r="AT50" t="s">
        <v>459</v>
      </c>
      <c r="AV50" t="s">
        <v>314</v>
      </c>
      <c r="AW50">
        <v>5</v>
      </c>
      <c r="AX50" t="s">
        <v>473</v>
      </c>
      <c r="AY50" t="s">
        <v>473</v>
      </c>
      <c r="AZ50" t="s">
        <v>473</v>
      </c>
      <c r="BA50" t="s">
        <v>473</v>
      </c>
      <c r="BB50" t="s">
        <v>473</v>
      </c>
      <c r="BG50" t="s">
        <v>315</v>
      </c>
      <c r="BH50" t="s">
        <v>493</v>
      </c>
      <c r="BI50" t="s">
        <v>495</v>
      </c>
      <c r="BT50" s="1"/>
    </row>
    <row r="51" spans="1:72" ht="20" customHeight="1" x14ac:dyDescent="0.35">
      <c r="A51">
        <v>186</v>
      </c>
      <c r="D51" t="s">
        <v>143</v>
      </c>
      <c r="E51" t="s">
        <v>144</v>
      </c>
      <c r="F51" s="3">
        <v>43222.559745370374</v>
      </c>
      <c r="G51" t="s">
        <v>421</v>
      </c>
      <c r="H51" t="s">
        <v>428</v>
      </c>
      <c r="I51" t="s">
        <v>316</v>
      </c>
      <c r="J51" t="s">
        <v>433</v>
      </c>
      <c r="K51">
        <f t="shared" si="1"/>
        <v>0</v>
      </c>
      <c r="W51">
        <v>1</v>
      </c>
      <c r="X51" t="s">
        <v>477</v>
      </c>
      <c r="Y51" t="s">
        <v>481</v>
      </c>
      <c r="AC51" t="s">
        <v>488</v>
      </c>
      <c r="AD51" t="s">
        <v>488</v>
      </c>
      <c r="AE51" t="s">
        <v>488</v>
      </c>
      <c r="AF51" t="s">
        <v>488</v>
      </c>
      <c r="AG51" t="s">
        <v>487</v>
      </c>
      <c r="AH51" t="s">
        <v>487</v>
      </c>
      <c r="AI51" t="s">
        <v>486</v>
      </c>
      <c r="AJ51" t="s">
        <v>486</v>
      </c>
      <c r="AK51" t="s">
        <v>486</v>
      </c>
      <c r="AL51" t="s">
        <v>486</v>
      </c>
      <c r="AM51" s="2" t="s">
        <v>317</v>
      </c>
      <c r="AN51" t="s">
        <v>491</v>
      </c>
      <c r="AO51" t="s">
        <v>492</v>
      </c>
      <c r="AP51" t="s">
        <v>458</v>
      </c>
      <c r="AQ51" t="s">
        <v>489</v>
      </c>
      <c r="AR51" t="s">
        <v>491</v>
      </c>
      <c r="AS51" t="s">
        <v>490</v>
      </c>
      <c r="AT51" t="s">
        <v>491</v>
      </c>
      <c r="AV51" s="2" t="s">
        <v>318</v>
      </c>
      <c r="AW51">
        <v>4</v>
      </c>
      <c r="AX51" t="s">
        <v>473</v>
      </c>
      <c r="AY51" t="s">
        <v>473</v>
      </c>
      <c r="BB51" t="s">
        <v>473</v>
      </c>
      <c r="BD51" t="s">
        <v>473</v>
      </c>
      <c r="BH51" t="s">
        <v>494</v>
      </c>
      <c r="BI51" t="s">
        <v>496</v>
      </c>
      <c r="BT51" s="1"/>
    </row>
    <row r="52" spans="1:72" x14ac:dyDescent="0.35">
      <c r="A52">
        <v>188</v>
      </c>
      <c r="D52" t="s">
        <v>143</v>
      </c>
      <c r="E52" t="s">
        <v>144</v>
      </c>
      <c r="F52" s="3">
        <v>43222.564143518517</v>
      </c>
      <c r="G52" t="s">
        <v>421</v>
      </c>
      <c r="H52" t="s">
        <v>428</v>
      </c>
      <c r="I52" t="s">
        <v>282</v>
      </c>
      <c r="J52" t="s">
        <v>433</v>
      </c>
      <c r="K52">
        <f t="shared" si="1"/>
        <v>0</v>
      </c>
      <c r="W52">
        <v>1</v>
      </c>
      <c r="X52" t="s">
        <v>477</v>
      </c>
      <c r="Y52" t="s">
        <v>484</v>
      </c>
      <c r="AC52" t="s">
        <v>456</v>
      </c>
      <c r="AD52" t="s">
        <v>487</v>
      </c>
      <c r="AE52" t="s">
        <v>456</v>
      </c>
      <c r="AF52" t="s">
        <v>456</v>
      </c>
      <c r="AG52" t="s">
        <v>488</v>
      </c>
      <c r="AH52" t="s">
        <v>488</v>
      </c>
      <c r="AI52" t="s">
        <v>486</v>
      </c>
      <c r="AJ52" t="s">
        <v>487</v>
      </c>
      <c r="AK52" t="s">
        <v>488</v>
      </c>
      <c r="AL52" t="s">
        <v>486</v>
      </c>
      <c r="AM52" t="s">
        <v>319</v>
      </c>
      <c r="AN52" t="s">
        <v>491</v>
      </c>
      <c r="AO52" t="s">
        <v>491</v>
      </c>
      <c r="AP52" t="s">
        <v>458</v>
      </c>
      <c r="AQ52" t="s">
        <v>459</v>
      </c>
      <c r="AR52" t="s">
        <v>491</v>
      </c>
      <c r="AS52" t="s">
        <v>490</v>
      </c>
      <c r="AT52" t="s">
        <v>491</v>
      </c>
      <c r="AV52" t="s">
        <v>320</v>
      </c>
      <c r="AW52">
        <v>5</v>
      </c>
      <c r="AY52" t="s">
        <v>473</v>
      </c>
      <c r="BB52" t="s">
        <v>473</v>
      </c>
      <c r="BC52" t="s">
        <v>473</v>
      </c>
      <c r="BD52" t="s">
        <v>473</v>
      </c>
      <c r="BE52" t="s">
        <v>473</v>
      </c>
      <c r="BH52" t="s">
        <v>494</v>
      </c>
      <c r="BI52" t="s">
        <v>493</v>
      </c>
      <c r="BT52" s="1"/>
    </row>
    <row r="53" spans="1:72" x14ac:dyDescent="0.35">
      <c r="A53">
        <v>190</v>
      </c>
      <c r="D53" t="s">
        <v>143</v>
      </c>
      <c r="E53" t="s">
        <v>144</v>
      </c>
      <c r="F53" s="3">
        <v>43222.578981481478</v>
      </c>
      <c r="G53" t="s">
        <v>422</v>
      </c>
      <c r="H53" t="s">
        <v>428</v>
      </c>
      <c r="I53" t="s">
        <v>277</v>
      </c>
      <c r="J53" t="s">
        <v>435</v>
      </c>
      <c r="K53">
        <f t="shared" si="1"/>
        <v>0</v>
      </c>
      <c r="W53">
        <v>1</v>
      </c>
      <c r="X53" t="s">
        <v>480</v>
      </c>
      <c r="Y53" t="s">
        <v>484</v>
      </c>
      <c r="AC53" t="s">
        <v>487</v>
      </c>
      <c r="AD53" t="s">
        <v>487</v>
      </c>
      <c r="AE53" t="s">
        <v>487</v>
      </c>
      <c r="AF53" t="s">
        <v>487</v>
      </c>
      <c r="AG53" t="s">
        <v>486</v>
      </c>
      <c r="AH53" t="s">
        <v>452</v>
      </c>
      <c r="AI53" t="s">
        <v>452</v>
      </c>
      <c r="AJ53" t="s">
        <v>452</v>
      </c>
      <c r="AK53" t="s">
        <v>486</v>
      </c>
      <c r="AL53" t="s">
        <v>452</v>
      </c>
      <c r="AN53" t="s">
        <v>458</v>
      </c>
      <c r="AO53" t="s">
        <v>458</v>
      </c>
      <c r="AP53" t="s">
        <v>458</v>
      </c>
      <c r="AQ53" t="s">
        <v>459</v>
      </c>
      <c r="AR53" t="s">
        <v>491</v>
      </c>
      <c r="AS53" t="s">
        <v>489</v>
      </c>
      <c r="AT53" t="s">
        <v>489</v>
      </c>
      <c r="AW53">
        <v>5</v>
      </c>
      <c r="AX53" t="s">
        <v>473</v>
      </c>
      <c r="AY53" t="s">
        <v>473</v>
      </c>
      <c r="AZ53" t="s">
        <v>473</v>
      </c>
      <c r="BA53" t="s">
        <v>473</v>
      </c>
      <c r="BB53" t="s">
        <v>473</v>
      </c>
      <c r="BH53" t="s">
        <v>495</v>
      </c>
      <c r="BI53" t="s">
        <v>495</v>
      </c>
      <c r="BT53" s="1"/>
    </row>
    <row r="54" spans="1:72" ht="17" customHeight="1" x14ac:dyDescent="0.35">
      <c r="A54">
        <v>192</v>
      </c>
      <c r="D54" t="s">
        <v>143</v>
      </c>
      <c r="E54" t="s">
        <v>144</v>
      </c>
      <c r="F54" s="3">
        <v>43222.585856481484</v>
      </c>
      <c r="G54" t="s">
        <v>422</v>
      </c>
      <c r="H54" t="s">
        <v>427</v>
      </c>
      <c r="I54" t="s">
        <v>321</v>
      </c>
      <c r="J54" t="s">
        <v>433</v>
      </c>
      <c r="K54">
        <f t="shared" si="1"/>
        <v>0</v>
      </c>
      <c r="W54">
        <v>1</v>
      </c>
      <c r="X54" t="s">
        <v>484</v>
      </c>
      <c r="Y54" t="s">
        <v>484</v>
      </c>
      <c r="AC54" t="s">
        <v>486</v>
      </c>
      <c r="AD54" t="s">
        <v>486</v>
      </c>
      <c r="AE54" t="s">
        <v>452</v>
      </c>
      <c r="AF54" t="s">
        <v>486</v>
      </c>
      <c r="AG54" t="s">
        <v>452</v>
      </c>
      <c r="AH54" t="s">
        <v>452</v>
      </c>
      <c r="AI54" t="s">
        <v>452</v>
      </c>
      <c r="AJ54" t="s">
        <v>452</v>
      </c>
      <c r="AK54" t="s">
        <v>486</v>
      </c>
      <c r="AL54" t="s">
        <v>452</v>
      </c>
      <c r="AM54" t="s">
        <v>322</v>
      </c>
      <c r="AN54" t="s">
        <v>458</v>
      </c>
      <c r="AO54" t="s">
        <v>458</v>
      </c>
      <c r="AP54" t="s">
        <v>458</v>
      </c>
      <c r="AQ54" t="s">
        <v>458</v>
      </c>
      <c r="AR54" t="s">
        <v>458</v>
      </c>
      <c r="AS54" t="s">
        <v>490</v>
      </c>
      <c r="AT54" t="s">
        <v>459</v>
      </c>
      <c r="AU54" t="s">
        <v>279</v>
      </c>
      <c r="AV54" s="2" t="s">
        <v>323</v>
      </c>
      <c r="AW54">
        <v>1</v>
      </c>
      <c r="BF54" t="s">
        <v>473</v>
      </c>
      <c r="BG54" t="s">
        <v>324</v>
      </c>
      <c r="BH54" t="s">
        <v>495</v>
      </c>
      <c r="BI54" t="s">
        <v>495</v>
      </c>
      <c r="BJ54" s="2" t="s">
        <v>325</v>
      </c>
      <c r="BT54" s="1"/>
    </row>
    <row r="55" spans="1:72" x14ac:dyDescent="0.35">
      <c r="A55">
        <v>195</v>
      </c>
      <c r="D55" t="s">
        <v>143</v>
      </c>
      <c r="E55" t="s">
        <v>144</v>
      </c>
      <c r="F55" s="3">
        <v>43222.783217592594</v>
      </c>
      <c r="G55" t="s">
        <v>422</v>
      </c>
      <c r="H55" t="s">
        <v>428</v>
      </c>
      <c r="I55" t="s">
        <v>277</v>
      </c>
      <c r="J55" t="s">
        <v>433</v>
      </c>
      <c r="K55">
        <f t="shared" si="1"/>
        <v>0</v>
      </c>
      <c r="W55">
        <v>1</v>
      </c>
      <c r="X55" t="s">
        <v>477</v>
      </c>
      <c r="Y55" t="s">
        <v>483</v>
      </c>
      <c r="AC55" t="s">
        <v>456</v>
      </c>
      <c r="AD55" t="s">
        <v>488</v>
      </c>
      <c r="AE55" t="s">
        <v>488</v>
      </c>
      <c r="AF55" t="s">
        <v>488</v>
      </c>
      <c r="AG55" t="s">
        <v>487</v>
      </c>
      <c r="AH55" t="s">
        <v>487</v>
      </c>
      <c r="AI55" t="s">
        <v>487</v>
      </c>
      <c r="AJ55" t="s">
        <v>487</v>
      </c>
      <c r="AK55" t="s">
        <v>487</v>
      </c>
      <c r="AL55" t="s">
        <v>487</v>
      </c>
      <c r="AN55" t="s">
        <v>490</v>
      </c>
      <c r="AO55" t="s">
        <v>490</v>
      </c>
      <c r="AP55" t="s">
        <v>490</v>
      </c>
      <c r="AQ55" t="s">
        <v>459</v>
      </c>
      <c r="AR55" t="s">
        <v>491</v>
      </c>
      <c r="AS55" t="s">
        <v>490</v>
      </c>
      <c r="AT55" t="s">
        <v>490</v>
      </c>
      <c r="AW55">
        <v>4</v>
      </c>
      <c r="AX55" t="s">
        <v>473</v>
      </c>
      <c r="AZ55" t="s">
        <v>473</v>
      </c>
      <c r="BA55" t="s">
        <v>473</v>
      </c>
      <c r="BB55" t="s">
        <v>473</v>
      </c>
      <c r="BH55" t="s">
        <v>495</v>
      </c>
      <c r="BI55" t="s">
        <v>495</v>
      </c>
      <c r="BT55" s="1"/>
    </row>
    <row r="56" spans="1:72" x14ac:dyDescent="0.35">
      <c r="A56">
        <v>196</v>
      </c>
      <c r="D56" t="s">
        <v>143</v>
      </c>
      <c r="E56" t="s">
        <v>144</v>
      </c>
      <c r="F56" s="3">
        <v>43222.836527777778</v>
      </c>
      <c r="G56" t="s">
        <v>422</v>
      </c>
      <c r="H56" t="s">
        <v>428</v>
      </c>
      <c r="I56" t="s">
        <v>326</v>
      </c>
      <c r="J56" t="s">
        <v>436</v>
      </c>
      <c r="K56">
        <f t="shared" si="1"/>
        <v>0</v>
      </c>
      <c r="W56">
        <v>1</v>
      </c>
      <c r="X56" t="s">
        <v>477</v>
      </c>
      <c r="Y56" t="s">
        <v>484</v>
      </c>
      <c r="AC56" t="s">
        <v>456</v>
      </c>
      <c r="AD56" t="s">
        <v>456</v>
      </c>
      <c r="AE56" t="s">
        <v>456</v>
      </c>
      <c r="AF56" t="s">
        <v>456</v>
      </c>
      <c r="AG56" t="s">
        <v>456</v>
      </c>
      <c r="AH56" t="s">
        <v>487</v>
      </c>
      <c r="AI56" t="s">
        <v>452</v>
      </c>
      <c r="AJ56" t="s">
        <v>452</v>
      </c>
      <c r="AK56" t="s">
        <v>452</v>
      </c>
      <c r="AL56" t="s">
        <v>452</v>
      </c>
      <c r="AM56" t="s">
        <v>327</v>
      </c>
      <c r="AN56" t="s">
        <v>489</v>
      </c>
      <c r="AO56" t="s">
        <v>489</v>
      </c>
      <c r="AP56" t="s">
        <v>489</v>
      </c>
      <c r="AQ56" t="s">
        <v>459</v>
      </c>
      <c r="AR56" t="s">
        <v>490</v>
      </c>
      <c r="AS56" t="s">
        <v>490</v>
      </c>
      <c r="AT56" t="s">
        <v>458</v>
      </c>
      <c r="AV56" t="s">
        <v>328</v>
      </c>
      <c r="AW56">
        <v>5</v>
      </c>
      <c r="AX56" t="s">
        <v>473</v>
      </c>
      <c r="AY56" t="s">
        <v>473</v>
      </c>
      <c r="AZ56" t="s">
        <v>473</v>
      </c>
      <c r="BB56" t="s">
        <v>473</v>
      </c>
      <c r="BC56" t="s">
        <v>473</v>
      </c>
      <c r="BH56" t="s">
        <v>493</v>
      </c>
      <c r="BI56" t="s">
        <v>493</v>
      </c>
      <c r="BT56" s="1"/>
    </row>
    <row r="57" spans="1:72" x14ac:dyDescent="0.35">
      <c r="A57">
        <v>198</v>
      </c>
      <c r="D57" t="s">
        <v>143</v>
      </c>
      <c r="E57" t="s">
        <v>144</v>
      </c>
      <c r="F57" s="3">
        <v>43222.85428240741</v>
      </c>
      <c r="G57" t="s">
        <v>422</v>
      </c>
      <c r="H57" t="s">
        <v>428</v>
      </c>
      <c r="I57" t="s">
        <v>259</v>
      </c>
      <c r="J57" t="s">
        <v>434</v>
      </c>
      <c r="K57">
        <f t="shared" si="1"/>
        <v>1</v>
      </c>
      <c r="R57">
        <v>1</v>
      </c>
      <c r="X57" t="s">
        <v>479</v>
      </c>
      <c r="Y57" t="s">
        <v>477</v>
      </c>
      <c r="Z57" t="s">
        <v>479</v>
      </c>
      <c r="AA57" t="s">
        <v>477</v>
      </c>
      <c r="AC57" t="s">
        <v>456</v>
      </c>
      <c r="AD57" t="s">
        <v>487</v>
      </c>
      <c r="AE57" t="s">
        <v>488</v>
      </c>
      <c r="AF57" t="s">
        <v>456</v>
      </c>
      <c r="AG57" t="s">
        <v>486</v>
      </c>
      <c r="AH57" t="s">
        <v>487</v>
      </c>
      <c r="AI57" t="s">
        <v>452</v>
      </c>
      <c r="AJ57" t="s">
        <v>486</v>
      </c>
      <c r="AK57" t="s">
        <v>487</v>
      </c>
      <c r="AL57" t="s">
        <v>452</v>
      </c>
      <c r="AN57" t="s">
        <v>491</v>
      </c>
      <c r="AO57" t="s">
        <v>490</v>
      </c>
      <c r="AP57" t="s">
        <v>490</v>
      </c>
      <c r="AQ57" t="s">
        <v>459</v>
      </c>
      <c r="AR57" t="s">
        <v>490</v>
      </c>
      <c r="AS57" t="s">
        <v>489</v>
      </c>
      <c r="AT57" t="s">
        <v>459</v>
      </c>
      <c r="AW57">
        <v>3</v>
      </c>
      <c r="AX57" t="s">
        <v>473</v>
      </c>
      <c r="AY57" t="s">
        <v>473</v>
      </c>
      <c r="BB57" t="s">
        <v>473</v>
      </c>
      <c r="BH57" t="s">
        <v>494</v>
      </c>
      <c r="BI57" t="s">
        <v>494</v>
      </c>
      <c r="BT57" s="1"/>
    </row>
    <row r="58" spans="1:72" ht="21" customHeight="1" x14ac:dyDescent="0.35">
      <c r="A58">
        <v>200</v>
      </c>
      <c r="D58" t="s">
        <v>143</v>
      </c>
      <c r="E58" t="s">
        <v>144</v>
      </c>
      <c r="F58" s="3">
        <v>43222.928553240738</v>
      </c>
      <c r="G58" t="s">
        <v>425</v>
      </c>
      <c r="H58" t="s">
        <v>427</v>
      </c>
      <c r="I58" t="s">
        <v>329</v>
      </c>
      <c r="J58" t="s">
        <v>470</v>
      </c>
      <c r="K58">
        <f t="shared" si="1"/>
        <v>1</v>
      </c>
      <c r="V58">
        <v>1</v>
      </c>
      <c r="X58" t="s">
        <v>480</v>
      </c>
      <c r="Y58" t="s">
        <v>482</v>
      </c>
      <c r="Z58" t="s">
        <v>450</v>
      </c>
      <c r="AA58" t="s">
        <v>450</v>
      </c>
      <c r="AB58" t="s">
        <v>330</v>
      </c>
      <c r="AC58" t="s">
        <v>487</v>
      </c>
      <c r="AD58" t="s">
        <v>452</v>
      </c>
      <c r="AE58" t="s">
        <v>486</v>
      </c>
      <c r="AF58" t="s">
        <v>487</v>
      </c>
      <c r="AG58" t="s">
        <v>452</v>
      </c>
      <c r="AH58" t="s">
        <v>452</v>
      </c>
      <c r="AI58" t="s">
        <v>452</v>
      </c>
      <c r="AJ58" t="s">
        <v>452</v>
      </c>
      <c r="AK58" t="s">
        <v>452</v>
      </c>
      <c r="AL58" t="s">
        <v>452</v>
      </c>
      <c r="AN58" t="s">
        <v>458</v>
      </c>
      <c r="AO58" t="s">
        <v>491</v>
      </c>
      <c r="AP58" t="s">
        <v>490</v>
      </c>
      <c r="AQ58" t="s">
        <v>459</v>
      </c>
      <c r="AR58" t="s">
        <v>490</v>
      </c>
      <c r="AS58" t="s">
        <v>490</v>
      </c>
      <c r="AT58" t="s">
        <v>489</v>
      </c>
      <c r="AV58" t="s">
        <v>331</v>
      </c>
      <c r="AW58">
        <v>3</v>
      </c>
      <c r="AY58" t="s">
        <v>473</v>
      </c>
      <c r="BB58" t="s">
        <v>473</v>
      </c>
      <c r="BC58" t="s">
        <v>473</v>
      </c>
      <c r="BH58" t="s">
        <v>494</v>
      </c>
      <c r="BI58" t="s">
        <v>496</v>
      </c>
      <c r="BJ58" s="2" t="s">
        <v>332</v>
      </c>
      <c r="BT58" s="1"/>
    </row>
    <row r="59" spans="1:72" x14ac:dyDescent="0.35">
      <c r="A59">
        <v>203</v>
      </c>
      <c r="D59" t="s">
        <v>143</v>
      </c>
      <c r="E59" t="s">
        <v>144</v>
      </c>
      <c r="F59" s="3">
        <v>43222.987280092595</v>
      </c>
      <c r="G59" t="s">
        <v>422</v>
      </c>
      <c r="H59" t="s">
        <v>428</v>
      </c>
      <c r="I59" t="s">
        <v>333</v>
      </c>
      <c r="J59" t="s">
        <v>433</v>
      </c>
      <c r="K59">
        <f t="shared" si="1"/>
        <v>1</v>
      </c>
      <c r="P59">
        <v>1</v>
      </c>
      <c r="X59" t="s">
        <v>479</v>
      </c>
      <c r="Y59" t="s">
        <v>478</v>
      </c>
      <c r="Z59" t="s">
        <v>479</v>
      </c>
      <c r="AA59" t="s">
        <v>478</v>
      </c>
      <c r="AB59" t="s">
        <v>334</v>
      </c>
      <c r="AC59" t="s">
        <v>488</v>
      </c>
      <c r="AD59" t="s">
        <v>488</v>
      </c>
      <c r="AE59" t="s">
        <v>488</v>
      </c>
      <c r="AF59" t="s">
        <v>488</v>
      </c>
      <c r="AG59" t="s">
        <v>487</v>
      </c>
      <c r="AH59" t="s">
        <v>486</v>
      </c>
      <c r="AI59" t="s">
        <v>487</v>
      </c>
      <c r="AJ59" t="s">
        <v>487</v>
      </c>
      <c r="AK59" t="s">
        <v>486</v>
      </c>
      <c r="AL59" t="s">
        <v>486</v>
      </c>
      <c r="AM59" t="s">
        <v>334</v>
      </c>
      <c r="AN59" t="s">
        <v>459</v>
      </c>
      <c r="AO59" t="s">
        <v>459</v>
      </c>
      <c r="AP59" t="s">
        <v>459</v>
      </c>
      <c r="AQ59" t="s">
        <v>459</v>
      </c>
      <c r="AR59" t="s">
        <v>490</v>
      </c>
      <c r="AS59" t="s">
        <v>490</v>
      </c>
      <c r="AT59" t="s">
        <v>489</v>
      </c>
      <c r="AU59" t="s">
        <v>334</v>
      </c>
      <c r="AV59" t="s">
        <v>334</v>
      </c>
      <c r="AW59">
        <v>3</v>
      </c>
      <c r="AX59" t="s">
        <v>473</v>
      </c>
      <c r="AZ59" t="s">
        <v>473</v>
      </c>
      <c r="BA59" t="s">
        <v>473</v>
      </c>
      <c r="BG59" t="s">
        <v>334</v>
      </c>
      <c r="BH59" t="s">
        <v>496</v>
      </c>
      <c r="BI59" t="s">
        <v>496</v>
      </c>
      <c r="BJ59" t="s">
        <v>334</v>
      </c>
      <c r="BT59" s="1"/>
    </row>
    <row r="60" spans="1:72" x14ac:dyDescent="0.35">
      <c r="A60">
        <v>222</v>
      </c>
      <c r="D60" t="s">
        <v>143</v>
      </c>
      <c r="E60" t="s">
        <v>144</v>
      </c>
      <c r="F60" s="3">
        <v>43226.739652777775</v>
      </c>
      <c r="G60" t="s">
        <v>423</v>
      </c>
      <c r="H60" t="s">
        <v>428</v>
      </c>
      <c r="I60" t="s">
        <v>335</v>
      </c>
      <c r="J60" t="s">
        <v>435</v>
      </c>
      <c r="K60">
        <f t="shared" si="1"/>
        <v>0</v>
      </c>
      <c r="W60">
        <v>1</v>
      </c>
      <c r="X60" t="s">
        <v>480</v>
      </c>
      <c r="Y60" t="s">
        <v>483</v>
      </c>
      <c r="AC60" t="s">
        <v>456</v>
      </c>
      <c r="AD60" t="s">
        <v>456</v>
      </c>
      <c r="AE60" t="s">
        <v>456</v>
      </c>
      <c r="AF60" t="s">
        <v>456</v>
      </c>
      <c r="AG60" t="s">
        <v>456</v>
      </c>
      <c r="AH60" t="s">
        <v>452</v>
      </c>
      <c r="AI60" t="s">
        <v>452</v>
      </c>
      <c r="AJ60" t="s">
        <v>452</v>
      </c>
      <c r="AK60" t="s">
        <v>487</v>
      </c>
      <c r="AL60" t="s">
        <v>452</v>
      </c>
      <c r="AM60" t="s">
        <v>310</v>
      </c>
      <c r="AN60" t="s">
        <v>490</v>
      </c>
      <c r="AO60" t="s">
        <v>490</v>
      </c>
      <c r="AP60" t="s">
        <v>489</v>
      </c>
      <c r="AQ60" t="s">
        <v>459</v>
      </c>
      <c r="AR60" t="s">
        <v>491</v>
      </c>
      <c r="AS60" t="s">
        <v>459</v>
      </c>
      <c r="AT60" t="s">
        <v>459</v>
      </c>
      <c r="AW60">
        <v>6</v>
      </c>
      <c r="AX60" t="s">
        <v>473</v>
      </c>
      <c r="AY60" t="s">
        <v>473</v>
      </c>
      <c r="AZ60" t="s">
        <v>473</v>
      </c>
      <c r="BA60" t="s">
        <v>473</v>
      </c>
      <c r="BB60" t="s">
        <v>473</v>
      </c>
      <c r="BC60" t="s">
        <v>473</v>
      </c>
      <c r="BH60" t="s">
        <v>493</v>
      </c>
      <c r="BI60" t="s">
        <v>493</v>
      </c>
      <c r="BT60" s="1"/>
    </row>
    <row r="61" spans="1:72" x14ac:dyDescent="0.35">
      <c r="A61">
        <v>223</v>
      </c>
      <c r="D61" t="s">
        <v>143</v>
      </c>
      <c r="E61" t="s">
        <v>144</v>
      </c>
      <c r="F61" s="3">
        <v>43226.777858796297</v>
      </c>
      <c r="G61" t="s">
        <v>423</v>
      </c>
      <c r="H61" t="s">
        <v>427</v>
      </c>
      <c r="I61" t="s">
        <v>336</v>
      </c>
      <c r="J61" t="s">
        <v>468</v>
      </c>
      <c r="K61">
        <f t="shared" si="1"/>
        <v>0</v>
      </c>
      <c r="W61">
        <v>1</v>
      </c>
      <c r="X61" t="s">
        <v>480</v>
      </c>
      <c r="Y61" t="s">
        <v>484</v>
      </c>
      <c r="AC61" t="s">
        <v>488</v>
      </c>
      <c r="AD61" t="s">
        <v>486</v>
      </c>
      <c r="AE61" t="s">
        <v>487</v>
      </c>
      <c r="AF61" t="s">
        <v>488</v>
      </c>
      <c r="AG61" t="s">
        <v>452</v>
      </c>
      <c r="AH61" t="s">
        <v>486</v>
      </c>
      <c r="AI61" t="s">
        <v>452</v>
      </c>
      <c r="AJ61" t="s">
        <v>486</v>
      </c>
      <c r="AK61" t="s">
        <v>486</v>
      </c>
      <c r="AL61" t="s">
        <v>452</v>
      </c>
      <c r="AN61" t="s">
        <v>491</v>
      </c>
      <c r="AO61" t="s">
        <v>491</v>
      </c>
      <c r="AP61" t="s">
        <v>491</v>
      </c>
      <c r="AQ61" t="s">
        <v>459</v>
      </c>
      <c r="AR61" t="s">
        <v>491</v>
      </c>
      <c r="AS61" t="s">
        <v>490</v>
      </c>
      <c r="AT61" t="s">
        <v>459</v>
      </c>
      <c r="AV61" t="s">
        <v>337</v>
      </c>
      <c r="AW61">
        <v>3</v>
      </c>
      <c r="AZ61" t="s">
        <v>473</v>
      </c>
      <c r="BA61" t="s">
        <v>473</v>
      </c>
      <c r="BB61" t="s">
        <v>473</v>
      </c>
      <c r="BH61" t="s">
        <v>494</v>
      </c>
      <c r="BI61" t="s">
        <v>494</v>
      </c>
      <c r="BT61" s="1"/>
    </row>
    <row r="62" spans="1:72" ht="14.5" customHeight="1" x14ac:dyDescent="0.35">
      <c r="A62">
        <v>224</v>
      </c>
      <c r="D62" t="s">
        <v>143</v>
      </c>
      <c r="E62" t="s">
        <v>144</v>
      </c>
      <c r="F62" s="3">
        <v>43226.783437500002</v>
      </c>
      <c r="G62" t="s">
        <v>422</v>
      </c>
      <c r="H62" t="s">
        <v>427</v>
      </c>
      <c r="I62" t="s">
        <v>338</v>
      </c>
      <c r="J62" t="s">
        <v>436</v>
      </c>
      <c r="K62">
        <f t="shared" si="1"/>
        <v>0</v>
      </c>
      <c r="W62">
        <v>1</v>
      </c>
      <c r="X62" t="s">
        <v>478</v>
      </c>
      <c r="Y62" t="s">
        <v>484</v>
      </c>
      <c r="AC62" t="s">
        <v>456</v>
      </c>
      <c r="AD62" t="s">
        <v>488</v>
      </c>
      <c r="AE62" t="s">
        <v>456</v>
      </c>
      <c r="AF62" t="s">
        <v>452</v>
      </c>
      <c r="AG62" t="s">
        <v>456</v>
      </c>
      <c r="AH62" t="s">
        <v>452</v>
      </c>
      <c r="AI62" t="s">
        <v>452</v>
      </c>
      <c r="AJ62" t="s">
        <v>452</v>
      </c>
      <c r="AK62" t="s">
        <v>452</v>
      </c>
      <c r="AL62" t="s">
        <v>452</v>
      </c>
      <c r="AN62" t="s">
        <v>459</v>
      </c>
      <c r="AO62" t="s">
        <v>459</v>
      </c>
      <c r="AP62" t="s">
        <v>459</v>
      </c>
      <c r="AQ62" t="s">
        <v>459</v>
      </c>
      <c r="AR62" t="s">
        <v>491</v>
      </c>
      <c r="AS62" t="s">
        <v>490</v>
      </c>
      <c r="AT62" t="s">
        <v>490</v>
      </c>
      <c r="AV62" s="2" t="s">
        <v>339</v>
      </c>
      <c r="AW62">
        <v>8</v>
      </c>
      <c r="AX62" t="s">
        <v>473</v>
      </c>
      <c r="AY62" t="s">
        <v>473</v>
      </c>
      <c r="AZ62" t="s">
        <v>473</v>
      </c>
      <c r="BA62" t="s">
        <v>473</v>
      </c>
      <c r="BB62" t="s">
        <v>473</v>
      </c>
      <c r="BC62" t="s">
        <v>473</v>
      </c>
      <c r="BD62" t="s">
        <v>473</v>
      </c>
      <c r="BE62" t="s">
        <v>473</v>
      </c>
      <c r="BH62" t="s">
        <v>493</v>
      </c>
      <c r="BI62" t="s">
        <v>493</v>
      </c>
      <c r="BT62" s="1"/>
    </row>
    <row r="63" spans="1:72" x14ac:dyDescent="0.35">
      <c r="A63">
        <v>227</v>
      </c>
      <c r="D63" t="s">
        <v>143</v>
      </c>
      <c r="E63" t="s">
        <v>144</v>
      </c>
      <c r="F63" s="3">
        <v>43227.618090277778</v>
      </c>
      <c r="G63" t="s">
        <v>422</v>
      </c>
      <c r="H63" t="s">
        <v>428</v>
      </c>
      <c r="I63" t="s">
        <v>340</v>
      </c>
      <c r="J63" t="s">
        <v>437</v>
      </c>
      <c r="K63">
        <f t="shared" si="1"/>
        <v>1</v>
      </c>
      <c r="P63">
        <v>1</v>
      </c>
      <c r="X63" t="s">
        <v>477</v>
      </c>
      <c r="Y63" t="s">
        <v>484</v>
      </c>
      <c r="Z63" t="s">
        <v>485</v>
      </c>
      <c r="AA63" t="s">
        <v>485</v>
      </c>
      <c r="AC63" t="s">
        <v>456</v>
      </c>
      <c r="AD63" t="s">
        <v>456</v>
      </c>
      <c r="AE63" t="s">
        <v>456</v>
      </c>
      <c r="AF63" t="s">
        <v>456</v>
      </c>
      <c r="AG63" t="s">
        <v>487</v>
      </c>
      <c r="AH63" t="s">
        <v>486</v>
      </c>
      <c r="AI63" t="s">
        <v>452</v>
      </c>
      <c r="AJ63" t="s">
        <v>452</v>
      </c>
      <c r="AK63" t="s">
        <v>486</v>
      </c>
      <c r="AL63" t="s">
        <v>486</v>
      </c>
      <c r="AN63" t="s">
        <v>491</v>
      </c>
      <c r="AO63" t="s">
        <v>491</v>
      </c>
      <c r="AP63" t="s">
        <v>491</v>
      </c>
      <c r="AQ63" t="s">
        <v>459</v>
      </c>
      <c r="AR63" t="s">
        <v>458</v>
      </c>
      <c r="AS63" t="s">
        <v>459</v>
      </c>
      <c r="AT63" t="s">
        <v>459</v>
      </c>
      <c r="AW63">
        <v>5</v>
      </c>
      <c r="AX63" t="s">
        <v>473</v>
      </c>
      <c r="AY63" t="s">
        <v>473</v>
      </c>
      <c r="BB63" t="s">
        <v>473</v>
      </c>
      <c r="BC63" t="s">
        <v>473</v>
      </c>
      <c r="BE63" t="s">
        <v>473</v>
      </c>
      <c r="BH63" t="s">
        <v>495</v>
      </c>
      <c r="BI63" t="s">
        <v>493</v>
      </c>
      <c r="BT63" s="1"/>
    </row>
    <row r="64" spans="1:72" x14ac:dyDescent="0.35">
      <c r="A64">
        <v>230</v>
      </c>
      <c r="D64" t="s">
        <v>143</v>
      </c>
      <c r="E64" t="s">
        <v>144</v>
      </c>
      <c r="F64" s="3">
        <v>43227.682256944441</v>
      </c>
      <c r="G64" t="s">
        <v>421</v>
      </c>
      <c r="H64" t="s">
        <v>428</v>
      </c>
      <c r="I64" t="s">
        <v>277</v>
      </c>
      <c r="J64" t="s">
        <v>470</v>
      </c>
      <c r="K64">
        <f t="shared" si="1"/>
        <v>1</v>
      </c>
      <c r="Q64">
        <v>1</v>
      </c>
      <c r="X64" t="s">
        <v>479</v>
      </c>
      <c r="Y64" t="s">
        <v>479</v>
      </c>
      <c r="Z64" t="s">
        <v>485</v>
      </c>
      <c r="AA64" t="s">
        <v>479</v>
      </c>
      <c r="AB64" t="s">
        <v>341</v>
      </c>
      <c r="AC64" t="s">
        <v>456</v>
      </c>
      <c r="AD64" t="s">
        <v>456</v>
      </c>
      <c r="AE64" t="s">
        <v>488</v>
      </c>
      <c r="AF64" t="s">
        <v>456</v>
      </c>
      <c r="AG64" t="s">
        <v>488</v>
      </c>
      <c r="AH64" t="s">
        <v>456</v>
      </c>
      <c r="AI64" t="s">
        <v>456</v>
      </c>
      <c r="AJ64" t="s">
        <v>456</v>
      </c>
      <c r="AK64" t="s">
        <v>488</v>
      </c>
      <c r="AL64" t="s">
        <v>487</v>
      </c>
      <c r="AN64" t="s">
        <v>489</v>
      </c>
      <c r="AO64" t="s">
        <v>491</v>
      </c>
      <c r="AP64" t="s">
        <v>490</v>
      </c>
      <c r="AQ64" t="s">
        <v>459</v>
      </c>
      <c r="AR64" t="s">
        <v>491</v>
      </c>
      <c r="AS64" t="s">
        <v>489</v>
      </c>
      <c r="AT64" t="s">
        <v>489</v>
      </c>
      <c r="AU64" t="s">
        <v>342</v>
      </c>
      <c r="AV64" t="s">
        <v>343</v>
      </c>
      <c r="AW64">
        <v>4</v>
      </c>
      <c r="AY64" t="s">
        <v>473</v>
      </c>
      <c r="BC64" t="s">
        <v>473</v>
      </c>
      <c r="BD64" t="s">
        <v>473</v>
      </c>
      <c r="BE64" t="s">
        <v>473</v>
      </c>
      <c r="BH64" t="s">
        <v>493</v>
      </c>
      <c r="BI64" t="s">
        <v>493</v>
      </c>
      <c r="BT64" s="1"/>
    </row>
    <row r="65" spans="1:72" ht="14.5" customHeight="1" x14ac:dyDescent="0.35">
      <c r="A65">
        <v>231</v>
      </c>
      <c r="D65" t="s">
        <v>143</v>
      </c>
      <c r="E65" t="s">
        <v>144</v>
      </c>
      <c r="F65" s="3">
        <v>43227.688402777778</v>
      </c>
      <c r="G65" t="s">
        <v>421</v>
      </c>
      <c r="H65" t="s">
        <v>428</v>
      </c>
      <c r="I65" t="s">
        <v>259</v>
      </c>
      <c r="J65" t="s">
        <v>434</v>
      </c>
      <c r="K65">
        <f t="shared" si="1"/>
        <v>0</v>
      </c>
      <c r="W65">
        <v>1</v>
      </c>
      <c r="X65" t="s">
        <v>481</v>
      </c>
      <c r="Y65" t="s">
        <v>484</v>
      </c>
      <c r="AC65" t="s">
        <v>456</v>
      </c>
      <c r="AD65" t="s">
        <v>486</v>
      </c>
      <c r="AE65" t="s">
        <v>486</v>
      </c>
      <c r="AF65" t="s">
        <v>488</v>
      </c>
      <c r="AG65" t="s">
        <v>486</v>
      </c>
      <c r="AH65" t="s">
        <v>487</v>
      </c>
      <c r="AI65" t="s">
        <v>452</v>
      </c>
      <c r="AJ65" t="s">
        <v>486</v>
      </c>
      <c r="AK65" t="s">
        <v>487</v>
      </c>
      <c r="AL65" t="s">
        <v>452</v>
      </c>
      <c r="AM65" t="s">
        <v>344</v>
      </c>
      <c r="AN65" t="s">
        <v>458</v>
      </c>
      <c r="AO65" t="s">
        <v>458</v>
      </c>
      <c r="AP65" t="s">
        <v>458</v>
      </c>
      <c r="AQ65" t="s">
        <v>459</v>
      </c>
      <c r="AR65" t="s">
        <v>458</v>
      </c>
      <c r="AS65" t="s">
        <v>489</v>
      </c>
      <c r="AT65" t="s">
        <v>489</v>
      </c>
      <c r="AV65" s="2" t="s">
        <v>345</v>
      </c>
      <c r="AW65">
        <v>6</v>
      </c>
      <c r="AX65" t="s">
        <v>473</v>
      </c>
      <c r="AY65" t="s">
        <v>473</v>
      </c>
      <c r="BB65" t="s">
        <v>473</v>
      </c>
      <c r="BC65" t="s">
        <v>473</v>
      </c>
      <c r="BD65" t="s">
        <v>473</v>
      </c>
      <c r="BF65" t="s">
        <v>473</v>
      </c>
      <c r="BG65" t="s">
        <v>346</v>
      </c>
      <c r="BH65" t="s">
        <v>496</v>
      </c>
      <c r="BI65" t="s">
        <v>493</v>
      </c>
      <c r="BT65" s="1"/>
    </row>
    <row r="66" spans="1:72" x14ac:dyDescent="0.35">
      <c r="A66">
        <v>237</v>
      </c>
      <c r="D66" t="s">
        <v>143</v>
      </c>
      <c r="E66" t="s">
        <v>144</v>
      </c>
      <c r="F66" s="3">
        <v>43227.828865740739</v>
      </c>
      <c r="G66" t="s">
        <v>421</v>
      </c>
      <c r="H66" t="s">
        <v>428</v>
      </c>
      <c r="I66" t="s">
        <v>277</v>
      </c>
      <c r="J66" t="s">
        <v>433</v>
      </c>
      <c r="K66">
        <f t="shared" si="1"/>
        <v>1</v>
      </c>
      <c r="N66">
        <v>1</v>
      </c>
      <c r="X66" t="s">
        <v>479</v>
      </c>
      <c r="Y66" t="s">
        <v>480</v>
      </c>
      <c r="Z66" t="s">
        <v>485</v>
      </c>
      <c r="AA66" t="s">
        <v>485</v>
      </c>
      <c r="AC66" t="s">
        <v>456</v>
      </c>
      <c r="AD66" t="s">
        <v>488</v>
      </c>
      <c r="AE66" t="s">
        <v>488</v>
      </c>
      <c r="AF66" t="s">
        <v>488</v>
      </c>
      <c r="AG66" t="s">
        <v>487</v>
      </c>
      <c r="AH66" t="s">
        <v>487</v>
      </c>
      <c r="AI66" t="s">
        <v>486</v>
      </c>
      <c r="AJ66" t="s">
        <v>486</v>
      </c>
      <c r="AK66" t="s">
        <v>487</v>
      </c>
      <c r="AL66" t="s">
        <v>486</v>
      </c>
      <c r="AM66" t="s">
        <v>347</v>
      </c>
      <c r="AN66" t="s">
        <v>491</v>
      </c>
      <c r="AO66" t="s">
        <v>491</v>
      </c>
      <c r="AP66" t="s">
        <v>458</v>
      </c>
      <c r="AQ66" t="s">
        <v>459</v>
      </c>
      <c r="AR66" t="s">
        <v>491</v>
      </c>
      <c r="AS66" t="s">
        <v>491</v>
      </c>
      <c r="AT66" t="s">
        <v>489</v>
      </c>
      <c r="AW66">
        <v>6</v>
      </c>
      <c r="AX66" t="s">
        <v>473</v>
      </c>
      <c r="AY66" t="s">
        <v>473</v>
      </c>
      <c r="BB66" t="s">
        <v>473</v>
      </c>
      <c r="BC66" t="s">
        <v>473</v>
      </c>
      <c r="BD66" t="s">
        <v>473</v>
      </c>
      <c r="BE66" t="s">
        <v>473</v>
      </c>
      <c r="BH66" t="s">
        <v>495</v>
      </c>
      <c r="BI66" t="s">
        <v>495</v>
      </c>
      <c r="BT66" s="1"/>
    </row>
    <row r="67" spans="1:72" x14ac:dyDescent="0.35">
      <c r="A67">
        <v>238</v>
      </c>
      <c r="D67" t="s">
        <v>143</v>
      </c>
      <c r="E67" t="s">
        <v>144</v>
      </c>
      <c r="F67" s="3">
        <v>43227.839826388888</v>
      </c>
      <c r="G67" t="s">
        <v>422</v>
      </c>
      <c r="H67" t="s">
        <v>428</v>
      </c>
      <c r="I67" t="s">
        <v>269</v>
      </c>
      <c r="J67" t="s">
        <v>435</v>
      </c>
      <c r="K67">
        <f t="shared" ref="K67:K76" si="2">SUM(L67:V67)</f>
        <v>2</v>
      </c>
      <c r="L67">
        <v>1</v>
      </c>
      <c r="N67">
        <v>1</v>
      </c>
      <c r="X67" t="s">
        <v>479</v>
      </c>
      <c r="Y67" t="s">
        <v>477</v>
      </c>
      <c r="Z67" t="s">
        <v>485</v>
      </c>
      <c r="AA67" t="s">
        <v>485</v>
      </c>
      <c r="AB67" t="s">
        <v>348</v>
      </c>
      <c r="AC67" t="s">
        <v>456</v>
      </c>
      <c r="AD67" t="s">
        <v>456</v>
      </c>
      <c r="AE67" t="s">
        <v>456</v>
      </c>
      <c r="AF67" t="s">
        <v>456</v>
      </c>
      <c r="AG67" t="s">
        <v>456</v>
      </c>
      <c r="AH67" t="s">
        <v>456</v>
      </c>
      <c r="AI67" t="s">
        <v>488</v>
      </c>
      <c r="AJ67" t="s">
        <v>456</v>
      </c>
      <c r="AK67" t="s">
        <v>456</v>
      </c>
      <c r="AL67" t="s">
        <v>488</v>
      </c>
      <c r="AM67" t="s">
        <v>349</v>
      </c>
      <c r="AN67" t="s">
        <v>490</v>
      </c>
      <c r="AO67" t="s">
        <v>490</v>
      </c>
      <c r="AP67" t="s">
        <v>490</v>
      </c>
      <c r="AQ67" t="s">
        <v>459</v>
      </c>
      <c r="AR67" t="s">
        <v>489</v>
      </c>
      <c r="AS67" t="s">
        <v>489</v>
      </c>
      <c r="AT67" t="s">
        <v>489</v>
      </c>
      <c r="AV67" t="s">
        <v>350</v>
      </c>
      <c r="AW67">
        <v>5</v>
      </c>
      <c r="AX67" t="s">
        <v>473</v>
      </c>
      <c r="AY67" t="s">
        <v>473</v>
      </c>
      <c r="AZ67" t="s">
        <v>473</v>
      </c>
      <c r="BA67" t="s">
        <v>473</v>
      </c>
      <c r="BB67" t="s">
        <v>473</v>
      </c>
      <c r="BH67" t="s">
        <v>494</v>
      </c>
      <c r="BI67" t="s">
        <v>495</v>
      </c>
      <c r="BT67" s="1"/>
    </row>
    <row r="68" spans="1:72" ht="19.5" customHeight="1" x14ac:dyDescent="0.35">
      <c r="A68">
        <v>239</v>
      </c>
      <c r="D68" t="s">
        <v>143</v>
      </c>
      <c r="E68" t="s">
        <v>144</v>
      </c>
      <c r="F68" s="3">
        <v>43227.845358796294</v>
      </c>
      <c r="G68" t="s">
        <v>421</v>
      </c>
      <c r="H68" t="s">
        <v>428</v>
      </c>
      <c r="I68" t="s">
        <v>277</v>
      </c>
      <c r="J68" t="s">
        <v>433</v>
      </c>
      <c r="K68">
        <f t="shared" si="2"/>
        <v>0</v>
      </c>
      <c r="W68">
        <v>1</v>
      </c>
      <c r="X68" t="s">
        <v>482</v>
      </c>
      <c r="Y68" t="s">
        <v>484</v>
      </c>
      <c r="AC68" t="s">
        <v>452</v>
      </c>
      <c r="AD68" t="s">
        <v>452</v>
      </c>
      <c r="AE68" t="s">
        <v>452</v>
      </c>
      <c r="AF68" t="s">
        <v>452</v>
      </c>
      <c r="AG68" t="s">
        <v>452</v>
      </c>
      <c r="AH68" t="s">
        <v>452</v>
      </c>
      <c r="AI68" t="s">
        <v>452</v>
      </c>
      <c r="AJ68" t="s">
        <v>452</v>
      </c>
      <c r="AK68" t="s">
        <v>452</v>
      </c>
      <c r="AL68" t="s">
        <v>452</v>
      </c>
      <c r="AN68" t="s">
        <v>458</v>
      </c>
      <c r="AO68" t="s">
        <v>458</v>
      </c>
      <c r="AP68" t="s">
        <v>458</v>
      </c>
      <c r="AQ68" t="s">
        <v>459</v>
      </c>
      <c r="AR68" t="s">
        <v>458</v>
      </c>
      <c r="AS68" t="s">
        <v>459</v>
      </c>
      <c r="AT68" t="s">
        <v>490</v>
      </c>
      <c r="AV68" s="2" t="s">
        <v>351</v>
      </c>
      <c r="AW68">
        <v>2</v>
      </c>
      <c r="AY68" t="s">
        <v>473</v>
      </c>
      <c r="BB68" t="s">
        <v>473</v>
      </c>
      <c r="BH68" t="s">
        <v>494</v>
      </c>
      <c r="BI68" t="s">
        <v>495</v>
      </c>
      <c r="BT68" s="1"/>
    </row>
    <row r="69" spans="1:72" x14ac:dyDescent="0.35">
      <c r="A69">
        <v>243</v>
      </c>
      <c r="D69" t="s">
        <v>143</v>
      </c>
      <c r="E69" t="s">
        <v>144</v>
      </c>
      <c r="F69" s="3">
        <v>43228.37835648148</v>
      </c>
      <c r="G69" t="s">
        <v>421</v>
      </c>
      <c r="H69" t="s">
        <v>428</v>
      </c>
      <c r="I69" t="s">
        <v>269</v>
      </c>
      <c r="J69" t="s">
        <v>433</v>
      </c>
      <c r="K69">
        <f t="shared" si="2"/>
        <v>0</v>
      </c>
      <c r="W69">
        <v>1</v>
      </c>
      <c r="X69" t="s">
        <v>480</v>
      </c>
      <c r="Y69" t="s">
        <v>484</v>
      </c>
      <c r="AC69" t="s">
        <v>456</v>
      </c>
      <c r="AD69" t="s">
        <v>486</v>
      </c>
      <c r="AE69" t="s">
        <v>488</v>
      </c>
      <c r="AF69" t="s">
        <v>456</v>
      </c>
      <c r="AG69" t="s">
        <v>486</v>
      </c>
      <c r="AH69" t="s">
        <v>487</v>
      </c>
      <c r="AI69" t="s">
        <v>452</v>
      </c>
      <c r="AJ69" t="s">
        <v>486</v>
      </c>
      <c r="AK69" t="s">
        <v>487</v>
      </c>
      <c r="AL69" t="s">
        <v>452</v>
      </c>
      <c r="AN69" t="s">
        <v>458</v>
      </c>
      <c r="AO69" t="s">
        <v>491</v>
      </c>
      <c r="AP69" t="s">
        <v>491</v>
      </c>
      <c r="AQ69" t="s">
        <v>459</v>
      </c>
      <c r="AR69" t="s">
        <v>490</v>
      </c>
      <c r="AS69" t="s">
        <v>459</v>
      </c>
      <c r="AT69" t="s">
        <v>489</v>
      </c>
      <c r="AW69">
        <v>3</v>
      </c>
      <c r="AX69" t="s">
        <v>473</v>
      </c>
      <c r="AY69" t="s">
        <v>473</v>
      </c>
      <c r="BB69" t="s">
        <v>473</v>
      </c>
      <c r="BH69" t="s">
        <v>496</v>
      </c>
      <c r="BI69" t="s">
        <v>495</v>
      </c>
      <c r="BT69" s="1"/>
    </row>
    <row r="70" spans="1:72" ht="20" customHeight="1" x14ac:dyDescent="0.35">
      <c r="A70">
        <v>244</v>
      </c>
      <c r="D70" t="s">
        <v>143</v>
      </c>
      <c r="E70" t="s">
        <v>144</v>
      </c>
      <c r="F70" s="3">
        <v>43228.406354166669</v>
      </c>
      <c r="G70" t="s">
        <v>420</v>
      </c>
      <c r="H70" t="s">
        <v>428</v>
      </c>
      <c r="I70" t="s">
        <v>272</v>
      </c>
      <c r="J70" t="s">
        <v>436</v>
      </c>
      <c r="K70">
        <f t="shared" si="2"/>
        <v>0</v>
      </c>
      <c r="W70">
        <v>1</v>
      </c>
      <c r="X70" t="s">
        <v>477</v>
      </c>
      <c r="Y70" t="s">
        <v>480</v>
      </c>
      <c r="AC70" t="s">
        <v>456</v>
      </c>
      <c r="AD70" t="s">
        <v>487</v>
      </c>
      <c r="AE70" t="s">
        <v>488</v>
      </c>
      <c r="AF70" t="s">
        <v>456</v>
      </c>
      <c r="AG70" t="s">
        <v>452</v>
      </c>
      <c r="AH70" t="s">
        <v>488</v>
      </c>
      <c r="AI70" t="s">
        <v>488</v>
      </c>
      <c r="AJ70" t="s">
        <v>488</v>
      </c>
      <c r="AK70" t="s">
        <v>487</v>
      </c>
      <c r="AL70" t="s">
        <v>452</v>
      </c>
      <c r="AN70" t="s">
        <v>491</v>
      </c>
      <c r="AO70" t="s">
        <v>491</v>
      </c>
      <c r="AP70" t="s">
        <v>491</v>
      </c>
      <c r="AQ70" t="s">
        <v>459</v>
      </c>
      <c r="AR70" t="s">
        <v>489</v>
      </c>
      <c r="AS70" t="s">
        <v>489</v>
      </c>
      <c r="AT70" t="s">
        <v>489</v>
      </c>
      <c r="AV70" s="2" t="s">
        <v>352</v>
      </c>
      <c r="AW70">
        <v>2</v>
      </c>
      <c r="AY70" t="s">
        <v>473</v>
      </c>
      <c r="BB70" t="s">
        <v>473</v>
      </c>
      <c r="BH70" t="s">
        <v>496</v>
      </c>
      <c r="BI70" t="s">
        <v>496</v>
      </c>
      <c r="BT70" s="1"/>
    </row>
    <row r="71" spans="1:72" x14ac:dyDescent="0.35">
      <c r="A71">
        <v>245</v>
      </c>
      <c r="D71" t="s">
        <v>143</v>
      </c>
      <c r="E71" t="s">
        <v>144</v>
      </c>
      <c r="F71" s="3">
        <v>43228.981608796297</v>
      </c>
      <c r="G71" t="s">
        <v>422</v>
      </c>
      <c r="H71" t="s">
        <v>428</v>
      </c>
      <c r="I71" t="s">
        <v>277</v>
      </c>
      <c r="J71" t="s">
        <v>435</v>
      </c>
      <c r="K71">
        <f t="shared" si="2"/>
        <v>3</v>
      </c>
      <c r="M71">
        <v>1</v>
      </c>
      <c r="Q71">
        <v>1</v>
      </c>
      <c r="T71">
        <v>1</v>
      </c>
      <c r="X71" t="s">
        <v>477</v>
      </c>
      <c r="Y71" t="s">
        <v>484</v>
      </c>
      <c r="Z71" t="s">
        <v>477</v>
      </c>
      <c r="AA71" t="s">
        <v>485</v>
      </c>
      <c r="AB71" t="s">
        <v>353</v>
      </c>
      <c r="AC71" t="s">
        <v>488</v>
      </c>
      <c r="AD71" t="s">
        <v>487</v>
      </c>
      <c r="AE71" t="s">
        <v>486</v>
      </c>
      <c r="AF71" t="s">
        <v>486</v>
      </c>
      <c r="AG71" t="s">
        <v>486</v>
      </c>
      <c r="AH71" t="s">
        <v>452</v>
      </c>
      <c r="AI71" t="s">
        <v>452</v>
      </c>
      <c r="AJ71" t="s">
        <v>452</v>
      </c>
      <c r="AK71" t="s">
        <v>486</v>
      </c>
      <c r="AL71" t="s">
        <v>486</v>
      </c>
      <c r="AM71" t="s">
        <v>354</v>
      </c>
      <c r="AN71" t="s">
        <v>458</v>
      </c>
      <c r="AO71" t="s">
        <v>458</v>
      </c>
      <c r="AP71" t="s">
        <v>458</v>
      </c>
      <c r="AQ71" t="s">
        <v>459</v>
      </c>
      <c r="AR71" t="s">
        <v>490</v>
      </c>
      <c r="AS71" t="s">
        <v>489</v>
      </c>
      <c r="AT71" t="s">
        <v>491</v>
      </c>
      <c r="AV71" t="s">
        <v>355</v>
      </c>
      <c r="AW71">
        <v>4</v>
      </c>
      <c r="AX71" t="s">
        <v>473</v>
      </c>
      <c r="AY71" t="s">
        <v>473</v>
      </c>
      <c r="AZ71" t="s">
        <v>473</v>
      </c>
      <c r="BB71" t="s">
        <v>473</v>
      </c>
      <c r="BG71" t="s">
        <v>356</v>
      </c>
      <c r="BH71" t="s">
        <v>494</v>
      </c>
      <c r="BI71" t="s">
        <v>494</v>
      </c>
      <c r="BT71" s="1"/>
    </row>
    <row r="72" spans="1:72" x14ac:dyDescent="0.35">
      <c r="A72">
        <v>247</v>
      </c>
      <c r="D72" t="s">
        <v>143</v>
      </c>
      <c r="E72" t="s">
        <v>144</v>
      </c>
      <c r="F72" s="3">
        <v>43229.503506944442</v>
      </c>
      <c r="G72" t="s">
        <v>422</v>
      </c>
      <c r="H72" t="s">
        <v>428</v>
      </c>
      <c r="I72" t="s">
        <v>357</v>
      </c>
      <c r="J72" t="s">
        <v>436</v>
      </c>
      <c r="K72">
        <f t="shared" si="2"/>
        <v>1</v>
      </c>
      <c r="V72">
        <v>1</v>
      </c>
      <c r="X72" t="s">
        <v>481</v>
      </c>
      <c r="Y72" t="s">
        <v>481</v>
      </c>
      <c r="Z72" t="s">
        <v>481</v>
      </c>
      <c r="AA72" t="s">
        <v>482</v>
      </c>
      <c r="AB72" t="s">
        <v>358</v>
      </c>
      <c r="AC72" t="s">
        <v>487</v>
      </c>
      <c r="AD72" t="s">
        <v>452</v>
      </c>
      <c r="AE72" t="s">
        <v>487</v>
      </c>
      <c r="AF72" t="s">
        <v>488</v>
      </c>
      <c r="AG72" t="s">
        <v>487</v>
      </c>
      <c r="AH72" t="s">
        <v>452</v>
      </c>
      <c r="AI72" t="s">
        <v>452</v>
      </c>
      <c r="AJ72" t="s">
        <v>452</v>
      </c>
      <c r="AK72" t="s">
        <v>452</v>
      </c>
      <c r="AL72" t="s">
        <v>487</v>
      </c>
      <c r="AN72" t="s">
        <v>491</v>
      </c>
      <c r="AO72" t="s">
        <v>458</v>
      </c>
      <c r="AP72" t="s">
        <v>458</v>
      </c>
      <c r="AQ72" t="s">
        <v>459</v>
      </c>
      <c r="AR72" t="s">
        <v>490</v>
      </c>
      <c r="AS72" t="s">
        <v>489</v>
      </c>
      <c r="AT72" t="s">
        <v>490</v>
      </c>
      <c r="AU72" t="s">
        <v>359</v>
      </c>
      <c r="AV72" t="s">
        <v>360</v>
      </c>
      <c r="AW72">
        <v>7</v>
      </c>
      <c r="AX72" t="s">
        <v>473</v>
      </c>
      <c r="AY72" t="s">
        <v>473</v>
      </c>
      <c r="AZ72" t="s">
        <v>473</v>
      </c>
      <c r="BA72" t="s">
        <v>473</v>
      </c>
      <c r="BB72" t="s">
        <v>473</v>
      </c>
      <c r="BC72" t="s">
        <v>473</v>
      </c>
      <c r="BE72" t="s">
        <v>473</v>
      </c>
      <c r="BH72" t="s">
        <v>494</v>
      </c>
      <c r="BI72" t="s">
        <v>495</v>
      </c>
      <c r="BT72" s="1"/>
    </row>
    <row r="73" spans="1:72" x14ac:dyDescent="0.35">
      <c r="A73">
        <v>251</v>
      </c>
      <c r="D73" t="s">
        <v>143</v>
      </c>
      <c r="E73" t="s">
        <v>144</v>
      </c>
      <c r="F73" s="3">
        <v>43230.795023148145</v>
      </c>
      <c r="G73" t="s">
        <v>422</v>
      </c>
      <c r="H73" t="s">
        <v>427</v>
      </c>
      <c r="I73" t="s">
        <v>361</v>
      </c>
      <c r="J73" t="s">
        <v>433</v>
      </c>
      <c r="K73">
        <f t="shared" si="2"/>
        <v>1</v>
      </c>
      <c r="M73">
        <v>1</v>
      </c>
      <c r="X73" t="s">
        <v>477</v>
      </c>
      <c r="Y73" t="s">
        <v>484</v>
      </c>
      <c r="Z73" t="s">
        <v>485</v>
      </c>
      <c r="AA73" t="s">
        <v>485</v>
      </c>
      <c r="AC73" t="s">
        <v>486</v>
      </c>
      <c r="AD73" t="s">
        <v>452</v>
      </c>
      <c r="AE73" t="s">
        <v>452</v>
      </c>
      <c r="AF73" t="s">
        <v>488</v>
      </c>
      <c r="AG73" t="s">
        <v>452</v>
      </c>
      <c r="AH73" t="s">
        <v>452</v>
      </c>
      <c r="AI73" t="s">
        <v>452</v>
      </c>
      <c r="AJ73" t="s">
        <v>452</v>
      </c>
      <c r="AK73" t="s">
        <v>452</v>
      </c>
      <c r="AL73" t="s">
        <v>452</v>
      </c>
      <c r="AN73" t="s">
        <v>458</v>
      </c>
      <c r="AO73" t="s">
        <v>458</v>
      </c>
      <c r="AP73" t="s">
        <v>458</v>
      </c>
      <c r="AQ73" t="s">
        <v>459</v>
      </c>
      <c r="AR73" t="s">
        <v>458</v>
      </c>
      <c r="AS73" t="s">
        <v>489</v>
      </c>
      <c r="AT73" t="s">
        <v>489</v>
      </c>
      <c r="AV73" t="s">
        <v>362</v>
      </c>
      <c r="AW73">
        <v>4</v>
      </c>
      <c r="AX73" t="s">
        <v>473</v>
      </c>
      <c r="AY73" t="s">
        <v>473</v>
      </c>
      <c r="AZ73" t="s">
        <v>473</v>
      </c>
      <c r="BB73" t="s">
        <v>473</v>
      </c>
      <c r="BH73" t="s">
        <v>494</v>
      </c>
      <c r="BI73" t="s">
        <v>495</v>
      </c>
      <c r="BT73" s="1"/>
    </row>
    <row r="74" spans="1:72" ht="19.5" customHeight="1" x14ac:dyDescent="0.35">
      <c r="A74">
        <v>255</v>
      </c>
      <c r="D74" t="s">
        <v>143</v>
      </c>
      <c r="E74" t="s">
        <v>144</v>
      </c>
      <c r="F74" s="3">
        <v>43232.475752314815</v>
      </c>
      <c r="G74" t="s">
        <v>421</v>
      </c>
      <c r="H74" t="s">
        <v>428</v>
      </c>
      <c r="I74" t="s">
        <v>269</v>
      </c>
      <c r="J74" t="s">
        <v>433</v>
      </c>
      <c r="K74">
        <f t="shared" si="2"/>
        <v>0</v>
      </c>
      <c r="W74">
        <v>1</v>
      </c>
      <c r="X74" t="s">
        <v>477</v>
      </c>
      <c r="Y74" t="s">
        <v>484</v>
      </c>
      <c r="AC74" t="s">
        <v>456</v>
      </c>
      <c r="AD74" t="s">
        <v>487</v>
      </c>
      <c r="AE74" t="s">
        <v>456</v>
      </c>
      <c r="AF74" t="s">
        <v>456</v>
      </c>
      <c r="AG74" t="s">
        <v>487</v>
      </c>
      <c r="AH74" t="s">
        <v>486</v>
      </c>
      <c r="AI74" t="s">
        <v>486</v>
      </c>
      <c r="AJ74" t="s">
        <v>487</v>
      </c>
      <c r="AK74" t="s">
        <v>486</v>
      </c>
      <c r="AL74" t="s">
        <v>486</v>
      </c>
      <c r="AN74" t="s">
        <v>490</v>
      </c>
      <c r="AO74" t="s">
        <v>458</v>
      </c>
      <c r="AP74" t="s">
        <v>458</v>
      </c>
      <c r="AQ74" t="s">
        <v>459</v>
      </c>
      <c r="AR74" t="s">
        <v>490</v>
      </c>
      <c r="AS74" t="s">
        <v>459</v>
      </c>
      <c r="AT74" t="s">
        <v>489</v>
      </c>
      <c r="AV74" s="2" t="s">
        <v>363</v>
      </c>
      <c r="AW74">
        <v>6</v>
      </c>
      <c r="AX74" t="s">
        <v>473</v>
      </c>
      <c r="AY74" t="s">
        <v>473</v>
      </c>
      <c r="AZ74" t="s">
        <v>473</v>
      </c>
      <c r="BA74" t="s">
        <v>473</v>
      </c>
      <c r="BB74" t="s">
        <v>473</v>
      </c>
      <c r="BC74" t="s">
        <v>473</v>
      </c>
      <c r="BH74" t="s">
        <v>495</v>
      </c>
      <c r="BI74" t="s">
        <v>495</v>
      </c>
      <c r="BT74" s="1"/>
    </row>
    <row r="75" spans="1:72" x14ac:dyDescent="0.35">
      <c r="A75">
        <v>258</v>
      </c>
      <c r="D75" t="s">
        <v>143</v>
      </c>
      <c r="E75" t="s">
        <v>144</v>
      </c>
      <c r="F75" s="3">
        <v>43232.729212962964</v>
      </c>
      <c r="G75" t="s">
        <v>425</v>
      </c>
      <c r="H75" t="s">
        <v>428</v>
      </c>
      <c r="I75" t="s">
        <v>364</v>
      </c>
      <c r="J75" t="s">
        <v>433</v>
      </c>
      <c r="K75">
        <f t="shared" si="2"/>
        <v>1</v>
      </c>
      <c r="V75">
        <v>1</v>
      </c>
      <c r="X75" t="s">
        <v>478</v>
      </c>
      <c r="Y75" t="s">
        <v>484</v>
      </c>
      <c r="Z75" t="s">
        <v>482</v>
      </c>
      <c r="AA75" t="s">
        <v>450</v>
      </c>
      <c r="AB75" t="s">
        <v>365</v>
      </c>
      <c r="AC75" t="s">
        <v>456</v>
      </c>
      <c r="AD75" t="s">
        <v>487</v>
      </c>
      <c r="AE75" t="s">
        <v>452</v>
      </c>
      <c r="AF75" t="s">
        <v>456</v>
      </c>
      <c r="AG75" t="s">
        <v>487</v>
      </c>
      <c r="AH75" t="s">
        <v>487</v>
      </c>
      <c r="AI75" t="s">
        <v>452</v>
      </c>
      <c r="AJ75" t="s">
        <v>452</v>
      </c>
      <c r="AK75" t="s">
        <v>487</v>
      </c>
      <c r="AL75" t="s">
        <v>486</v>
      </c>
      <c r="AM75" t="s">
        <v>366</v>
      </c>
      <c r="AN75" t="s">
        <v>490</v>
      </c>
      <c r="AO75" t="s">
        <v>490</v>
      </c>
      <c r="AP75" t="s">
        <v>490</v>
      </c>
      <c r="AQ75" t="s">
        <v>459</v>
      </c>
      <c r="AR75" t="s">
        <v>490</v>
      </c>
      <c r="AS75" t="s">
        <v>489</v>
      </c>
      <c r="AT75" t="s">
        <v>490</v>
      </c>
      <c r="AV75" t="s">
        <v>367</v>
      </c>
      <c r="AW75">
        <v>3</v>
      </c>
      <c r="AY75" t="s">
        <v>473</v>
      </c>
      <c r="BC75" t="s">
        <v>473</v>
      </c>
      <c r="BE75" t="s">
        <v>473</v>
      </c>
      <c r="BH75" t="s">
        <v>493</v>
      </c>
      <c r="BI75" t="s">
        <v>493</v>
      </c>
      <c r="BT75" s="1"/>
    </row>
    <row r="76" spans="1:72" x14ac:dyDescent="0.35">
      <c r="A76">
        <v>259</v>
      </c>
      <c r="D76" t="s">
        <v>143</v>
      </c>
      <c r="E76" t="s">
        <v>144</v>
      </c>
      <c r="F76" s="3">
        <v>43233.722083333334</v>
      </c>
      <c r="G76" t="s">
        <v>422</v>
      </c>
      <c r="H76" t="s">
        <v>428</v>
      </c>
      <c r="I76" t="s">
        <v>368</v>
      </c>
      <c r="J76" t="s">
        <v>437</v>
      </c>
      <c r="K76">
        <f t="shared" si="2"/>
        <v>2</v>
      </c>
      <c r="S76">
        <v>1</v>
      </c>
      <c r="V76">
        <v>1</v>
      </c>
      <c r="X76" t="s">
        <v>479</v>
      </c>
      <c r="Y76" t="s">
        <v>480</v>
      </c>
      <c r="Z76" t="s">
        <v>480</v>
      </c>
      <c r="AA76" t="s">
        <v>480</v>
      </c>
      <c r="AB76" t="s">
        <v>369</v>
      </c>
      <c r="AC76" t="s">
        <v>456</v>
      </c>
      <c r="AD76" t="s">
        <v>487</v>
      </c>
      <c r="AE76" t="s">
        <v>456</v>
      </c>
      <c r="AF76" t="s">
        <v>456</v>
      </c>
      <c r="AG76" t="s">
        <v>487</v>
      </c>
      <c r="AH76" t="s">
        <v>486</v>
      </c>
      <c r="AI76" t="s">
        <v>452</v>
      </c>
      <c r="AJ76" t="s">
        <v>488</v>
      </c>
      <c r="AK76" t="s">
        <v>486</v>
      </c>
      <c r="AL76" t="s">
        <v>452</v>
      </c>
      <c r="AN76" t="s">
        <v>490</v>
      </c>
      <c r="AO76" t="s">
        <v>491</v>
      </c>
      <c r="AP76" t="s">
        <v>490</v>
      </c>
      <c r="AQ76" t="s">
        <v>459</v>
      </c>
      <c r="AR76" t="s">
        <v>491</v>
      </c>
      <c r="AS76" t="s">
        <v>489</v>
      </c>
      <c r="AT76" t="s">
        <v>459</v>
      </c>
      <c r="AU76" t="s">
        <v>370</v>
      </c>
      <c r="AV76" t="s">
        <v>371</v>
      </c>
      <c r="AW76">
        <v>5</v>
      </c>
      <c r="AX76" t="s">
        <v>473</v>
      </c>
      <c r="AY76" t="s">
        <v>473</v>
      </c>
      <c r="AZ76" t="s">
        <v>473</v>
      </c>
      <c r="BA76" t="s">
        <v>473</v>
      </c>
      <c r="BB76" t="s">
        <v>473</v>
      </c>
      <c r="BH76" t="s">
        <v>494</v>
      </c>
      <c r="BI76" t="s">
        <v>494</v>
      </c>
      <c r="BJ76" t="s">
        <v>372</v>
      </c>
      <c r="BT76" s="1"/>
    </row>
    <row r="77" spans="1:72"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72" x14ac:dyDescent="0.35">
      <c r="L78" t="s">
        <v>497</v>
      </c>
      <c r="M78">
        <v>1</v>
      </c>
      <c r="N78">
        <v>2</v>
      </c>
      <c r="O78">
        <v>3</v>
      </c>
      <c r="P78">
        <v>4</v>
      </c>
      <c r="Q78">
        <v>5</v>
      </c>
      <c r="R78">
        <v>6</v>
      </c>
      <c r="S78">
        <v>7</v>
      </c>
      <c r="T78">
        <v>8</v>
      </c>
      <c r="U78">
        <v>9</v>
      </c>
      <c r="V78" t="s">
        <v>498</v>
      </c>
      <c r="W78" t="s">
        <v>499</v>
      </c>
      <c r="X78" s="5" t="s">
        <v>500</v>
      </c>
      <c r="Y78" s="5" t="s">
        <v>500</v>
      </c>
      <c r="Z78" s="5" t="s">
        <v>500</v>
      </c>
      <c r="AA78" s="5" t="s">
        <v>500</v>
      </c>
      <c r="AC78" s="5" t="s">
        <v>501</v>
      </c>
      <c r="AD78" s="5" t="s">
        <v>501</v>
      </c>
      <c r="AE78" s="5" t="s">
        <v>501</v>
      </c>
      <c r="AF78" s="5" t="s">
        <v>501</v>
      </c>
      <c r="AG78" s="5" t="s">
        <v>501</v>
      </c>
      <c r="AH78" s="5" t="s">
        <v>501</v>
      </c>
      <c r="AI78" s="5" t="s">
        <v>501</v>
      </c>
      <c r="AJ78" s="5" t="s">
        <v>501</v>
      </c>
      <c r="AK78" s="5" t="s">
        <v>501</v>
      </c>
      <c r="AL78" s="5" t="s">
        <v>501</v>
      </c>
      <c r="AN78" s="5" t="s">
        <v>507</v>
      </c>
      <c r="AO78" s="5" t="s">
        <v>507</v>
      </c>
      <c r="AP78" s="5" t="s">
        <v>507</v>
      </c>
      <c r="AQ78" s="5" t="s">
        <v>507</v>
      </c>
      <c r="AR78" s="5" t="s">
        <v>507</v>
      </c>
      <c r="AS78" s="5" t="s">
        <v>507</v>
      </c>
      <c r="AT78" s="5" t="s">
        <v>507</v>
      </c>
    </row>
    <row r="79" spans="1:72" x14ac:dyDescent="0.35">
      <c r="X79">
        <f>COUNTIF(X3:X76,"unter drei Jahren")</f>
        <v>3</v>
      </c>
      <c r="Y79">
        <f>COUNTIF(Y3:Y76,"unter drei Jahren")</f>
        <v>0</v>
      </c>
      <c r="Z79">
        <f>COUNTIF(Z3:Z76,"unter drei Jahre")</f>
        <v>12</v>
      </c>
      <c r="AA79">
        <f>COUNTIF(AA3:AA76,"unter drei Jahre")</f>
        <v>17</v>
      </c>
      <c r="AC79">
        <f t="shared" ref="AC79:AL79" si="4">COUNTIF(AC3:AC76,"Absolut unpassend [0]")</f>
        <v>4</v>
      </c>
      <c r="AD79">
        <f t="shared" si="4"/>
        <v>13</v>
      </c>
      <c r="AE79">
        <f t="shared" si="4"/>
        <v>8</v>
      </c>
      <c r="AF79">
        <f t="shared" si="4"/>
        <v>4</v>
      </c>
      <c r="AG79">
        <f t="shared" si="4"/>
        <v>23</v>
      </c>
      <c r="AH79">
        <f t="shared" si="4"/>
        <v>23</v>
      </c>
      <c r="AI79">
        <f t="shared" si="4"/>
        <v>45</v>
      </c>
      <c r="AJ79">
        <f t="shared" si="4"/>
        <v>32</v>
      </c>
      <c r="AK79">
        <f t="shared" si="4"/>
        <v>18</v>
      </c>
      <c r="AL79">
        <f t="shared" si="4"/>
        <v>41</v>
      </c>
      <c r="AN79">
        <f t="shared" ref="AN79:AT79" si="5">COUNTIF(AN3:AN76,"Unwichtig [0]")</f>
        <v>30</v>
      </c>
      <c r="AO79">
        <f t="shared" si="5"/>
        <v>29</v>
      </c>
      <c r="AP79">
        <f t="shared" si="5"/>
        <v>36</v>
      </c>
      <c r="AQ79">
        <f t="shared" si="5"/>
        <v>1</v>
      </c>
      <c r="AR79">
        <f t="shared" si="5"/>
        <v>14</v>
      </c>
      <c r="AS79">
        <f t="shared" si="5"/>
        <v>2</v>
      </c>
      <c r="AT79">
        <f t="shared" si="5"/>
        <v>4</v>
      </c>
    </row>
    <row r="81" spans="24:46" x14ac:dyDescent="0.35">
      <c r="X81" t="s">
        <v>479</v>
      </c>
      <c r="Y81" t="s">
        <v>479</v>
      </c>
      <c r="Z81" t="s">
        <v>479</v>
      </c>
      <c r="AA81" t="s">
        <v>479</v>
      </c>
      <c r="AC81" t="s">
        <v>502</v>
      </c>
      <c r="AD81" t="s">
        <v>502</v>
      </c>
      <c r="AE81" t="s">
        <v>502</v>
      </c>
      <c r="AF81" t="s">
        <v>502</v>
      </c>
      <c r="AG81" t="s">
        <v>502</v>
      </c>
      <c r="AH81" t="s">
        <v>502</v>
      </c>
      <c r="AI81" t="s">
        <v>502</v>
      </c>
      <c r="AJ81" t="s">
        <v>502</v>
      </c>
      <c r="AK81" t="s">
        <v>502</v>
      </c>
      <c r="AL81" t="s">
        <v>502</v>
      </c>
      <c r="AN81" t="s">
        <v>506</v>
      </c>
      <c r="AO81" t="s">
        <v>506</v>
      </c>
      <c r="AP81" t="s">
        <v>506</v>
      </c>
      <c r="AQ81" t="s">
        <v>506</v>
      </c>
      <c r="AR81" t="s">
        <v>506</v>
      </c>
      <c r="AS81" t="s">
        <v>506</v>
      </c>
      <c r="AT81" t="s">
        <v>506</v>
      </c>
    </row>
    <row r="82" spans="24:46" x14ac:dyDescent="0.35">
      <c r="X82">
        <f>COUNTIF(X3:X76,"drei Jahre")</f>
        <v>10</v>
      </c>
      <c r="Y82">
        <f>COUNTIF(Y3:Y76,"drei Jahre")</f>
        <v>1</v>
      </c>
      <c r="Z82">
        <f>COUNTIF(Z3:Z76,"drei Jahre")</f>
        <v>5</v>
      </c>
      <c r="AA82">
        <f>COUNTIF(AA3:AA76,"drei Jahre")</f>
        <v>1</v>
      </c>
      <c r="AC82">
        <f t="shared" ref="AC82:AL82" si="6">COUNTIF(AC3:AC76,"Eher unpassend [1]")</f>
        <v>3</v>
      </c>
      <c r="AD82">
        <f t="shared" si="6"/>
        <v>11</v>
      </c>
      <c r="AE82">
        <f t="shared" si="6"/>
        <v>9</v>
      </c>
      <c r="AF82">
        <f t="shared" si="6"/>
        <v>6</v>
      </c>
      <c r="AG82">
        <f t="shared" si="6"/>
        <v>15</v>
      </c>
      <c r="AH82">
        <f t="shared" si="6"/>
        <v>15</v>
      </c>
      <c r="AI82">
        <f t="shared" si="6"/>
        <v>16</v>
      </c>
      <c r="AJ82">
        <f t="shared" si="6"/>
        <v>16</v>
      </c>
      <c r="AK82">
        <f t="shared" si="6"/>
        <v>18</v>
      </c>
      <c r="AL82">
        <f t="shared" si="6"/>
        <v>19</v>
      </c>
      <c r="AN82">
        <f t="shared" ref="AN82:AT82" si="7">COUNTIF(AN3:AN76,"Eher unwichtig [1]")</f>
        <v>21</v>
      </c>
      <c r="AO82">
        <f t="shared" si="7"/>
        <v>20</v>
      </c>
      <c r="AP82">
        <f t="shared" si="7"/>
        <v>11</v>
      </c>
      <c r="AQ82">
        <f t="shared" si="7"/>
        <v>0</v>
      </c>
      <c r="AR82">
        <f t="shared" si="7"/>
        <v>27</v>
      </c>
      <c r="AS82">
        <f t="shared" si="7"/>
        <v>5</v>
      </c>
      <c r="AT82">
        <f t="shared" si="7"/>
        <v>6</v>
      </c>
    </row>
    <row r="84" spans="24:46" x14ac:dyDescent="0.35">
      <c r="X84" t="s">
        <v>478</v>
      </c>
      <c r="Y84" t="s">
        <v>478</v>
      </c>
      <c r="Z84" t="s">
        <v>478</v>
      </c>
      <c r="AA84" t="s">
        <v>478</v>
      </c>
      <c r="AC84" t="s">
        <v>503</v>
      </c>
      <c r="AD84" t="s">
        <v>503</v>
      </c>
      <c r="AE84" t="s">
        <v>503</v>
      </c>
      <c r="AF84" t="s">
        <v>503</v>
      </c>
      <c r="AG84" t="s">
        <v>503</v>
      </c>
      <c r="AH84" t="s">
        <v>503</v>
      </c>
      <c r="AI84" t="s">
        <v>503</v>
      </c>
      <c r="AJ84" t="s">
        <v>503</v>
      </c>
      <c r="AK84" t="s">
        <v>503</v>
      </c>
      <c r="AL84" t="s">
        <v>503</v>
      </c>
      <c r="AN84" t="s">
        <v>503</v>
      </c>
      <c r="AO84" t="s">
        <v>503</v>
      </c>
      <c r="AP84" t="s">
        <v>503</v>
      </c>
      <c r="AQ84" t="s">
        <v>503</v>
      </c>
      <c r="AR84" t="s">
        <v>503</v>
      </c>
      <c r="AS84" t="s">
        <v>503</v>
      </c>
      <c r="AT84" t="s">
        <v>503</v>
      </c>
    </row>
    <row r="85" spans="24:46" x14ac:dyDescent="0.35">
      <c r="X85">
        <f>COUNTIF(X3:X76,"vier Jahre")</f>
        <v>12</v>
      </c>
      <c r="Y85">
        <f>COUNTIF(Y3:Y76,"vier Jahre")</f>
        <v>1</v>
      </c>
      <c r="Z85">
        <f>COUNTIF(Z3:Z76,"vier Jahre")</f>
        <v>6</v>
      </c>
      <c r="AA85">
        <f>COUNTIF(AA3:AA76,"vier Jahre")</f>
        <v>1</v>
      </c>
      <c r="AC85">
        <f t="shared" ref="AC85:AL85" si="8">COUNTIF(AC3:AC76,"neutral [2]")</f>
        <v>6</v>
      </c>
      <c r="AD85">
        <f t="shared" si="8"/>
        <v>19</v>
      </c>
      <c r="AE85">
        <f t="shared" si="8"/>
        <v>15</v>
      </c>
      <c r="AF85">
        <f t="shared" si="8"/>
        <v>7</v>
      </c>
      <c r="AG85">
        <f t="shared" si="8"/>
        <v>19</v>
      </c>
      <c r="AH85">
        <f t="shared" si="8"/>
        <v>24</v>
      </c>
      <c r="AI85">
        <f t="shared" si="8"/>
        <v>8</v>
      </c>
      <c r="AJ85">
        <f t="shared" si="8"/>
        <v>17</v>
      </c>
      <c r="AK85">
        <f t="shared" si="8"/>
        <v>21</v>
      </c>
      <c r="AL85">
        <f t="shared" si="8"/>
        <v>10</v>
      </c>
      <c r="AN85">
        <f t="shared" ref="AN85:AT85" si="9">COUNTIF(AN3:AN76,"neutral [2]")</f>
        <v>13</v>
      </c>
      <c r="AO85">
        <f t="shared" si="9"/>
        <v>16</v>
      </c>
      <c r="AP85">
        <f t="shared" si="9"/>
        <v>16</v>
      </c>
      <c r="AQ85">
        <f t="shared" si="9"/>
        <v>1</v>
      </c>
      <c r="AR85">
        <f t="shared" si="9"/>
        <v>30</v>
      </c>
      <c r="AS85">
        <f t="shared" si="9"/>
        <v>21</v>
      </c>
      <c r="AT85">
        <f t="shared" si="9"/>
        <v>20</v>
      </c>
    </row>
    <row r="87" spans="24:46" x14ac:dyDescent="0.35">
      <c r="X87" t="s">
        <v>477</v>
      </c>
      <c r="Y87" t="s">
        <v>477</v>
      </c>
      <c r="Z87" t="s">
        <v>477</v>
      </c>
      <c r="AA87" t="s">
        <v>477</v>
      </c>
      <c r="AC87" t="s">
        <v>504</v>
      </c>
      <c r="AD87" t="s">
        <v>504</v>
      </c>
      <c r="AE87" t="s">
        <v>504</v>
      </c>
      <c r="AF87" t="s">
        <v>504</v>
      </c>
      <c r="AG87" t="s">
        <v>504</v>
      </c>
      <c r="AH87" t="s">
        <v>504</v>
      </c>
      <c r="AI87" t="s">
        <v>504</v>
      </c>
      <c r="AJ87" t="s">
        <v>504</v>
      </c>
      <c r="AK87" t="s">
        <v>504</v>
      </c>
      <c r="AL87" t="s">
        <v>504</v>
      </c>
      <c r="AN87" t="s">
        <v>508</v>
      </c>
      <c r="AO87" t="s">
        <v>508</v>
      </c>
      <c r="AP87" t="s">
        <v>508</v>
      </c>
      <c r="AQ87" t="s">
        <v>508</v>
      </c>
      <c r="AR87" t="s">
        <v>508</v>
      </c>
      <c r="AS87" t="s">
        <v>508</v>
      </c>
      <c r="AT87" t="s">
        <v>508</v>
      </c>
    </row>
    <row r="88" spans="24:46" x14ac:dyDescent="0.35">
      <c r="X88">
        <f>COUNTIF(X3:X76,"fünf Jahre")</f>
        <v>19</v>
      </c>
      <c r="Y88">
        <f>COUNTIF(Y3:Y76,"fünf Jahre")</f>
        <v>6</v>
      </c>
      <c r="Z88">
        <f>COUNTIF(Z3:Z76,"fünf Jahre")</f>
        <v>5</v>
      </c>
      <c r="AA88">
        <f>COUNTIF(AA3:AA76,"fünf Jahre")</f>
        <v>2</v>
      </c>
      <c r="AC88">
        <f t="shared" ref="AC88:AL88" si="10">COUNTIF(AC3:AC76,"eher passend [3]")</f>
        <v>15</v>
      </c>
      <c r="AD88">
        <f t="shared" si="10"/>
        <v>18</v>
      </c>
      <c r="AE88">
        <f t="shared" si="10"/>
        <v>26</v>
      </c>
      <c r="AF88">
        <f t="shared" si="10"/>
        <v>23</v>
      </c>
      <c r="AG88">
        <f t="shared" si="10"/>
        <v>12</v>
      </c>
      <c r="AH88">
        <f t="shared" si="10"/>
        <v>9</v>
      </c>
      <c r="AI88">
        <f t="shared" si="10"/>
        <v>3</v>
      </c>
      <c r="AJ88">
        <f t="shared" si="10"/>
        <v>6</v>
      </c>
      <c r="AK88">
        <f t="shared" si="10"/>
        <v>12</v>
      </c>
      <c r="AL88">
        <f t="shared" si="10"/>
        <v>3</v>
      </c>
      <c r="AN88">
        <f t="shared" ref="AN88:AT88" si="11">COUNTIF(AN3:AN76,"Eher wichtig [3]")</f>
        <v>6</v>
      </c>
      <c r="AO88">
        <f t="shared" si="11"/>
        <v>5</v>
      </c>
      <c r="AP88">
        <f t="shared" si="11"/>
        <v>8</v>
      </c>
      <c r="AQ88">
        <f t="shared" si="11"/>
        <v>11</v>
      </c>
      <c r="AR88">
        <f t="shared" si="11"/>
        <v>3</v>
      </c>
      <c r="AS88">
        <f t="shared" si="11"/>
        <v>33</v>
      </c>
      <c r="AT88">
        <f t="shared" si="11"/>
        <v>22</v>
      </c>
    </row>
    <row r="90" spans="24:46" x14ac:dyDescent="0.35">
      <c r="X90" t="s">
        <v>480</v>
      </c>
      <c r="Y90" t="s">
        <v>480</v>
      </c>
      <c r="Z90" t="s">
        <v>480</v>
      </c>
      <c r="AA90" t="s">
        <v>480</v>
      </c>
      <c r="AC90" t="s">
        <v>505</v>
      </c>
      <c r="AD90" t="s">
        <v>505</v>
      </c>
      <c r="AE90" t="s">
        <v>505</v>
      </c>
      <c r="AF90" t="s">
        <v>505</v>
      </c>
      <c r="AG90" t="s">
        <v>505</v>
      </c>
      <c r="AH90" t="s">
        <v>505</v>
      </c>
      <c r="AI90" t="s">
        <v>505</v>
      </c>
      <c r="AJ90" t="s">
        <v>505</v>
      </c>
      <c r="AK90" t="s">
        <v>505</v>
      </c>
      <c r="AL90" t="s">
        <v>505</v>
      </c>
      <c r="AN90" t="s">
        <v>509</v>
      </c>
      <c r="AO90" t="s">
        <v>509</v>
      </c>
      <c r="AP90" t="s">
        <v>509</v>
      </c>
      <c r="AQ90" t="s">
        <v>509</v>
      </c>
      <c r="AR90" t="s">
        <v>509</v>
      </c>
      <c r="AS90" t="s">
        <v>509</v>
      </c>
      <c r="AT90" t="s">
        <v>509</v>
      </c>
    </row>
    <row r="91" spans="24:46" x14ac:dyDescent="0.35">
      <c r="X91">
        <f>COUNTIF(X3:X76,"sechs Jahre")</f>
        <v>13</v>
      </c>
      <c r="Y91">
        <f>COUNTIF(Y3:Y76,"sechs Jahre")</f>
        <v>9</v>
      </c>
      <c r="Z91">
        <f>COUNTIF(Z3:Z76,"sechs Jahre")</f>
        <v>2</v>
      </c>
      <c r="AA91">
        <f>COUNTIF(AA3:AA76,"sechs Jahre")</f>
        <v>2</v>
      </c>
      <c r="AC91">
        <f t="shared" ref="AC91:AL91" si="12">COUNTIF(AC3:AC76,"Sehr passend [4]")</f>
        <v>46</v>
      </c>
      <c r="AD91">
        <f t="shared" si="12"/>
        <v>13</v>
      </c>
      <c r="AE91">
        <f t="shared" si="12"/>
        <v>16</v>
      </c>
      <c r="AF91">
        <f t="shared" si="12"/>
        <v>34</v>
      </c>
      <c r="AG91">
        <f t="shared" si="12"/>
        <v>5</v>
      </c>
      <c r="AH91">
        <f t="shared" si="12"/>
        <v>3</v>
      </c>
      <c r="AI91">
        <f t="shared" si="12"/>
        <v>2</v>
      </c>
      <c r="AJ91">
        <f t="shared" si="12"/>
        <v>3</v>
      </c>
      <c r="AK91">
        <f t="shared" si="12"/>
        <v>5</v>
      </c>
      <c r="AL91">
        <f t="shared" si="12"/>
        <v>1</v>
      </c>
      <c r="AN91">
        <f t="shared" ref="AN91:AT91" si="13">COUNTIF(AN3:AN76,"Sehr wichtig [4]")</f>
        <v>4</v>
      </c>
      <c r="AO91">
        <f t="shared" si="13"/>
        <v>3</v>
      </c>
      <c r="AP91">
        <f t="shared" si="13"/>
        <v>3</v>
      </c>
      <c r="AQ91">
        <f t="shared" si="13"/>
        <v>61</v>
      </c>
      <c r="AR91">
        <f t="shared" si="13"/>
        <v>0</v>
      </c>
      <c r="AS91">
        <f t="shared" si="13"/>
        <v>13</v>
      </c>
      <c r="AT91">
        <f t="shared" si="13"/>
        <v>21</v>
      </c>
    </row>
    <row r="93" spans="24:46" x14ac:dyDescent="0.35">
      <c r="X93" t="s">
        <v>481</v>
      </c>
      <c r="Y93" t="s">
        <v>481</v>
      </c>
      <c r="Z93" t="s">
        <v>481</v>
      </c>
      <c r="AA93" t="s">
        <v>481</v>
      </c>
    </row>
    <row r="94" spans="24:46" x14ac:dyDescent="0.35">
      <c r="X94">
        <f>COUNTIF(X3:X76,"sieben Jahre")</f>
        <v>6</v>
      </c>
      <c r="Y94">
        <f>COUNTIF(Y3:Y76,"sieben Jahre")</f>
        <v>6</v>
      </c>
      <c r="Z94">
        <f>COUNTIF(Z3:Z76,"sieben Jahre")</f>
        <v>3</v>
      </c>
      <c r="AA94">
        <f>COUNTIF(AA3:AA76,"sieben Jahre")</f>
        <v>3</v>
      </c>
    </row>
    <row r="96" spans="24:46" x14ac:dyDescent="0.35">
      <c r="X96" t="s">
        <v>482</v>
      </c>
      <c r="Y96" t="s">
        <v>482</v>
      </c>
      <c r="Z96" t="s">
        <v>482</v>
      </c>
      <c r="AA96" t="s">
        <v>482</v>
      </c>
    </row>
    <row r="97" spans="24:27" x14ac:dyDescent="0.35">
      <c r="X97">
        <f>COUNTIF(X3:X76,"acht Jahre")</f>
        <v>4</v>
      </c>
      <c r="Y97">
        <f>COUNTIF(Y3:Y76,"acht Jahre")</f>
        <v>7</v>
      </c>
      <c r="Z97">
        <f>COUNTIF(Z3:Z76,"acht Jahre")</f>
        <v>3</v>
      </c>
      <c r="AA97">
        <f>COUNTIF(AA3:AA76,"acht Jahre")</f>
        <v>2</v>
      </c>
    </row>
    <row r="99" spans="24:27" x14ac:dyDescent="0.35">
      <c r="X99" t="s">
        <v>483</v>
      </c>
      <c r="Y99" t="s">
        <v>483</v>
      </c>
      <c r="Z99" t="s">
        <v>483</v>
      </c>
      <c r="AA99" t="s">
        <v>483</v>
      </c>
    </row>
    <row r="100" spans="24:27" x14ac:dyDescent="0.35">
      <c r="X100">
        <f>COUNTIF(X3:X76,"neun Jahre")</f>
        <v>2</v>
      </c>
      <c r="Y100">
        <f>COUNTIF(Y3:Y76,"neun Jahre")</f>
        <v>8</v>
      </c>
      <c r="Z100">
        <f>COUNTIF(Z3:Z76,"neun Jahre")</f>
        <v>3</v>
      </c>
      <c r="AA100">
        <f>COUNTIF(AA3:AA76,"neun Jahre")</f>
        <v>3</v>
      </c>
    </row>
    <row r="102" spans="24:27" x14ac:dyDescent="0.35">
      <c r="X102" t="s">
        <v>484</v>
      </c>
      <c r="Y102" t="s">
        <v>484</v>
      </c>
      <c r="Z102" t="s">
        <v>484</v>
      </c>
      <c r="AA102" t="s">
        <v>484</v>
      </c>
    </row>
    <row r="103" spans="24:27" x14ac:dyDescent="0.35">
      <c r="X103">
        <f>COUNTIF(X3:X76,"zehn Jahre und älter")</f>
        <v>5</v>
      </c>
      <c r="Y103">
        <f>COUNTIF(Y3:Y76,"zehn Jahre und älter")</f>
        <v>36</v>
      </c>
      <c r="Z103">
        <f>COUNTIF(Z3:Z76,"zehn Jahre und älter")</f>
        <v>0</v>
      </c>
      <c r="AA103">
        <f>COUNTIF(AA3:AA76,"zehn Jahre und älter")</f>
        <v>0</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F984-2850-4406-BDC0-85E0DB8BA54E}">
  <dimension ref="A1:BT210"/>
  <sheetViews>
    <sheetView topLeftCell="M2" zoomScale="46" zoomScaleNormal="46" workbookViewId="0">
      <pane ySplit="1" topLeftCell="A117" activePane="bottomLeft" state="frozen"/>
      <selection activeCell="G2" sqref="G2"/>
      <selection pane="bottomLeft" activeCell="AG2" sqref="AG2"/>
    </sheetView>
  </sheetViews>
  <sheetFormatPr baseColWidth="10" defaultRowHeight="14.5" x14ac:dyDescent="0.35"/>
  <cols>
    <col min="1" max="6" width="0" hidden="1" customWidth="1"/>
    <col min="7" max="7" width="16.26953125" customWidth="1"/>
    <col min="8" max="8" width="12.6328125" customWidth="1"/>
    <col min="9" max="9" width="12.453125" customWidth="1"/>
    <col min="10" max="10" width="13.6328125" customWidth="1"/>
    <col min="11" max="11" width="15.453125" customWidth="1"/>
    <col min="12" max="12" width="13.6328125" customWidth="1"/>
    <col min="13" max="21" width="10.90625" customWidth="1"/>
    <col min="22" max="22" width="10.7265625" customWidth="1"/>
    <col min="23" max="23" width="13.6328125" customWidth="1"/>
    <col min="24" max="24" width="16.81640625" customWidth="1"/>
    <col min="25" max="25" width="15.81640625" customWidth="1"/>
    <col min="26" max="26" width="20.36328125" customWidth="1"/>
    <col min="27" max="27" width="18.81640625" customWidth="1"/>
    <col min="28" max="28" width="16.453125" customWidth="1"/>
    <col min="29" max="29" width="14.26953125" customWidth="1"/>
    <col min="30" max="30" width="12.90625" customWidth="1"/>
  </cols>
  <sheetData>
    <row r="1" spans="1:72"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ht="16" customHeight="1"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6" customHeight="1" x14ac:dyDescent="0.35">
      <c r="A3">
        <v>132</v>
      </c>
      <c r="D3" t="s">
        <v>143</v>
      </c>
      <c r="E3" t="s">
        <v>144</v>
      </c>
      <c r="F3" s="3">
        <v>43220.458495370367</v>
      </c>
      <c r="G3" t="s">
        <v>421</v>
      </c>
      <c r="H3" t="s">
        <v>428</v>
      </c>
      <c r="I3" t="s">
        <v>277</v>
      </c>
      <c r="J3" t="s">
        <v>433</v>
      </c>
      <c r="K3">
        <f t="shared" ref="K3:K10" si="0">SUM(L3:V3)</f>
        <v>1</v>
      </c>
      <c r="P3">
        <v>1</v>
      </c>
      <c r="X3" t="s">
        <v>479</v>
      </c>
      <c r="Y3" t="s">
        <v>477</v>
      </c>
      <c r="Z3" t="s">
        <v>479</v>
      </c>
      <c r="AA3" t="s">
        <v>485</v>
      </c>
      <c r="AB3" s="2" t="s">
        <v>278</v>
      </c>
      <c r="AC3" t="s">
        <v>456</v>
      </c>
      <c r="AD3" t="s">
        <v>456</v>
      </c>
      <c r="AE3" t="s">
        <v>456</v>
      </c>
      <c r="AF3" t="s">
        <v>456</v>
      </c>
      <c r="AG3" t="s">
        <v>486</v>
      </c>
      <c r="AH3" t="s">
        <v>486</v>
      </c>
      <c r="AI3" t="s">
        <v>452</v>
      </c>
      <c r="AJ3" t="s">
        <v>452</v>
      </c>
      <c r="AK3" t="s">
        <v>487</v>
      </c>
      <c r="AL3" t="s">
        <v>452</v>
      </c>
      <c r="AM3" t="s">
        <v>279</v>
      </c>
      <c r="AN3" t="s">
        <v>458</v>
      </c>
      <c r="AO3" t="s">
        <v>458</v>
      </c>
      <c r="AP3" t="s">
        <v>458</v>
      </c>
      <c r="AQ3" t="s">
        <v>459</v>
      </c>
      <c r="AR3" t="s">
        <v>490</v>
      </c>
      <c r="AS3" t="s">
        <v>489</v>
      </c>
      <c r="AT3" t="s">
        <v>459</v>
      </c>
      <c r="AU3" t="s">
        <v>280</v>
      </c>
      <c r="AV3" t="s">
        <v>281</v>
      </c>
      <c r="AW3">
        <v>4</v>
      </c>
      <c r="AX3" t="s">
        <v>473</v>
      </c>
      <c r="AY3" t="s">
        <v>473</v>
      </c>
      <c r="AZ3" t="s">
        <v>473</v>
      </c>
      <c r="BB3" t="s">
        <v>473</v>
      </c>
      <c r="BH3" t="s">
        <v>493</v>
      </c>
      <c r="BI3" t="s">
        <v>493</v>
      </c>
      <c r="BJ3" t="s">
        <v>279</v>
      </c>
      <c r="BT3" s="1"/>
    </row>
    <row r="4" spans="1:72" ht="16"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6" customHeight="1" x14ac:dyDescent="0.35">
      <c r="A5">
        <v>144</v>
      </c>
      <c r="D5" t="s">
        <v>143</v>
      </c>
      <c r="E5" t="s">
        <v>144</v>
      </c>
      <c r="F5" s="3">
        <v>43221.822662037041</v>
      </c>
      <c r="G5" t="s">
        <v>421</v>
      </c>
      <c r="H5" t="s">
        <v>428</v>
      </c>
      <c r="I5" t="s">
        <v>287</v>
      </c>
      <c r="J5" t="s">
        <v>434</v>
      </c>
      <c r="K5">
        <f t="shared" si="0"/>
        <v>1</v>
      </c>
      <c r="L5">
        <v>1</v>
      </c>
      <c r="X5" t="s">
        <v>478</v>
      </c>
      <c r="Y5" t="s">
        <v>480</v>
      </c>
      <c r="Z5" t="s">
        <v>485</v>
      </c>
      <c r="AA5" t="s">
        <v>485</v>
      </c>
      <c r="AC5" t="s">
        <v>456</v>
      </c>
      <c r="AD5" t="s">
        <v>486</v>
      </c>
      <c r="AE5" t="s">
        <v>486</v>
      </c>
      <c r="AF5" t="s">
        <v>488</v>
      </c>
      <c r="AG5" t="s">
        <v>452</v>
      </c>
      <c r="AH5" t="s">
        <v>487</v>
      </c>
      <c r="AI5" t="s">
        <v>452</v>
      </c>
      <c r="AJ5" t="s">
        <v>452</v>
      </c>
      <c r="AK5" t="s">
        <v>452</v>
      </c>
      <c r="AL5" t="s">
        <v>452</v>
      </c>
      <c r="AN5" t="s">
        <v>458</v>
      </c>
      <c r="AO5" t="s">
        <v>458</v>
      </c>
      <c r="AP5" t="s">
        <v>458</v>
      </c>
      <c r="AQ5" t="s">
        <v>459</v>
      </c>
      <c r="AR5" t="s">
        <v>491</v>
      </c>
      <c r="AS5" t="s">
        <v>489</v>
      </c>
      <c r="AT5" t="s">
        <v>491</v>
      </c>
      <c r="AW5">
        <v>4</v>
      </c>
      <c r="AX5" t="s">
        <v>473</v>
      </c>
      <c r="AY5" t="s">
        <v>473</v>
      </c>
      <c r="AZ5" t="s">
        <v>473</v>
      </c>
      <c r="BB5" t="s">
        <v>473</v>
      </c>
      <c r="BH5" t="s">
        <v>495</v>
      </c>
      <c r="BI5" t="s">
        <v>495</v>
      </c>
      <c r="BT5" s="1"/>
    </row>
    <row r="6" spans="1:72" ht="16" customHeight="1" x14ac:dyDescent="0.35">
      <c r="A6">
        <v>173</v>
      </c>
      <c r="D6" t="s">
        <v>143</v>
      </c>
      <c r="E6" t="s">
        <v>144</v>
      </c>
      <c r="F6" s="3">
        <v>43222.513252314813</v>
      </c>
      <c r="G6" t="s">
        <v>421</v>
      </c>
      <c r="H6" t="s">
        <v>428</v>
      </c>
      <c r="I6" t="s">
        <v>277</v>
      </c>
      <c r="J6" t="s">
        <v>433</v>
      </c>
      <c r="K6">
        <f t="shared" si="0"/>
        <v>3</v>
      </c>
      <c r="L6">
        <v>1</v>
      </c>
      <c r="N6">
        <v>1</v>
      </c>
      <c r="T6">
        <v>1</v>
      </c>
      <c r="X6" t="s">
        <v>481</v>
      </c>
      <c r="Y6" t="s">
        <v>483</v>
      </c>
      <c r="Z6" t="s">
        <v>485</v>
      </c>
      <c r="AA6" t="s">
        <v>482</v>
      </c>
      <c r="AB6" t="s">
        <v>305</v>
      </c>
      <c r="AC6" t="s">
        <v>488</v>
      </c>
      <c r="AD6" t="s">
        <v>486</v>
      </c>
      <c r="AE6" t="s">
        <v>487</v>
      </c>
      <c r="AF6" t="s">
        <v>486</v>
      </c>
      <c r="AG6" t="s">
        <v>452</v>
      </c>
      <c r="AH6" t="s">
        <v>452</v>
      </c>
      <c r="AI6" t="s">
        <v>452</v>
      </c>
      <c r="AJ6" t="s">
        <v>452</v>
      </c>
      <c r="AK6" t="s">
        <v>452</v>
      </c>
      <c r="AL6" t="s">
        <v>452</v>
      </c>
      <c r="AM6" t="s">
        <v>306</v>
      </c>
      <c r="AN6" t="s">
        <v>491</v>
      </c>
      <c r="AO6" t="s">
        <v>491</v>
      </c>
      <c r="AP6" t="s">
        <v>491</v>
      </c>
      <c r="AQ6" t="s">
        <v>459</v>
      </c>
      <c r="AR6" t="s">
        <v>458</v>
      </c>
      <c r="AS6" t="s">
        <v>489</v>
      </c>
      <c r="AT6" t="s">
        <v>459</v>
      </c>
      <c r="AU6" t="s">
        <v>307</v>
      </c>
      <c r="AV6" t="s">
        <v>308</v>
      </c>
      <c r="AW6">
        <v>5</v>
      </c>
      <c r="AX6" t="s">
        <v>473</v>
      </c>
      <c r="AY6" t="s">
        <v>473</v>
      </c>
      <c r="AZ6" t="s">
        <v>473</v>
      </c>
      <c r="BA6" t="s">
        <v>473</v>
      </c>
      <c r="BB6" t="s">
        <v>473</v>
      </c>
      <c r="BG6" t="s">
        <v>309</v>
      </c>
      <c r="BH6" t="s">
        <v>495</v>
      </c>
      <c r="BI6" t="s">
        <v>493</v>
      </c>
      <c r="BT6" s="1"/>
    </row>
    <row r="7" spans="1:72" ht="16" customHeight="1" x14ac:dyDescent="0.35">
      <c r="A7">
        <v>230</v>
      </c>
      <c r="D7" t="s">
        <v>143</v>
      </c>
      <c r="E7" t="s">
        <v>144</v>
      </c>
      <c r="F7" s="3">
        <v>43227.682256944441</v>
      </c>
      <c r="G7" t="s">
        <v>421</v>
      </c>
      <c r="H7" t="s">
        <v>428</v>
      </c>
      <c r="I7" t="s">
        <v>277</v>
      </c>
      <c r="J7" t="s">
        <v>470</v>
      </c>
      <c r="K7">
        <f t="shared" si="0"/>
        <v>1</v>
      </c>
      <c r="Q7">
        <v>1</v>
      </c>
      <c r="X7" t="s">
        <v>479</v>
      </c>
      <c r="Y7" t="s">
        <v>479</v>
      </c>
      <c r="Z7" t="s">
        <v>485</v>
      </c>
      <c r="AA7" t="s">
        <v>479</v>
      </c>
      <c r="AB7" t="s">
        <v>341</v>
      </c>
      <c r="AC7" t="s">
        <v>456</v>
      </c>
      <c r="AD7" t="s">
        <v>456</v>
      </c>
      <c r="AE7" t="s">
        <v>488</v>
      </c>
      <c r="AF7" t="s">
        <v>456</v>
      </c>
      <c r="AG7" t="s">
        <v>488</v>
      </c>
      <c r="AH7" t="s">
        <v>456</v>
      </c>
      <c r="AI7" t="s">
        <v>456</v>
      </c>
      <c r="AJ7" t="s">
        <v>456</v>
      </c>
      <c r="AK7" t="s">
        <v>488</v>
      </c>
      <c r="AL7" t="s">
        <v>487</v>
      </c>
      <c r="AN7" t="s">
        <v>489</v>
      </c>
      <c r="AO7" t="s">
        <v>491</v>
      </c>
      <c r="AP7" t="s">
        <v>490</v>
      </c>
      <c r="AQ7" t="s">
        <v>459</v>
      </c>
      <c r="AR7" t="s">
        <v>491</v>
      </c>
      <c r="AS7" t="s">
        <v>489</v>
      </c>
      <c r="AT7" t="s">
        <v>489</v>
      </c>
      <c r="AU7" t="s">
        <v>342</v>
      </c>
      <c r="AV7" t="s">
        <v>343</v>
      </c>
      <c r="AW7">
        <v>4</v>
      </c>
      <c r="AY7" t="s">
        <v>473</v>
      </c>
      <c r="BC7" t="s">
        <v>473</v>
      </c>
      <c r="BD7" t="s">
        <v>473</v>
      </c>
      <c r="BE7" t="s">
        <v>473</v>
      </c>
      <c r="BH7" t="s">
        <v>493</v>
      </c>
      <c r="BI7" t="s">
        <v>493</v>
      </c>
      <c r="BT7" s="1"/>
    </row>
    <row r="8" spans="1:72" ht="16" customHeight="1" x14ac:dyDescent="0.35">
      <c r="A8">
        <v>237</v>
      </c>
      <c r="D8" t="s">
        <v>143</v>
      </c>
      <c r="E8" t="s">
        <v>144</v>
      </c>
      <c r="F8" s="3">
        <v>43227.828865740739</v>
      </c>
      <c r="G8" t="s">
        <v>421</v>
      </c>
      <c r="H8" t="s">
        <v>428</v>
      </c>
      <c r="I8" t="s">
        <v>277</v>
      </c>
      <c r="J8" t="s">
        <v>433</v>
      </c>
      <c r="K8">
        <f t="shared" si="0"/>
        <v>1</v>
      </c>
      <c r="N8">
        <v>1</v>
      </c>
      <c r="X8" t="s">
        <v>479</v>
      </c>
      <c r="Y8" t="s">
        <v>480</v>
      </c>
      <c r="Z8" t="s">
        <v>485</v>
      </c>
      <c r="AA8" t="s">
        <v>485</v>
      </c>
      <c r="AC8" t="s">
        <v>456</v>
      </c>
      <c r="AD8" t="s">
        <v>488</v>
      </c>
      <c r="AE8" t="s">
        <v>488</v>
      </c>
      <c r="AF8" t="s">
        <v>488</v>
      </c>
      <c r="AG8" t="s">
        <v>487</v>
      </c>
      <c r="AH8" t="s">
        <v>487</v>
      </c>
      <c r="AI8" t="s">
        <v>486</v>
      </c>
      <c r="AJ8" t="s">
        <v>486</v>
      </c>
      <c r="AK8" t="s">
        <v>487</v>
      </c>
      <c r="AL8" t="s">
        <v>486</v>
      </c>
      <c r="AM8" t="s">
        <v>347</v>
      </c>
      <c r="AN8" t="s">
        <v>491</v>
      </c>
      <c r="AO8" t="s">
        <v>491</v>
      </c>
      <c r="AP8" t="s">
        <v>458</v>
      </c>
      <c r="AQ8" t="s">
        <v>459</v>
      </c>
      <c r="AR8" t="s">
        <v>491</v>
      </c>
      <c r="AS8" t="s">
        <v>491</v>
      </c>
      <c r="AT8" t="s">
        <v>489</v>
      </c>
      <c r="AW8">
        <v>6</v>
      </c>
      <c r="AX8" t="s">
        <v>473</v>
      </c>
      <c r="AY8" t="s">
        <v>473</v>
      </c>
      <c r="BB8" t="s">
        <v>473</v>
      </c>
      <c r="BC8" t="s">
        <v>473</v>
      </c>
      <c r="BD8" t="s">
        <v>473</v>
      </c>
      <c r="BE8" t="s">
        <v>473</v>
      </c>
      <c r="BH8" t="s">
        <v>495</v>
      </c>
      <c r="BI8" t="s">
        <v>495</v>
      </c>
      <c r="BT8" s="1"/>
    </row>
    <row r="9" spans="1:72" ht="16" customHeight="1"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ht="16" customHeight="1" x14ac:dyDescent="0.35">
      <c r="A10">
        <v>63</v>
      </c>
      <c r="D10" t="s">
        <v>143</v>
      </c>
      <c r="E10" t="s">
        <v>144</v>
      </c>
      <c r="F10" s="3">
        <v>43218.771192129629</v>
      </c>
      <c r="G10" t="s">
        <v>421</v>
      </c>
      <c r="H10" t="s">
        <v>428</v>
      </c>
      <c r="I10" t="s">
        <v>225</v>
      </c>
      <c r="J10" t="s">
        <v>433</v>
      </c>
      <c r="K10">
        <f t="shared" si="0"/>
        <v>2</v>
      </c>
      <c r="O10">
        <v>1</v>
      </c>
      <c r="Q10">
        <v>1</v>
      </c>
      <c r="X10" t="s">
        <v>478</v>
      </c>
      <c r="Y10" t="s">
        <v>480</v>
      </c>
      <c r="Z10" t="s">
        <v>478</v>
      </c>
      <c r="AA10" t="s">
        <v>485</v>
      </c>
      <c r="AB10" t="s">
        <v>231</v>
      </c>
      <c r="AC10" t="s">
        <v>456</v>
      </c>
      <c r="AD10" t="s">
        <v>488</v>
      </c>
      <c r="AE10" t="s">
        <v>487</v>
      </c>
      <c r="AF10" t="s">
        <v>487</v>
      </c>
      <c r="AG10" t="s">
        <v>452</v>
      </c>
      <c r="AH10" t="s">
        <v>486</v>
      </c>
      <c r="AI10" t="s">
        <v>486</v>
      </c>
      <c r="AJ10" t="s">
        <v>452</v>
      </c>
      <c r="AK10" t="s">
        <v>452</v>
      </c>
      <c r="AL10" t="s">
        <v>452</v>
      </c>
      <c r="AN10" t="s">
        <v>491</v>
      </c>
      <c r="AO10" t="s">
        <v>491</v>
      </c>
      <c r="AP10" t="s">
        <v>458</v>
      </c>
      <c r="AQ10" t="s">
        <v>459</v>
      </c>
      <c r="AR10" t="s">
        <v>490</v>
      </c>
      <c r="AS10" t="s">
        <v>490</v>
      </c>
      <c r="AT10" t="s">
        <v>490</v>
      </c>
      <c r="AU10" t="s">
        <v>232</v>
      </c>
      <c r="AV10" t="s">
        <v>233</v>
      </c>
      <c r="AW10">
        <v>4</v>
      </c>
      <c r="AX10" t="s">
        <v>473</v>
      </c>
      <c r="AY10" t="s">
        <v>473</v>
      </c>
      <c r="AZ10" t="s">
        <v>473</v>
      </c>
      <c r="BB10" t="s">
        <v>473</v>
      </c>
      <c r="BH10" t="s">
        <v>496</v>
      </c>
      <c r="BI10" t="s">
        <v>495</v>
      </c>
      <c r="BT10" s="1"/>
    </row>
    <row r="11" spans="1:72" ht="16" customHeight="1" x14ac:dyDescent="0.35">
      <c r="F11" s="3"/>
      <c r="BT11" s="1"/>
    </row>
    <row r="12" spans="1:72" ht="16" customHeight="1" x14ac:dyDescent="0.35">
      <c r="A12">
        <v>244</v>
      </c>
      <c r="D12" t="s">
        <v>143</v>
      </c>
      <c r="E12" t="s">
        <v>144</v>
      </c>
      <c r="F12" s="3">
        <v>43228.406354166669</v>
      </c>
      <c r="G12" t="s">
        <v>420</v>
      </c>
      <c r="H12" t="s">
        <v>428</v>
      </c>
      <c r="I12" t="s">
        <v>272</v>
      </c>
      <c r="J12" t="s">
        <v>436</v>
      </c>
      <c r="K12">
        <f t="shared" ref="K12:K31" si="1">SUM(L12:V12)</f>
        <v>0</v>
      </c>
      <c r="W12">
        <v>1</v>
      </c>
      <c r="X12" t="s">
        <v>477</v>
      </c>
      <c r="Y12" t="s">
        <v>480</v>
      </c>
      <c r="AC12" t="s">
        <v>456</v>
      </c>
      <c r="AD12" t="s">
        <v>487</v>
      </c>
      <c r="AE12" t="s">
        <v>488</v>
      </c>
      <c r="AF12" t="s">
        <v>456</v>
      </c>
      <c r="AG12" t="s">
        <v>452</v>
      </c>
      <c r="AH12" t="s">
        <v>488</v>
      </c>
      <c r="AI12" t="s">
        <v>488</v>
      </c>
      <c r="AJ12" t="s">
        <v>488</v>
      </c>
      <c r="AK12" t="s">
        <v>487</v>
      </c>
      <c r="AL12" t="s">
        <v>452</v>
      </c>
      <c r="AN12" t="s">
        <v>491</v>
      </c>
      <c r="AO12" t="s">
        <v>491</v>
      </c>
      <c r="AP12" t="s">
        <v>491</v>
      </c>
      <c r="AQ12" t="s">
        <v>459</v>
      </c>
      <c r="AR12" t="s">
        <v>489</v>
      </c>
      <c r="AS12" t="s">
        <v>489</v>
      </c>
      <c r="AT12" t="s">
        <v>489</v>
      </c>
      <c r="AV12" s="2" t="s">
        <v>352</v>
      </c>
      <c r="AW12">
        <v>2</v>
      </c>
      <c r="AY12" t="s">
        <v>473</v>
      </c>
      <c r="BB12" t="s">
        <v>473</v>
      </c>
      <c r="BH12" t="s">
        <v>496</v>
      </c>
      <c r="BI12" t="s">
        <v>496</v>
      </c>
      <c r="BT12" s="1"/>
    </row>
    <row r="13" spans="1:72" ht="16" customHeight="1" x14ac:dyDescent="0.35">
      <c r="A13">
        <v>48</v>
      </c>
      <c r="D13" t="s">
        <v>143</v>
      </c>
      <c r="E13" t="s">
        <v>144</v>
      </c>
      <c r="F13" s="3">
        <v>43217.767013888886</v>
      </c>
      <c r="G13" t="s">
        <v>421</v>
      </c>
      <c r="H13" t="s">
        <v>428</v>
      </c>
      <c r="I13" t="s">
        <v>189</v>
      </c>
      <c r="J13" t="s">
        <v>435</v>
      </c>
      <c r="K13">
        <f t="shared" si="1"/>
        <v>0</v>
      </c>
      <c r="W13">
        <v>1</v>
      </c>
      <c r="X13" t="s">
        <v>480</v>
      </c>
      <c r="Y13" t="s">
        <v>484</v>
      </c>
      <c r="AC13" t="s">
        <v>486</v>
      </c>
      <c r="AD13" t="s">
        <v>452</v>
      </c>
      <c r="AE13" t="s">
        <v>452</v>
      </c>
      <c r="AF13" t="s">
        <v>487</v>
      </c>
      <c r="AG13" t="s">
        <v>452</v>
      </c>
      <c r="AH13" t="s">
        <v>452</v>
      </c>
      <c r="AI13" t="s">
        <v>452</v>
      </c>
      <c r="AJ13" t="s">
        <v>452</v>
      </c>
      <c r="AK13" t="s">
        <v>452</v>
      </c>
      <c r="AL13" t="s">
        <v>452</v>
      </c>
      <c r="AN13" t="s">
        <v>458</v>
      </c>
      <c r="AO13" t="s">
        <v>458</v>
      </c>
      <c r="AP13" t="s">
        <v>458</v>
      </c>
      <c r="AQ13" t="s">
        <v>459</v>
      </c>
      <c r="AR13" t="s">
        <v>491</v>
      </c>
      <c r="AS13" t="s">
        <v>489</v>
      </c>
      <c r="AT13" t="s">
        <v>490</v>
      </c>
      <c r="AV13" s="2" t="s">
        <v>190</v>
      </c>
      <c r="AW13">
        <v>5</v>
      </c>
      <c r="AX13" t="s">
        <v>473</v>
      </c>
      <c r="AY13" t="s">
        <v>473</v>
      </c>
      <c r="AZ13" t="s">
        <v>473</v>
      </c>
      <c r="BA13" t="s">
        <v>473</v>
      </c>
      <c r="BB13" t="s">
        <v>473</v>
      </c>
      <c r="BH13" t="s">
        <v>496</v>
      </c>
      <c r="BI13" t="s">
        <v>496</v>
      </c>
      <c r="BJ13" t="s">
        <v>191</v>
      </c>
      <c r="BT13" s="1"/>
    </row>
    <row r="14" spans="1:72" ht="16" customHeight="1" x14ac:dyDescent="0.35">
      <c r="A14">
        <v>81</v>
      </c>
      <c r="D14" t="s">
        <v>143</v>
      </c>
      <c r="E14" t="s">
        <v>144</v>
      </c>
      <c r="F14" s="3">
        <v>43219.593969907408</v>
      </c>
      <c r="G14" t="s">
        <v>421</v>
      </c>
      <c r="H14" t="s">
        <v>428</v>
      </c>
      <c r="I14" t="s">
        <v>252</v>
      </c>
      <c r="J14" t="s">
        <v>433</v>
      </c>
      <c r="K14">
        <f t="shared" si="1"/>
        <v>0</v>
      </c>
      <c r="W14">
        <v>1</v>
      </c>
      <c r="X14" t="s">
        <v>477</v>
      </c>
      <c r="Y14" t="s">
        <v>483</v>
      </c>
      <c r="AC14" t="s">
        <v>456</v>
      </c>
      <c r="AD14" t="s">
        <v>488</v>
      </c>
      <c r="AE14" t="s">
        <v>456</v>
      </c>
      <c r="AF14" t="s">
        <v>488</v>
      </c>
      <c r="AG14" t="s">
        <v>487</v>
      </c>
      <c r="AH14" t="s">
        <v>486</v>
      </c>
      <c r="AI14" t="s">
        <v>486</v>
      </c>
      <c r="AJ14" t="s">
        <v>487</v>
      </c>
      <c r="AK14" t="s">
        <v>486</v>
      </c>
      <c r="AL14" t="s">
        <v>486</v>
      </c>
      <c r="AN14" t="s">
        <v>490</v>
      </c>
      <c r="AO14" t="s">
        <v>490</v>
      </c>
      <c r="AP14" t="s">
        <v>491</v>
      </c>
      <c r="AQ14" t="s">
        <v>459</v>
      </c>
      <c r="AR14" t="s">
        <v>490</v>
      </c>
      <c r="AS14" t="s">
        <v>489</v>
      </c>
      <c r="AT14" t="s">
        <v>489</v>
      </c>
      <c r="AV14" t="s">
        <v>253</v>
      </c>
      <c r="AW14">
        <v>3</v>
      </c>
      <c r="AY14" t="s">
        <v>473</v>
      </c>
      <c r="BB14" t="s">
        <v>473</v>
      </c>
      <c r="BD14" t="s">
        <v>473</v>
      </c>
      <c r="BG14" t="s">
        <v>254</v>
      </c>
      <c r="BH14" t="s">
        <v>495</v>
      </c>
      <c r="BI14" t="s">
        <v>496</v>
      </c>
      <c r="BT14" s="1"/>
    </row>
    <row r="15" spans="1:72" ht="16" customHeight="1" x14ac:dyDescent="0.35">
      <c r="A15">
        <v>119</v>
      </c>
      <c r="D15" t="s">
        <v>143</v>
      </c>
      <c r="E15" t="s">
        <v>144</v>
      </c>
      <c r="F15" s="3">
        <v>43219.908043981479</v>
      </c>
      <c r="G15" t="s">
        <v>421</v>
      </c>
      <c r="H15" t="s">
        <v>428</v>
      </c>
      <c r="I15" t="s">
        <v>269</v>
      </c>
      <c r="J15" t="s">
        <v>435</v>
      </c>
      <c r="K15">
        <f t="shared" si="1"/>
        <v>0</v>
      </c>
      <c r="W15">
        <v>1</v>
      </c>
      <c r="X15" t="s">
        <v>478</v>
      </c>
      <c r="Y15" t="s">
        <v>480</v>
      </c>
      <c r="AC15" t="s">
        <v>456</v>
      </c>
      <c r="AD15" t="s">
        <v>456</v>
      </c>
      <c r="AE15" t="s">
        <v>488</v>
      </c>
      <c r="AF15" t="s">
        <v>456</v>
      </c>
      <c r="AG15" t="s">
        <v>486</v>
      </c>
      <c r="AH15" t="s">
        <v>487</v>
      </c>
      <c r="AI15" t="s">
        <v>487</v>
      </c>
      <c r="AJ15" t="s">
        <v>452</v>
      </c>
      <c r="AK15" t="s">
        <v>487</v>
      </c>
      <c r="AL15" t="s">
        <v>486</v>
      </c>
      <c r="AM15" t="s">
        <v>270</v>
      </c>
      <c r="AN15" t="s">
        <v>491</v>
      </c>
      <c r="AO15" t="s">
        <v>458</v>
      </c>
      <c r="AP15" t="s">
        <v>458</v>
      </c>
      <c r="AQ15" t="s">
        <v>489</v>
      </c>
      <c r="AR15" t="s">
        <v>491</v>
      </c>
      <c r="AS15" t="s">
        <v>490</v>
      </c>
      <c r="AT15" t="s">
        <v>491</v>
      </c>
      <c r="AW15">
        <v>5</v>
      </c>
      <c r="AX15" t="s">
        <v>473</v>
      </c>
      <c r="AY15" t="s">
        <v>473</v>
      </c>
      <c r="AZ15" t="s">
        <v>473</v>
      </c>
      <c r="BA15" t="s">
        <v>473</v>
      </c>
      <c r="BB15" t="s">
        <v>473</v>
      </c>
      <c r="BG15" t="s">
        <v>271</v>
      </c>
      <c r="BH15" t="s">
        <v>493</v>
      </c>
      <c r="BI15" t="s">
        <v>496</v>
      </c>
      <c r="BT15" s="1"/>
    </row>
    <row r="16" spans="1:72" ht="16" customHeight="1" x14ac:dyDescent="0.35">
      <c r="A16">
        <v>122</v>
      </c>
      <c r="D16" t="s">
        <v>143</v>
      </c>
      <c r="E16" t="s">
        <v>144</v>
      </c>
      <c r="F16" s="3">
        <v>43219.916898148149</v>
      </c>
      <c r="G16" t="s">
        <v>421</v>
      </c>
      <c r="H16" t="s">
        <v>428</v>
      </c>
      <c r="I16" t="s">
        <v>272</v>
      </c>
      <c r="J16" t="s">
        <v>433</v>
      </c>
      <c r="K16">
        <f t="shared" si="1"/>
        <v>0</v>
      </c>
      <c r="W16">
        <v>1</v>
      </c>
      <c r="X16" t="s">
        <v>478</v>
      </c>
      <c r="Y16" t="s">
        <v>482</v>
      </c>
      <c r="AC16" t="s">
        <v>456</v>
      </c>
      <c r="AD16" t="s">
        <v>486</v>
      </c>
      <c r="AE16" t="s">
        <v>488</v>
      </c>
      <c r="AF16" t="s">
        <v>488</v>
      </c>
      <c r="AG16" t="s">
        <v>487</v>
      </c>
      <c r="AH16" t="s">
        <v>487</v>
      </c>
      <c r="AI16" t="s">
        <v>452</v>
      </c>
      <c r="AJ16" t="s">
        <v>486</v>
      </c>
      <c r="AK16" t="s">
        <v>486</v>
      </c>
      <c r="AL16" t="s">
        <v>487</v>
      </c>
      <c r="AN16" t="s">
        <v>491</v>
      </c>
      <c r="AO16" t="s">
        <v>458</v>
      </c>
      <c r="AP16" t="s">
        <v>491</v>
      </c>
      <c r="AQ16" t="s">
        <v>459</v>
      </c>
      <c r="AR16" t="s">
        <v>490</v>
      </c>
      <c r="AS16" t="s">
        <v>490</v>
      </c>
      <c r="AT16" t="s">
        <v>489</v>
      </c>
      <c r="AV16" t="s">
        <v>273</v>
      </c>
      <c r="AW16">
        <v>5</v>
      </c>
      <c r="AX16" t="s">
        <v>473</v>
      </c>
      <c r="AY16" t="s">
        <v>473</v>
      </c>
      <c r="AZ16" t="s">
        <v>473</v>
      </c>
      <c r="BA16" t="s">
        <v>473</v>
      </c>
      <c r="BB16" t="s">
        <v>473</v>
      </c>
      <c r="BH16" t="s">
        <v>495</v>
      </c>
      <c r="BI16" t="s">
        <v>495</v>
      </c>
      <c r="BT16" s="1"/>
    </row>
    <row r="17" spans="1:72" ht="16" customHeight="1" x14ac:dyDescent="0.35">
      <c r="A17">
        <v>140</v>
      </c>
      <c r="D17" t="s">
        <v>143</v>
      </c>
      <c r="E17" t="s">
        <v>144</v>
      </c>
      <c r="F17" s="3">
        <v>43221.565185185187</v>
      </c>
      <c r="G17" t="s">
        <v>421</v>
      </c>
      <c r="H17" t="s">
        <v>428</v>
      </c>
      <c r="I17" t="s">
        <v>282</v>
      </c>
      <c r="J17" t="s">
        <v>435</v>
      </c>
      <c r="K17">
        <f t="shared" si="1"/>
        <v>0</v>
      </c>
      <c r="W17">
        <v>1</v>
      </c>
      <c r="X17" t="s">
        <v>477</v>
      </c>
      <c r="Y17" t="s">
        <v>483</v>
      </c>
      <c r="AC17" t="s">
        <v>452</v>
      </c>
      <c r="AD17" t="s">
        <v>486</v>
      </c>
      <c r="AE17" t="s">
        <v>487</v>
      </c>
      <c r="AF17" t="s">
        <v>486</v>
      </c>
      <c r="AG17" t="s">
        <v>486</v>
      </c>
      <c r="AH17" t="s">
        <v>452</v>
      </c>
      <c r="AI17" t="s">
        <v>452</v>
      </c>
      <c r="AJ17" t="s">
        <v>452</v>
      </c>
      <c r="AK17" t="s">
        <v>452</v>
      </c>
      <c r="AL17" t="s">
        <v>452</v>
      </c>
      <c r="AM17" t="s">
        <v>283</v>
      </c>
      <c r="AN17" t="s">
        <v>458</v>
      </c>
      <c r="AO17" t="s">
        <v>458</v>
      </c>
      <c r="AP17" t="s">
        <v>458</v>
      </c>
      <c r="AQ17" t="s">
        <v>490</v>
      </c>
      <c r="AR17" t="s">
        <v>458</v>
      </c>
      <c r="AS17" t="s">
        <v>490</v>
      </c>
      <c r="AT17" t="s">
        <v>458</v>
      </c>
      <c r="AV17" s="2" t="s">
        <v>284</v>
      </c>
      <c r="AW17">
        <v>4</v>
      </c>
      <c r="AX17" t="s">
        <v>473</v>
      </c>
      <c r="AY17" t="s">
        <v>473</v>
      </c>
      <c r="BB17" t="s">
        <v>473</v>
      </c>
      <c r="BC17" t="s">
        <v>473</v>
      </c>
      <c r="BG17" t="s">
        <v>285</v>
      </c>
      <c r="BH17" t="s">
        <v>496</v>
      </c>
      <c r="BI17" t="s">
        <v>493</v>
      </c>
      <c r="BJ17" t="s">
        <v>286</v>
      </c>
      <c r="BT17" s="1"/>
    </row>
    <row r="18" spans="1:72" ht="16" customHeight="1" x14ac:dyDescent="0.35">
      <c r="A18">
        <v>150</v>
      </c>
      <c r="D18" t="s">
        <v>143</v>
      </c>
      <c r="E18" t="s">
        <v>144</v>
      </c>
      <c r="F18" s="3">
        <v>43221.878807870373</v>
      </c>
      <c r="G18" t="s">
        <v>421</v>
      </c>
      <c r="H18" t="s">
        <v>428</v>
      </c>
      <c r="I18" t="s">
        <v>288</v>
      </c>
      <c r="J18" t="s">
        <v>434</v>
      </c>
      <c r="K18">
        <f t="shared" si="1"/>
        <v>0</v>
      </c>
      <c r="W18">
        <v>1</v>
      </c>
      <c r="X18" t="s">
        <v>477</v>
      </c>
      <c r="Y18" t="s">
        <v>482</v>
      </c>
      <c r="AC18" t="s">
        <v>488</v>
      </c>
      <c r="AD18" t="s">
        <v>487</v>
      </c>
      <c r="AE18" t="s">
        <v>488</v>
      </c>
      <c r="AF18" t="s">
        <v>456</v>
      </c>
      <c r="AG18" t="s">
        <v>487</v>
      </c>
      <c r="AH18" t="s">
        <v>487</v>
      </c>
      <c r="AI18" t="s">
        <v>486</v>
      </c>
      <c r="AJ18" t="s">
        <v>488</v>
      </c>
      <c r="AK18" t="s">
        <v>456</v>
      </c>
      <c r="AL18" t="s">
        <v>486</v>
      </c>
      <c r="AM18" t="s">
        <v>289</v>
      </c>
      <c r="AN18" t="s">
        <v>458</v>
      </c>
      <c r="AO18" t="s">
        <v>458</v>
      </c>
      <c r="AP18" t="s">
        <v>458</v>
      </c>
      <c r="AQ18" t="s">
        <v>489</v>
      </c>
      <c r="AR18" t="s">
        <v>490</v>
      </c>
      <c r="AS18" t="s">
        <v>491</v>
      </c>
      <c r="AT18" t="s">
        <v>489</v>
      </c>
      <c r="AW18">
        <v>4</v>
      </c>
      <c r="AX18" t="s">
        <v>473</v>
      </c>
      <c r="AY18" t="s">
        <v>473</v>
      </c>
      <c r="AZ18" t="s">
        <v>473</v>
      </c>
      <c r="BB18" t="s">
        <v>473</v>
      </c>
      <c r="BH18" t="s">
        <v>495</v>
      </c>
      <c r="BI18" t="s">
        <v>495</v>
      </c>
      <c r="BT18" s="1"/>
    </row>
    <row r="19" spans="1:72" ht="16" customHeight="1" x14ac:dyDescent="0.35">
      <c r="A19">
        <v>159</v>
      </c>
      <c r="D19" t="s">
        <v>143</v>
      </c>
      <c r="E19" t="s">
        <v>144</v>
      </c>
      <c r="F19" s="3">
        <v>43222.487939814811</v>
      </c>
      <c r="G19" t="s">
        <v>421</v>
      </c>
      <c r="H19" t="s">
        <v>428</v>
      </c>
      <c r="I19" t="s">
        <v>290</v>
      </c>
      <c r="J19" t="s">
        <v>433</v>
      </c>
      <c r="K19">
        <f t="shared" si="1"/>
        <v>0</v>
      </c>
      <c r="W19">
        <v>1</v>
      </c>
      <c r="X19" t="s">
        <v>477</v>
      </c>
      <c r="Y19" t="s">
        <v>481</v>
      </c>
      <c r="AC19" t="s">
        <v>456</v>
      </c>
      <c r="AD19" t="s">
        <v>488</v>
      </c>
      <c r="AE19" t="s">
        <v>488</v>
      </c>
      <c r="AF19" t="s">
        <v>456</v>
      </c>
      <c r="AG19" t="s">
        <v>452</v>
      </c>
      <c r="AH19" t="s">
        <v>487</v>
      </c>
      <c r="AI19" t="s">
        <v>452</v>
      </c>
      <c r="AJ19" t="s">
        <v>486</v>
      </c>
      <c r="AK19" t="s">
        <v>487</v>
      </c>
      <c r="AL19" t="s">
        <v>487</v>
      </c>
      <c r="AN19" t="s">
        <v>489</v>
      </c>
      <c r="AO19" t="s">
        <v>490</v>
      </c>
      <c r="AP19" t="s">
        <v>489</v>
      </c>
      <c r="AQ19" t="s">
        <v>489</v>
      </c>
      <c r="AR19" t="s">
        <v>491</v>
      </c>
      <c r="AS19" t="s">
        <v>458</v>
      </c>
      <c r="AT19" t="s">
        <v>490</v>
      </c>
      <c r="AW19">
        <v>9</v>
      </c>
      <c r="AX19" t="s">
        <v>473</v>
      </c>
      <c r="AY19" t="s">
        <v>473</v>
      </c>
      <c r="AZ19" t="s">
        <v>473</v>
      </c>
      <c r="BA19" t="s">
        <v>473</v>
      </c>
      <c r="BB19" t="s">
        <v>473</v>
      </c>
      <c r="BC19" t="s">
        <v>473</v>
      </c>
      <c r="BD19" t="s">
        <v>473</v>
      </c>
      <c r="BE19" t="s">
        <v>473</v>
      </c>
      <c r="BF19" t="s">
        <v>473</v>
      </c>
      <c r="BG19" t="s">
        <v>291</v>
      </c>
      <c r="BH19" t="s">
        <v>493</v>
      </c>
      <c r="BI19" t="s">
        <v>493</v>
      </c>
      <c r="BT19" s="1"/>
    </row>
    <row r="20" spans="1:72" ht="16" customHeight="1" x14ac:dyDescent="0.35">
      <c r="A20">
        <v>165</v>
      </c>
      <c r="D20" t="s">
        <v>143</v>
      </c>
      <c r="E20" t="s">
        <v>144</v>
      </c>
      <c r="F20" s="3">
        <v>43222.496261574073</v>
      </c>
      <c r="G20" t="s">
        <v>421</v>
      </c>
      <c r="H20" t="s">
        <v>427</v>
      </c>
      <c r="I20" t="s">
        <v>292</v>
      </c>
      <c r="J20" t="s">
        <v>436</v>
      </c>
      <c r="K20">
        <f t="shared" si="1"/>
        <v>0</v>
      </c>
      <c r="W20">
        <v>1</v>
      </c>
      <c r="X20" t="s">
        <v>482</v>
      </c>
      <c r="Y20" t="s">
        <v>484</v>
      </c>
      <c r="AC20" t="s">
        <v>456</v>
      </c>
      <c r="AD20" t="s">
        <v>488</v>
      </c>
      <c r="AE20" t="s">
        <v>456</v>
      </c>
      <c r="AF20" t="s">
        <v>456</v>
      </c>
      <c r="AG20" t="s">
        <v>487</v>
      </c>
      <c r="AH20" t="s">
        <v>488</v>
      </c>
      <c r="AI20" t="s">
        <v>486</v>
      </c>
      <c r="AJ20" t="s">
        <v>488</v>
      </c>
      <c r="AK20" t="s">
        <v>488</v>
      </c>
      <c r="AL20" t="s">
        <v>487</v>
      </c>
      <c r="AN20" t="s">
        <v>491</v>
      </c>
      <c r="AO20" t="s">
        <v>491</v>
      </c>
      <c r="AP20" t="s">
        <v>491</v>
      </c>
      <c r="AQ20" t="s">
        <v>489</v>
      </c>
      <c r="AR20" t="s">
        <v>491</v>
      </c>
      <c r="AS20" t="s">
        <v>491</v>
      </c>
      <c r="AT20" t="s">
        <v>490</v>
      </c>
      <c r="AW20">
        <v>4</v>
      </c>
      <c r="AX20" t="s">
        <v>473</v>
      </c>
      <c r="AY20" t="s">
        <v>473</v>
      </c>
      <c r="AZ20" t="s">
        <v>473</v>
      </c>
      <c r="BB20" t="s">
        <v>473</v>
      </c>
      <c r="BH20" t="s">
        <v>493</v>
      </c>
      <c r="BI20" t="s">
        <v>493</v>
      </c>
      <c r="BT20" s="1"/>
    </row>
    <row r="21" spans="1:72" ht="16" customHeight="1" x14ac:dyDescent="0.35">
      <c r="A21">
        <v>166</v>
      </c>
      <c r="D21" t="s">
        <v>143</v>
      </c>
      <c r="E21" t="s">
        <v>144</v>
      </c>
      <c r="F21" s="3">
        <v>43222.496423611112</v>
      </c>
      <c r="G21" t="s">
        <v>421</v>
      </c>
      <c r="H21" t="s">
        <v>428</v>
      </c>
      <c r="I21" t="s">
        <v>277</v>
      </c>
      <c r="J21" t="s">
        <v>433</v>
      </c>
      <c r="K21">
        <f t="shared" si="1"/>
        <v>0</v>
      </c>
      <c r="W21">
        <v>1</v>
      </c>
      <c r="X21" t="s">
        <v>479</v>
      </c>
      <c r="Y21" t="s">
        <v>477</v>
      </c>
      <c r="AC21" t="s">
        <v>488</v>
      </c>
      <c r="AD21" t="s">
        <v>487</v>
      </c>
      <c r="AE21" t="s">
        <v>488</v>
      </c>
      <c r="AF21" t="s">
        <v>456</v>
      </c>
      <c r="AG21" t="s">
        <v>486</v>
      </c>
      <c r="AH21" t="s">
        <v>486</v>
      </c>
      <c r="AI21" t="s">
        <v>452</v>
      </c>
      <c r="AJ21" t="s">
        <v>487</v>
      </c>
      <c r="AK21" t="s">
        <v>486</v>
      </c>
      <c r="AL21" t="s">
        <v>452</v>
      </c>
      <c r="AM21" t="s">
        <v>293</v>
      </c>
      <c r="AN21" t="s">
        <v>490</v>
      </c>
      <c r="AO21" t="s">
        <v>489</v>
      </c>
      <c r="AP21" t="s">
        <v>490</v>
      </c>
      <c r="AQ21" t="s">
        <v>459</v>
      </c>
      <c r="AR21" t="s">
        <v>491</v>
      </c>
      <c r="AS21" t="s">
        <v>489</v>
      </c>
      <c r="AT21" t="s">
        <v>459</v>
      </c>
      <c r="AV21" s="2" t="s">
        <v>294</v>
      </c>
      <c r="AW21">
        <v>5</v>
      </c>
      <c r="AX21" t="s">
        <v>473</v>
      </c>
      <c r="AY21" t="s">
        <v>473</v>
      </c>
      <c r="AZ21" t="s">
        <v>473</v>
      </c>
      <c r="BA21" t="s">
        <v>473</v>
      </c>
      <c r="BB21" t="s">
        <v>473</v>
      </c>
      <c r="BH21" t="s">
        <v>493</v>
      </c>
      <c r="BI21" t="s">
        <v>493</v>
      </c>
      <c r="BT21" s="1"/>
    </row>
    <row r="22" spans="1:72" ht="16" customHeight="1" x14ac:dyDescent="0.35">
      <c r="A22">
        <v>168</v>
      </c>
      <c r="D22" t="s">
        <v>143</v>
      </c>
      <c r="E22" t="s">
        <v>144</v>
      </c>
      <c r="F22" s="3">
        <v>43222.499386574076</v>
      </c>
      <c r="G22" t="s">
        <v>421</v>
      </c>
      <c r="H22" t="s">
        <v>428</v>
      </c>
      <c r="I22" t="s">
        <v>295</v>
      </c>
      <c r="J22" t="s">
        <v>433</v>
      </c>
      <c r="K22">
        <f t="shared" si="1"/>
        <v>0</v>
      </c>
      <c r="W22">
        <v>1</v>
      </c>
      <c r="X22" t="s">
        <v>485</v>
      </c>
      <c r="Y22" t="s">
        <v>477</v>
      </c>
      <c r="AC22" t="s">
        <v>456</v>
      </c>
      <c r="AD22" t="s">
        <v>456</v>
      </c>
      <c r="AE22" t="s">
        <v>456</v>
      </c>
      <c r="AF22" t="s">
        <v>456</v>
      </c>
      <c r="AG22" t="s">
        <v>488</v>
      </c>
      <c r="AH22" t="s">
        <v>456</v>
      </c>
      <c r="AI22" t="s">
        <v>456</v>
      </c>
      <c r="AJ22" t="s">
        <v>456</v>
      </c>
      <c r="AK22" t="s">
        <v>488</v>
      </c>
      <c r="AL22" t="s">
        <v>487</v>
      </c>
      <c r="AM22" t="s">
        <v>296</v>
      </c>
      <c r="AN22" t="s">
        <v>491</v>
      </c>
      <c r="AO22" t="s">
        <v>458</v>
      </c>
      <c r="AP22" t="s">
        <v>458</v>
      </c>
      <c r="AQ22" t="s">
        <v>459</v>
      </c>
      <c r="AR22" t="s">
        <v>491</v>
      </c>
      <c r="AS22" t="s">
        <v>491</v>
      </c>
      <c r="AT22" t="s">
        <v>490</v>
      </c>
      <c r="AV22" t="s">
        <v>297</v>
      </c>
      <c r="AW22">
        <v>5</v>
      </c>
      <c r="AX22" t="s">
        <v>473</v>
      </c>
      <c r="AY22" t="s">
        <v>473</v>
      </c>
      <c r="AZ22" t="s">
        <v>473</v>
      </c>
      <c r="BA22" t="s">
        <v>473</v>
      </c>
      <c r="BB22" t="s">
        <v>473</v>
      </c>
      <c r="BG22" t="s">
        <v>298</v>
      </c>
      <c r="BH22" t="s">
        <v>495</v>
      </c>
      <c r="BI22" t="s">
        <v>495</v>
      </c>
      <c r="BT22" s="1"/>
    </row>
    <row r="23" spans="1:72" ht="16" customHeight="1" x14ac:dyDescent="0.35">
      <c r="A23">
        <v>169</v>
      </c>
      <c r="D23" t="s">
        <v>143</v>
      </c>
      <c r="E23" t="s">
        <v>144</v>
      </c>
      <c r="F23" s="3">
        <v>43222.505196759259</v>
      </c>
      <c r="G23" t="s">
        <v>421</v>
      </c>
      <c r="H23" t="s">
        <v>427</v>
      </c>
      <c r="I23" t="s">
        <v>269</v>
      </c>
      <c r="J23" t="s">
        <v>433</v>
      </c>
      <c r="K23">
        <f t="shared" si="1"/>
        <v>0</v>
      </c>
      <c r="W23">
        <v>1</v>
      </c>
      <c r="X23" t="s">
        <v>477</v>
      </c>
      <c r="Y23" t="s">
        <v>484</v>
      </c>
      <c r="AC23" t="s">
        <v>488</v>
      </c>
      <c r="AD23" t="s">
        <v>488</v>
      </c>
      <c r="AE23" t="s">
        <v>487</v>
      </c>
      <c r="AF23" t="s">
        <v>488</v>
      </c>
      <c r="AG23" t="s">
        <v>452</v>
      </c>
      <c r="AH23" t="s">
        <v>452</v>
      </c>
      <c r="AI23" t="s">
        <v>486</v>
      </c>
      <c r="AJ23" t="s">
        <v>486</v>
      </c>
      <c r="AK23" t="s">
        <v>488</v>
      </c>
      <c r="AL23" t="s">
        <v>452</v>
      </c>
      <c r="AN23" t="s">
        <v>458</v>
      </c>
      <c r="AO23" t="s">
        <v>458</v>
      </c>
      <c r="AP23" t="s">
        <v>458</v>
      </c>
      <c r="AQ23" t="s">
        <v>489</v>
      </c>
      <c r="AR23" t="s">
        <v>458</v>
      </c>
      <c r="AS23" t="s">
        <v>489</v>
      </c>
      <c r="AT23" t="s">
        <v>489</v>
      </c>
      <c r="AW23">
        <v>3</v>
      </c>
      <c r="AX23" t="s">
        <v>473</v>
      </c>
      <c r="AZ23" t="s">
        <v>473</v>
      </c>
      <c r="BA23" t="s">
        <v>473</v>
      </c>
      <c r="BH23" t="s">
        <v>494</v>
      </c>
      <c r="BI23" t="s">
        <v>495</v>
      </c>
      <c r="BT23" s="1"/>
    </row>
    <row r="24" spans="1:72" ht="16" customHeight="1" x14ac:dyDescent="0.35">
      <c r="A24">
        <v>174</v>
      </c>
      <c r="D24" t="s">
        <v>143</v>
      </c>
      <c r="E24" t="s">
        <v>144</v>
      </c>
      <c r="F24" s="3">
        <v>43222.514340277776</v>
      </c>
      <c r="G24" t="s">
        <v>421</v>
      </c>
      <c r="H24" t="s">
        <v>427</v>
      </c>
      <c r="I24" t="s">
        <v>269</v>
      </c>
      <c r="J24" t="s">
        <v>435</v>
      </c>
      <c r="K24">
        <f t="shared" si="1"/>
        <v>0</v>
      </c>
      <c r="W24">
        <v>1</v>
      </c>
      <c r="X24" t="s">
        <v>481</v>
      </c>
      <c r="Y24" t="s">
        <v>481</v>
      </c>
      <c r="AC24" t="s">
        <v>488</v>
      </c>
      <c r="AD24" t="s">
        <v>487</v>
      </c>
      <c r="AE24" t="s">
        <v>486</v>
      </c>
      <c r="AF24" t="s">
        <v>488</v>
      </c>
      <c r="AG24" t="s">
        <v>452</v>
      </c>
      <c r="AH24" t="s">
        <v>487</v>
      </c>
      <c r="AI24" t="s">
        <v>486</v>
      </c>
      <c r="AJ24" t="s">
        <v>486</v>
      </c>
      <c r="AK24" t="s">
        <v>487</v>
      </c>
      <c r="AL24" t="s">
        <v>452</v>
      </c>
      <c r="AM24" t="s">
        <v>310</v>
      </c>
      <c r="AN24" t="s">
        <v>491</v>
      </c>
      <c r="AO24" t="s">
        <v>458</v>
      </c>
      <c r="AP24" t="s">
        <v>490</v>
      </c>
      <c r="AQ24" t="s">
        <v>459</v>
      </c>
      <c r="AR24" t="s">
        <v>490</v>
      </c>
      <c r="AS24" t="s">
        <v>489</v>
      </c>
      <c r="AT24" t="s">
        <v>489</v>
      </c>
      <c r="AV24" t="s">
        <v>311</v>
      </c>
      <c r="AW24">
        <v>4</v>
      </c>
      <c r="AX24" t="s">
        <v>473</v>
      </c>
      <c r="AZ24" t="s">
        <v>473</v>
      </c>
      <c r="BB24" t="s">
        <v>473</v>
      </c>
      <c r="BC24" t="s">
        <v>473</v>
      </c>
      <c r="BH24" t="s">
        <v>494</v>
      </c>
      <c r="BI24" t="s">
        <v>494</v>
      </c>
      <c r="BT24" s="1"/>
    </row>
    <row r="25" spans="1:72" ht="16" customHeight="1" x14ac:dyDescent="0.35">
      <c r="A25">
        <v>183</v>
      </c>
      <c r="D25" t="s">
        <v>143</v>
      </c>
      <c r="E25" t="s">
        <v>144</v>
      </c>
      <c r="F25" s="3">
        <v>43222.54451388889</v>
      </c>
      <c r="G25" t="s">
        <v>421</v>
      </c>
      <c r="H25" t="s">
        <v>428</v>
      </c>
      <c r="I25" t="s">
        <v>269</v>
      </c>
      <c r="J25" t="s">
        <v>433</v>
      </c>
      <c r="K25">
        <f t="shared" si="1"/>
        <v>0</v>
      </c>
      <c r="W25">
        <v>1</v>
      </c>
      <c r="X25" t="s">
        <v>480</v>
      </c>
      <c r="Y25" t="s">
        <v>482</v>
      </c>
      <c r="AC25" t="s">
        <v>488</v>
      </c>
      <c r="AD25" t="s">
        <v>452</v>
      </c>
      <c r="AE25" t="s">
        <v>456</v>
      </c>
      <c r="AF25" t="s">
        <v>456</v>
      </c>
      <c r="AG25" t="s">
        <v>452</v>
      </c>
      <c r="AH25" t="s">
        <v>452</v>
      </c>
      <c r="AI25" t="s">
        <v>452</v>
      </c>
      <c r="AJ25" t="s">
        <v>487</v>
      </c>
      <c r="AK25" t="s">
        <v>452</v>
      </c>
      <c r="AL25" t="s">
        <v>452</v>
      </c>
      <c r="AM25" s="2" t="s">
        <v>313</v>
      </c>
      <c r="AN25" t="s">
        <v>458</v>
      </c>
      <c r="AO25" t="s">
        <v>458</v>
      </c>
      <c r="AP25" t="s">
        <v>458</v>
      </c>
      <c r="AQ25" t="s">
        <v>459</v>
      </c>
      <c r="AR25" t="s">
        <v>490</v>
      </c>
      <c r="AS25" t="s">
        <v>459</v>
      </c>
      <c r="AT25" t="s">
        <v>459</v>
      </c>
      <c r="AV25" t="s">
        <v>314</v>
      </c>
      <c r="AW25">
        <v>5</v>
      </c>
      <c r="AX25" t="s">
        <v>473</v>
      </c>
      <c r="AY25" t="s">
        <v>473</v>
      </c>
      <c r="AZ25" t="s">
        <v>473</v>
      </c>
      <c r="BA25" t="s">
        <v>473</v>
      </c>
      <c r="BB25" t="s">
        <v>473</v>
      </c>
      <c r="BG25" t="s">
        <v>315</v>
      </c>
      <c r="BH25" t="s">
        <v>493</v>
      </c>
      <c r="BI25" t="s">
        <v>495</v>
      </c>
      <c r="BT25" s="1"/>
    </row>
    <row r="26" spans="1:72" ht="16" customHeight="1" x14ac:dyDescent="0.35">
      <c r="A26">
        <v>186</v>
      </c>
      <c r="D26" t="s">
        <v>143</v>
      </c>
      <c r="E26" t="s">
        <v>144</v>
      </c>
      <c r="F26" s="3">
        <v>43222.559745370374</v>
      </c>
      <c r="G26" t="s">
        <v>421</v>
      </c>
      <c r="H26" t="s">
        <v>428</v>
      </c>
      <c r="I26" t="s">
        <v>316</v>
      </c>
      <c r="J26" t="s">
        <v>433</v>
      </c>
      <c r="K26">
        <f t="shared" si="1"/>
        <v>0</v>
      </c>
      <c r="W26">
        <v>1</v>
      </c>
      <c r="X26" t="s">
        <v>477</v>
      </c>
      <c r="Y26" t="s">
        <v>481</v>
      </c>
      <c r="AC26" t="s">
        <v>488</v>
      </c>
      <c r="AD26" t="s">
        <v>488</v>
      </c>
      <c r="AE26" t="s">
        <v>488</v>
      </c>
      <c r="AF26" t="s">
        <v>488</v>
      </c>
      <c r="AG26" t="s">
        <v>487</v>
      </c>
      <c r="AH26" t="s">
        <v>487</v>
      </c>
      <c r="AI26" t="s">
        <v>486</v>
      </c>
      <c r="AJ26" t="s">
        <v>486</v>
      </c>
      <c r="AK26" t="s">
        <v>486</v>
      </c>
      <c r="AL26" t="s">
        <v>486</v>
      </c>
      <c r="AM26" s="2" t="s">
        <v>317</v>
      </c>
      <c r="AN26" t="s">
        <v>491</v>
      </c>
      <c r="AO26" t="s">
        <v>492</v>
      </c>
      <c r="AP26" t="s">
        <v>458</v>
      </c>
      <c r="AQ26" t="s">
        <v>489</v>
      </c>
      <c r="AR26" t="s">
        <v>491</v>
      </c>
      <c r="AS26" t="s">
        <v>490</v>
      </c>
      <c r="AT26" t="s">
        <v>491</v>
      </c>
      <c r="AV26" s="2" t="s">
        <v>318</v>
      </c>
      <c r="AW26">
        <v>4</v>
      </c>
      <c r="AX26" t="s">
        <v>473</v>
      </c>
      <c r="AY26" t="s">
        <v>473</v>
      </c>
      <c r="BB26" t="s">
        <v>473</v>
      </c>
      <c r="BD26" t="s">
        <v>473</v>
      </c>
      <c r="BH26" t="s">
        <v>494</v>
      </c>
      <c r="BI26" t="s">
        <v>496</v>
      </c>
      <c r="BT26" s="1"/>
    </row>
    <row r="27" spans="1:72" ht="16" customHeight="1" x14ac:dyDescent="0.35">
      <c r="A27">
        <v>188</v>
      </c>
      <c r="D27" t="s">
        <v>143</v>
      </c>
      <c r="E27" t="s">
        <v>144</v>
      </c>
      <c r="F27" s="3">
        <v>43222.564143518517</v>
      </c>
      <c r="G27" t="s">
        <v>421</v>
      </c>
      <c r="H27" t="s">
        <v>428</v>
      </c>
      <c r="I27" t="s">
        <v>282</v>
      </c>
      <c r="J27" t="s">
        <v>433</v>
      </c>
      <c r="K27">
        <f t="shared" si="1"/>
        <v>0</v>
      </c>
      <c r="W27">
        <v>1</v>
      </c>
      <c r="X27" t="s">
        <v>477</v>
      </c>
      <c r="Y27" t="s">
        <v>484</v>
      </c>
      <c r="AC27" t="s">
        <v>456</v>
      </c>
      <c r="AD27" t="s">
        <v>487</v>
      </c>
      <c r="AE27" t="s">
        <v>456</v>
      </c>
      <c r="AF27" t="s">
        <v>456</v>
      </c>
      <c r="AG27" t="s">
        <v>488</v>
      </c>
      <c r="AH27" t="s">
        <v>488</v>
      </c>
      <c r="AI27" t="s">
        <v>486</v>
      </c>
      <c r="AJ27" t="s">
        <v>487</v>
      </c>
      <c r="AK27" t="s">
        <v>488</v>
      </c>
      <c r="AL27" t="s">
        <v>486</v>
      </c>
      <c r="AM27" t="s">
        <v>319</v>
      </c>
      <c r="AN27" t="s">
        <v>491</v>
      </c>
      <c r="AO27" t="s">
        <v>491</v>
      </c>
      <c r="AP27" t="s">
        <v>458</v>
      </c>
      <c r="AQ27" t="s">
        <v>459</v>
      </c>
      <c r="AR27" t="s">
        <v>491</v>
      </c>
      <c r="AS27" t="s">
        <v>490</v>
      </c>
      <c r="AT27" t="s">
        <v>491</v>
      </c>
      <c r="AV27" t="s">
        <v>320</v>
      </c>
      <c r="AW27">
        <v>5</v>
      </c>
      <c r="AY27" t="s">
        <v>473</v>
      </c>
      <c r="BB27" t="s">
        <v>473</v>
      </c>
      <c r="BC27" t="s">
        <v>473</v>
      </c>
      <c r="BD27" t="s">
        <v>473</v>
      </c>
      <c r="BE27" t="s">
        <v>473</v>
      </c>
      <c r="BH27" t="s">
        <v>494</v>
      </c>
      <c r="BI27" t="s">
        <v>493</v>
      </c>
      <c r="BT27" s="1"/>
    </row>
    <row r="28" spans="1:72" ht="16" customHeight="1" x14ac:dyDescent="0.35">
      <c r="A28">
        <v>231</v>
      </c>
      <c r="D28" t="s">
        <v>143</v>
      </c>
      <c r="E28" t="s">
        <v>144</v>
      </c>
      <c r="F28" s="3">
        <v>43227.688402777778</v>
      </c>
      <c r="G28" t="s">
        <v>421</v>
      </c>
      <c r="H28" t="s">
        <v>428</v>
      </c>
      <c r="I28" t="s">
        <v>259</v>
      </c>
      <c r="J28" t="s">
        <v>434</v>
      </c>
      <c r="K28">
        <f t="shared" si="1"/>
        <v>0</v>
      </c>
      <c r="W28">
        <v>1</v>
      </c>
      <c r="X28" t="s">
        <v>481</v>
      </c>
      <c r="Y28" t="s">
        <v>484</v>
      </c>
      <c r="AC28" t="s">
        <v>456</v>
      </c>
      <c r="AD28" t="s">
        <v>486</v>
      </c>
      <c r="AE28" t="s">
        <v>486</v>
      </c>
      <c r="AF28" t="s">
        <v>488</v>
      </c>
      <c r="AG28" t="s">
        <v>486</v>
      </c>
      <c r="AH28" t="s">
        <v>487</v>
      </c>
      <c r="AI28" t="s">
        <v>452</v>
      </c>
      <c r="AJ28" t="s">
        <v>486</v>
      </c>
      <c r="AK28" t="s">
        <v>487</v>
      </c>
      <c r="AL28" t="s">
        <v>452</v>
      </c>
      <c r="AM28" t="s">
        <v>344</v>
      </c>
      <c r="AN28" t="s">
        <v>458</v>
      </c>
      <c r="AO28" t="s">
        <v>458</v>
      </c>
      <c r="AP28" t="s">
        <v>458</v>
      </c>
      <c r="AQ28" t="s">
        <v>459</v>
      </c>
      <c r="AR28" t="s">
        <v>458</v>
      </c>
      <c r="AS28" t="s">
        <v>489</v>
      </c>
      <c r="AT28" t="s">
        <v>489</v>
      </c>
      <c r="AV28" s="2" t="s">
        <v>345</v>
      </c>
      <c r="AW28">
        <v>6</v>
      </c>
      <c r="AX28" t="s">
        <v>473</v>
      </c>
      <c r="AY28" t="s">
        <v>473</v>
      </c>
      <c r="BB28" t="s">
        <v>473</v>
      </c>
      <c r="BC28" t="s">
        <v>473</v>
      </c>
      <c r="BD28" t="s">
        <v>473</v>
      </c>
      <c r="BF28" t="s">
        <v>473</v>
      </c>
      <c r="BG28" t="s">
        <v>346</v>
      </c>
      <c r="BH28" t="s">
        <v>496</v>
      </c>
      <c r="BI28" t="s">
        <v>493</v>
      </c>
      <c r="BT28" s="1"/>
    </row>
    <row r="29" spans="1:72" ht="16" customHeight="1" x14ac:dyDescent="0.35">
      <c r="A29">
        <v>239</v>
      </c>
      <c r="D29" t="s">
        <v>143</v>
      </c>
      <c r="E29" t="s">
        <v>144</v>
      </c>
      <c r="F29" s="3">
        <v>43227.845358796294</v>
      </c>
      <c r="G29" t="s">
        <v>421</v>
      </c>
      <c r="H29" t="s">
        <v>428</v>
      </c>
      <c r="I29" t="s">
        <v>277</v>
      </c>
      <c r="J29" t="s">
        <v>433</v>
      </c>
      <c r="K29">
        <f t="shared" si="1"/>
        <v>0</v>
      </c>
      <c r="W29">
        <v>1</v>
      </c>
      <c r="X29" t="s">
        <v>482</v>
      </c>
      <c r="Y29" t="s">
        <v>484</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490</v>
      </c>
      <c r="AV29" s="2" t="s">
        <v>351</v>
      </c>
      <c r="AW29">
        <v>2</v>
      </c>
      <c r="AY29" t="s">
        <v>473</v>
      </c>
      <c r="BB29" t="s">
        <v>473</v>
      </c>
      <c r="BH29" t="s">
        <v>494</v>
      </c>
      <c r="BI29" t="s">
        <v>495</v>
      </c>
      <c r="BT29" s="1"/>
    </row>
    <row r="30" spans="1:72" ht="16" customHeight="1" x14ac:dyDescent="0.35">
      <c r="A30">
        <v>243</v>
      </c>
      <c r="D30" t="s">
        <v>143</v>
      </c>
      <c r="E30" t="s">
        <v>144</v>
      </c>
      <c r="F30" s="3">
        <v>43228.37835648148</v>
      </c>
      <c r="G30" t="s">
        <v>421</v>
      </c>
      <c r="H30" t="s">
        <v>428</v>
      </c>
      <c r="I30" t="s">
        <v>269</v>
      </c>
      <c r="J30" t="s">
        <v>433</v>
      </c>
      <c r="K30">
        <f t="shared" si="1"/>
        <v>0</v>
      </c>
      <c r="W30">
        <v>1</v>
      </c>
      <c r="X30" t="s">
        <v>480</v>
      </c>
      <c r="Y30" t="s">
        <v>484</v>
      </c>
      <c r="AC30" t="s">
        <v>456</v>
      </c>
      <c r="AD30" t="s">
        <v>486</v>
      </c>
      <c r="AE30" t="s">
        <v>488</v>
      </c>
      <c r="AF30" t="s">
        <v>456</v>
      </c>
      <c r="AG30" t="s">
        <v>486</v>
      </c>
      <c r="AH30" t="s">
        <v>487</v>
      </c>
      <c r="AI30" t="s">
        <v>452</v>
      </c>
      <c r="AJ30" t="s">
        <v>486</v>
      </c>
      <c r="AK30" t="s">
        <v>487</v>
      </c>
      <c r="AL30" t="s">
        <v>452</v>
      </c>
      <c r="AN30" t="s">
        <v>458</v>
      </c>
      <c r="AO30" t="s">
        <v>491</v>
      </c>
      <c r="AP30" t="s">
        <v>491</v>
      </c>
      <c r="AQ30" t="s">
        <v>459</v>
      </c>
      <c r="AR30" t="s">
        <v>490</v>
      </c>
      <c r="AS30" t="s">
        <v>459</v>
      </c>
      <c r="AT30" t="s">
        <v>489</v>
      </c>
      <c r="AW30">
        <v>3</v>
      </c>
      <c r="AX30" t="s">
        <v>473</v>
      </c>
      <c r="AY30" t="s">
        <v>473</v>
      </c>
      <c r="BB30" t="s">
        <v>473</v>
      </c>
      <c r="BH30" t="s">
        <v>496</v>
      </c>
      <c r="BI30" t="s">
        <v>495</v>
      </c>
      <c r="BT30" s="1"/>
    </row>
    <row r="31" spans="1:72" ht="16" customHeight="1" x14ac:dyDescent="0.35">
      <c r="A31">
        <v>255</v>
      </c>
      <c r="D31" t="s">
        <v>143</v>
      </c>
      <c r="E31" t="s">
        <v>144</v>
      </c>
      <c r="F31" s="3">
        <v>43232.475752314815</v>
      </c>
      <c r="G31" t="s">
        <v>421</v>
      </c>
      <c r="H31" t="s">
        <v>428</v>
      </c>
      <c r="I31" t="s">
        <v>269</v>
      </c>
      <c r="J31" t="s">
        <v>433</v>
      </c>
      <c r="K31">
        <f t="shared" si="1"/>
        <v>0</v>
      </c>
      <c r="W31">
        <v>1</v>
      </c>
      <c r="X31" t="s">
        <v>477</v>
      </c>
      <c r="Y31" t="s">
        <v>484</v>
      </c>
      <c r="AC31" t="s">
        <v>456</v>
      </c>
      <c r="AD31" t="s">
        <v>487</v>
      </c>
      <c r="AE31" t="s">
        <v>456</v>
      </c>
      <c r="AF31" t="s">
        <v>456</v>
      </c>
      <c r="AG31" t="s">
        <v>487</v>
      </c>
      <c r="AH31" t="s">
        <v>486</v>
      </c>
      <c r="AI31" t="s">
        <v>486</v>
      </c>
      <c r="AJ31" t="s">
        <v>487</v>
      </c>
      <c r="AK31" t="s">
        <v>486</v>
      </c>
      <c r="AL31" t="s">
        <v>486</v>
      </c>
      <c r="AN31" t="s">
        <v>490</v>
      </c>
      <c r="AO31" t="s">
        <v>458</v>
      </c>
      <c r="AP31" t="s">
        <v>458</v>
      </c>
      <c r="AQ31" t="s">
        <v>459</v>
      </c>
      <c r="AR31" t="s">
        <v>490</v>
      </c>
      <c r="AS31" t="s">
        <v>459</v>
      </c>
      <c r="AT31" t="s">
        <v>489</v>
      </c>
      <c r="AV31" s="2" t="s">
        <v>363</v>
      </c>
      <c r="AW31">
        <v>6</v>
      </c>
      <c r="AX31" t="s">
        <v>473</v>
      </c>
      <c r="AY31" t="s">
        <v>473</v>
      </c>
      <c r="AZ31" t="s">
        <v>473</v>
      </c>
      <c r="BA31" t="s">
        <v>473</v>
      </c>
      <c r="BB31" t="s">
        <v>473</v>
      </c>
      <c r="BC31" t="s">
        <v>473</v>
      </c>
      <c r="BH31" t="s">
        <v>495</v>
      </c>
      <c r="BI31" t="s">
        <v>495</v>
      </c>
      <c r="BT31" s="1"/>
    </row>
    <row r="32" spans="1:72" ht="16" customHeight="1" x14ac:dyDescent="0.35">
      <c r="F32" s="3"/>
      <c r="AV32" s="2"/>
      <c r="BT32" s="1"/>
    </row>
    <row r="33" spans="1:72" ht="16" customHeight="1" x14ac:dyDescent="0.35">
      <c r="A33">
        <v>80</v>
      </c>
      <c r="D33" t="s">
        <v>143</v>
      </c>
      <c r="E33" t="s">
        <v>144</v>
      </c>
      <c r="F33" s="3">
        <v>43219.560856481483</v>
      </c>
      <c r="G33" t="s">
        <v>422</v>
      </c>
      <c r="H33" t="s">
        <v>428</v>
      </c>
      <c r="I33" t="s">
        <v>248</v>
      </c>
      <c r="J33" t="s">
        <v>431</v>
      </c>
      <c r="K33">
        <f t="shared" ref="K33:K53" si="2">SUM(L33:V33)</f>
        <v>1</v>
      </c>
      <c r="V33">
        <v>1</v>
      </c>
      <c r="X33" t="s">
        <v>484</v>
      </c>
      <c r="Y33" t="s">
        <v>484</v>
      </c>
      <c r="Z33" t="s">
        <v>484</v>
      </c>
      <c r="AA33" t="s">
        <v>484</v>
      </c>
      <c r="AB33" t="s">
        <v>249</v>
      </c>
      <c r="AC33" t="s">
        <v>452</v>
      </c>
      <c r="AD33" t="s">
        <v>452</v>
      </c>
      <c r="AE33" t="s">
        <v>452</v>
      </c>
      <c r="AF33" t="s">
        <v>452</v>
      </c>
      <c r="AG33" t="s">
        <v>452</v>
      </c>
      <c r="AH33" t="s">
        <v>452</v>
      </c>
      <c r="AI33" t="s">
        <v>452</v>
      </c>
      <c r="AJ33" t="s">
        <v>452</v>
      </c>
      <c r="AK33" t="s">
        <v>452</v>
      </c>
      <c r="AL33" t="s">
        <v>452</v>
      </c>
      <c r="AN33" t="s">
        <v>458</v>
      </c>
      <c r="AO33" t="s">
        <v>458</v>
      </c>
      <c r="AP33" t="s">
        <v>458</v>
      </c>
      <c r="AQ33" t="s">
        <v>459</v>
      </c>
      <c r="AR33" t="s">
        <v>458</v>
      </c>
      <c r="AS33" t="s">
        <v>459</v>
      </c>
      <c r="AT33" t="s">
        <v>459</v>
      </c>
      <c r="AU33" t="s">
        <v>250</v>
      </c>
      <c r="AV33" s="2" t="s">
        <v>251</v>
      </c>
      <c r="AW33">
        <v>5</v>
      </c>
      <c r="AX33" t="s">
        <v>473</v>
      </c>
      <c r="AY33" t="s">
        <v>473</v>
      </c>
      <c r="AZ33" t="s">
        <v>473</v>
      </c>
      <c r="BA33" t="s">
        <v>473</v>
      </c>
      <c r="BB33" t="s">
        <v>473</v>
      </c>
      <c r="BH33" t="s">
        <v>493</v>
      </c>
      <c r="BI33" t="s">
        <v>493</v>
      </c>
      <c r="BT33" s="1"/>
    </row>
    <row r="34" spans="1:72" ht="16" customHeight="1" x14ac:dyDescent="0.35">
      <c r="A34">
        <v>40</v>
      </c>
      <c r="D34" t="s">
        <v>143</v>
      </c>
      <c r="E34" t="s">
        <v>144</v>
      </c>
      <c r="F34" s="3">
        <v>43217.741851851853</v>
      </c>
      <c r="G34" t="s">
        <v>422</v>
      </c>
      <c r="H34" t="s">
        <v>428</v>
      </c>
      <c r="I34" t="s">
        <v>166</v>
      </c>
      <c r="J34" t="s">
        <v>433</v>
      </c>
      <c r="K34">
        <f t="shared" si="2"/>
        <v>2</v>
      </c>
      <c r="P34">
        <v>1</v>
      </c>
      <c r="T34">
        <v>1</v>
      </c>
      <c r="X34" t="s">
        <v>482</v>
      </c>
      <c r="Y34" t="s">
        <v>484</v>
      </c>
      <c r="Z34" t="s">
        <v>482</v>
      </c>
      <c r="AA34" t="s">
        <v>485</v>
      </c>
      <c r="AB34" t="s">
        <v>167</v>
      </c>
      <c r="AC34" t="s">
        <v>456</v>
      </c>
      <c r="AD34" t="s">
        <v>452</v>
      </c>
      <c r="AE34" t="s">
        <v>487</v>
      </c>
      <c r="AF34" t="s">
        <v>456</v>
      </c>
      <c r="AG34" t="s">
        <v>487</v>
      </c>
      <c r="AH34" t="s">
        <v>487</v>
      </c>
      <c r="AI34" t="s">
        <v>452</v>
      </c>
      <c r="AJ34" t="s">
        <v>452</v>
      </c>
      <c r="AK34" t="s">
        <v>487</v>
      </c>
      <c r="AL34" t="s">
        <v>452</v>
      </c>
      <c r="AN34" t="s">
        <v>458</v>
      </c>
      <c r="AO34" t="s">
        <v>458</v>
      </c>
      <c r="AP34" t="s">
        <v>491</v>
      </c>
      <c r="AQ34" t="s">
        <v>459</v>
      </c>
      <c r="AR34" t="s">
        <v>491</v>
      </c>
      <c r="AS34" t="s">
        <v>459</v>
      </c>
      <c r="AT34" t="s">
        <v>459</v>
      </c>
      <c r="AW34">
        <v>3</v>
      </c>
      <c r="AX34" t="s">
        <v>473</v>
      </c>
      <c r="AY34" t="s">
        <v>473</v>
      </c>
      <c r="AZ34" t="s">
        <v>473</v>
      </c>
      <c r="BH34" t="s">
        <v>494</v>
      </c>
      <c r="BI34" t="s">
        <v>494</v>
      </c>
      <c r="BT34" s="1"/>
    </row>
    <row r="35" spans="1:72" ht="16" customHeight="1" x14ac:dyDescent="0.35">
      <c r="A35">
        <v>170</v>
      </c>
      <c r="D35" t="s">
        <v>143</v>
      </c>
      <c r="E35" t="s">
        <v>144</v>
      </c>
      <c r="F35" s="3">
        <v>43222.509583333333</v>
      </c>
      <c r="G35" t="s">
        <v>422</v>
      </c>
      <c r="H35" t="s">
        <v>428</v>
      </c>
      <c r="I35" t="s">
        <v>299</v>
      </c>
      <c r="J35" t="s">
        <v>435</v>
      </c>
      <c r="K35">
        <f t="shared" si="2"/>
        <v>1</v>
      </c>
      <c r="U35">
        <v>1</v>
      </c>
      <c r="X35" t="s">
        <v>485</v>
      </c>
      <c r="Y35" t="s">
        <v>477</v>
      </c>
      <c r="Z35" t="s">
        <v>479</v>
      </c>
      <c r="AA35" t="s">
        <v>477</v>
      </c>
      <c r="AB35" t="s">
        <v>300</v>
      </c>
      <c r="AC35" t="s">
        <v>456</v>
      </c>
      <c r="AD35" t="s">
        <v>456</v>
      </c>
      <c r="AE35" t="s">
        <v>488</v>
      </c>
      <c r="AF35" t="s">
        <v>456</v>
      </c>
      <c r="AG35" t="s">
        <v>488</v>
      </c>
      <c r="AH35" t="s">
        <v>488</v>
      </c>
      <c r="AI35" t="s">
        <v>487</v>
      </c>
      <c r="AJ35" t="s">
        <v>487</v>
      </c>
      <c r="AK35" t="s">
        <v>456</v>
      </c>
      <c r="AL35" t="s">
        <v>488</v>
      </c>
      <c r="AM35" t="s">
        <v>301</v>
      </c>
      <c r="AN35" t="s">
        <v>459</v>
      </c>
      <c r="AO35" t="s">
        <v>459</v>
      </c>
      <c r="AP35" t="s">
        <v>489</v>
      </c>
      <c r="AQ35" t="s">
        <v>459</v>
      </c>
      <c r="AR35" t="s">
        <v>490</v>
      </c>
      <c r="AS35" t="s">
        <v>489</v>
      </c>
      <c r="AT35" t="s">
        <v>459</v>
      </c>
      <c r="AU35" t="s">
        <v>302</v>
      </c>
      <c r="AV35" t="s">
        <v>303</v>
      </c>
      <c r="AW35">
        <v>9</v>
      </c>
      <c r="AX35" t="s">
        <v>473</v>
      </c>
      <c r="AY35" t="s">
        <v>473</v>
      </c>
      <c r="AZ35" t="s">
        <v>473</v>
      </c>
      <c r="BA35" t="s">
        <v>473</v>
      </c>
      <c r="BB35" t="s">
        <v>473</v>
      </c>
      <c r="BC35" t="s">
        <v>473</v>
      </c>
      <c r="BD35" t="s">
        <v>473</v>
      </c>
      <c r="BE35" t="s">
        <v>473</v>
      </c>
      <c r="BF35" t="s">
        <v>473</v>
      </c>
      <c r="BG35" t="s">
        <v>304</v>
      </c>
      <c r="BH35" t="s">
        <v>495</v>
      </c>
      <c r="BI35" t="s">
        <v>495</v>
      </c>
      <c r="BT35" s="1"/>
    </row>
    <row r="36" spans="1:72" ht="16" customHeight="1" x14ac:dyDescent="0.35">
      <c r="A36">
        <v>198</v>
      </c>
      <c r="D36" t="s">
        <v>143</v>
      </c>
      <c r="E36" t="s">
        <v>144</v>
      </c>
      <c r="F36" s="3">
        <v>43222.85428240741</v>
      </c>
      <c r="G36" t="s">
        <v>422</v>
      </c>
      <c r="H36" t="s">
        <v>428</v>
      </c>
      <c r="I36" t="s">
        <v>259</v>
      </c>
      <c r="J36" t="s">
        <v>434</v>
      </c>
      <c r="K36">
        <f t="shared" si="2"/>
        <v>1</v>
      </c>
      <c r="R36">
        <v>1</v>
      </c>
      <c r="X36" t="s">
        <v>479</v>
      </c>
      <c r="Y36" t="s">
        <v>477</v>
      </c>
      <c r="Z36" t="s">
        <v>479</v>
      </c>
      <c r="AA36" t="s">
        <v>477</v>
      </c>
      <c r="AC36" t="s">
        <v>456</v>
      </c>
      <c r="AD36" t="s">
        <v>487</v>
      </c>
      <c r="AE36" t="s">
        <v>488</v>
      </c>
      <c r="AF36" t="s">
        <v>456</v>
      </c>
      <c r="AG36" t="s">
        <v>486</v>
      </c>
      <c r="AH36" t="s">
        <v>487</v>
      </c>
      <c r="AI36" t="s">
        <v>452</v>
      </c>
      <c r="AJ36" t="s">
        <v>486</v>
      </c>
      <c r="AK36" t="s">
        <v>487</v>
      </c>
      <c r="AL36" t="s">
        <v>452</v>
      </c>
      <c r="AN36" t="s">
        <v>491</v>
      </c>
      <c r="AO36" t="s">
        <v>490</v>
      </c>
      <c r="AP36" t="s">
        <v>490</v>
      </c>
      <c r="AQ36" t="s">
        <v>459</v>
      </c>
      <c r="AR36" t="s">
        <v>490</v>
      </c>
      <c r="AS36" t="s">
        <v>489</v>
      </c>
      <c r="AT36" t="s">
        <v>459</v>
      </c>
      <c r="AW36">
        <v>3</v>
      </c>
      <c r="AX36" t="s">
        <v>473</v>
      </c>
      <c r="AY36" t="s">
        <v>473</v>
      </c>
      <c r="BB36" t="s">
        <v>473</v>
      </c>
      <c r="BH36" t="s">
        <v>494</v>
      </c>
      <c r="BI36" t="s">
        <v>494</v>
      </c>
      <c r="BT36" s="1"/>
    </row>
    <row r="37" spans="1:72" ht="16" customHeight="1" x14ac:dyDescent="0.35">
      <c r="A37">
        <v>203</v>
      </c>
      <c r="D37" t="s">
        <v>143</v>
      </c>
      <c r="E37" t="s">
        <v>144</v>
      </c>
      <c r="F37" s="3">
        <v>43222.987280092595</v>
      </c>
      <c r="G37" t="s">
        <v>422</v>
      </c>
      <c r="H37" t="s">
        <v>428</v>
      </c>
      <c r="I37" t="s">
        <v>333</v>
      </c>
      <c r="J37" t="s">
        <v>433</v>
      </c>
      <c r="K37">
        <f t="shared" si="2"/>
        <v>1</v>
      </c>
      <c r="P37">
        <v>1</v>
      </c>
      <c r="X37" t="s">
        <v>479</v>
      </c>
      <c r="Y37" t="s">
        <v>478</v>
      </c>
      <c r="Z37" t="s">
        <v>479</v>
      </c>
      <c r="AA37" t="s">
        <v>478</v>
      </c>
      <c r="AB37" t="s">
        <v>334</v>
      </c>
      <c r="AC37" t="s">
        <v>488</v>
      </c>
      <c r="AD37" t="s">
        <v>488</v>
      </c>
      <c r="AE37" t="s">
        <v>488</v>
      </c>
      <c r="AF37" t="s">
        <v>488</v>
      </c>
      <c r="AG37" t="s">
        <v>487</v>
      </c>
      <c r="AH37" t="s">
        <v>486</v>
      </c>
      <c r="AI37" t="s">
        <v>487</v>
      </c>
      <c r="AJ37" t="s">
        <v>487</v>
      </c>
      <c r="AK37" t="s">
        <v>486</v>
      </c>
      <c r="AL37" t="s">
        <v>486</v>
      </c>
      <c r="AM37" t="s">
        <v>334</v>
      </c>
      <c r="AN37" t="s">
        <v>459</v>
      </c>
      <c r="AO37" t="s">
        <v>459</v>
      </c>
      <c r="AP37" t="s">
        <v>459</v>
      </c>
      <c r="AQ37" t="s">
        <v>459</v>
      </c>
      <c r="AR37" t="s">
        <v>490</v>
      </c>
      <c r="AS37" t="s">
        <v>490</v>
      </c>
      <c r="AT37" t="s">
        <v>489</v>
      </c>
      <c r="AU37" t="s">
        <v>334</v>
      </c>
      <c r="AV37" t="s">
        <v>334</v>
      </c>
      <c r="AW37">
        <v>3</v>
      </c>
      <c r="AX37" t="s">
        <v>473</v>
      </c>
      <c r="AZ37" t="s">
        <v>473</v>
      </c>
      <c r="BA37" t="s">
        <v>473</v>
      </c>
      <c r="BG37" t="s">
        <v>334</v>
      </c>
      <c r="BH37" t="s">
        <v>496</v>
      </c>
      <c r="BI37" t="s">
        <v>496</v>
      </c>
      <c r="BJ37" t="s">
        <v>334</v>
      </c>
      <c r="BT37" s="1"/>
    </row>
    <row r="38" spans="1:72" ht="16" customHeight="1" x14ac:dyDescent="0.35">
      <c r="A38">
        <v>39</v>
      </c>
      <c r="D38" t="s">
        <v>143</v>
      </c>
      <c r="E38" t="s">
        <v>144</v>
      </c>
      <c r="F38" s="3">
        <v>43217.74113425926</v>
      </c>
      <c r="G38" t="s">
        <v>422</v>
      </c>
      <c r="H38" t="s">
        <v>428</v>
      </c>
      <c r="I38" t="s">
        <v>163</v>
      </c>
      <c r="J38" t="s">
        <v>434</v>
      </c>
      <c r="K38">
        <f t="shared" si="2"/>
        <v>3</v>
      </c>
      <c r="L38">
        <v>1</v>
      </c>
      <c r="Q38">
        <v>1</v>
      </c>
      <c r="V38">
        <v>1</v>
      </c>
      <c r="X38" t="s">
        <v>477</v>
      </c>
      <c r="Y38" t="s">
        <v>483</v>
      </c>
      <c r="Z38" t="s">
        <v>477</v>
      </c>
      <c r="AA38" t="s">
        <v>483</v>
      </c>
      <c r="AB38" t="s">
        <v>164</v>
      </c>
      <c r="AC38" t="s">
        <v>456</v>
      </c>
      <c r="AD38" t="s">
        <v>487</v>
      </c>
      <c r="AE38" t="s">
        <v>488</v>
      </c>
      <c r="AF38" t="s">
        <v>456</v>
      </c>
      <c r="AG38" t="s">
        <v>488</v>
      </c>
      <c r="AH38" t="s">
        <v>488</v>
      </c>
      <c r="AI38" t="s">
        <v>486</v>
      </c>
      <c r="AJ38" t="s">
        <v>487</v>
      </c>
      <c r="AK38" t="s">
        <v>488</v>
      </c>
      <c r="AL38" t="s">
        <v>487</v>
      </c>
      <c r="AN38" t="s">
        <v>490</v>
      </c>
      <c r="AO38" t="s">
        <v>489</v>
      </c>
      <c r="AP38" t="s">
        <v>489</v>
      </c>
      <c r="AQ38" t="s">
        <v>459</v>
      </c>
      <c r="AR38" t="s">
        <v>490</v>
      </c>
      <c r="AS38" t="s">
        <v>459</v>
      </c>
      <c r="AT38" t="s">
        <v>489</v>
      </c>
      <c r="AV38" t="s">
        <v>165</v>
      </c>
      <c r="AW38">
        <v>4</v>
      </c>
      <c r="AX38" t="s">
        <v>473</v>
      </c>
      <c r="AY38" t="s">
        <v>473</v>
      </c>
      <c r="AZ38" t="s">
        <v>473</v>
      </c>
      <c r="BA38" t="s">
        <v>473</v>
      </c>
      <c r="BH38" t="s">
        <v>495</v>
      </c>
      <c r="BI38" t="s">
        <v>493</v>
      </c>
      <c r="BT38" s="1"/>
    </row>
    <row r="39" spans="1:72" ht="16" customHeight="1" x14ac:dyDescent="0.35">
      <c r="A39">
        <v>55</v>
      </c>
      <c r="D39" t="s">
        <v>143</v>
      </c>
      <c r="E39" t="s">
        <v>144</v>
      </c>
      <c r="F39" s="3">
        <v>43217.86309027778</v>
      </c>
      <c r="G39" t="s">
        <v>422</v>
      </c>
      <c r="H39" t="s">
        <v>428</v>
      </c>
      <c r="I39" t="s">
        <v>208</v>
      </c>
      <c r="J39" t="s">
        <v>433</v>
      </c>
      <c r="K39">
        <f t="shared" si="2"/>
        <v>3</v>
      </c>
      <c r="L39">
        <v>1</v>
      </c>
      <c r="O39">
        <v>1</v>
      </c>
      <c r="Q39">
        <v>1</v>
      </c>
      <c r="X39" t="s">
        <v>480</v>
      </c>
      <c r="Y39" t="s">
        <v>482</v>
      </c>
      <c r="Z39" t="s">
        <v>477</v>
      </c>
      <c r="AA39" t="s">
        <v>485</v>
      </c>
      <c r="AC39" t="s">
        <v>456</v>
      </c>
      <c r="AD39" t="s">
        <v>487</v>
      </c>
      <c r="AE39" t="s">
        <v>487</v>
      </c>
      <c r="AF39" t="s">
        <v>456</v>
      </c>
      <c r="AG39" t="s">
        <v>487</v>
      </c>
      <c r="AH39" t="s">
        <v>486</v>
      </c>
      <c r="AI39" t="s">
        <v>486</v>
      </c>
      <c r="AJ39" t="s">
        <v>486</v>
      </c>
      <c r="AK39" t="s">
        <v>486</v>
      </c>
      <c r="AL39" t="s">
        <v>452</v>
      </c>
      <c r="AM39" t="s">
        <v>209</v>
      </c>
      <c r="AN39" t="s">
        <v>490</v>
      </c>
      <c r="AO39" t="s">
        <v>489</v>
      </c>
      <c r="AP39" t="s">
        <v>459</v>
      </c>
      <c r="AQ39" t="s">
        <v>459</v>
      </c>
      <c r="AR39" t="s">
        <v>490</v>
      </c>
      <c r="AS39" t="s">
        <v>459</v>
      </c>
      <c r="AT39" t="s">
        <v>459</v>
      </c>
      <c r="AV39" t="s">
        <v>210</v>
      </c>
      <c r="AW39">
        <v>5</v>
      </c>
      <c r="AX39" t="s">
        <v>473</v>
      </c>
      <c r="AY39" t="s">
        <v>473</v>
      </c>
      <c r="AZ39" t="s">
        <v>473</v>
      </c>
      <c r="BA39" t="s">
        <v>473</v>
      </c>
      <c r="BB39" t="s">
        <v>473</v>
      </c>
      <c r="BH39" t="s">
        <v>494</v>
      </c>
      <c r="BI39" t="s">
        <v>493</v>
      </c>
      <c r="BT39" s="1"/>
    </row>
    <row r="40" spans="1:72" ht="16" customHeight="1" x14ac:dyDescent="0.35">
      <c r="A40">
        <v>118</v>
      </c>
      <c r="D40" t="s">
        <v>143</v>
      </c>
      <c r="E40" t="s">
        <v>144</v>
      </c>
      <c r="F40" s="3">
        <v>43219.889305555553</v>
      </c>
      <c r="G40" t="s">
        <v>422</v>
      </c>
      <c r="H40" t="s">
        <v>428</v>
      </c>
      <c r="I40" t="s">
        <v>264</v>
      </c>
      <c r="J40" t="s">
        <v>470</v>
      </c>
      <c r="K40">
        <f t="shared" si="2"/>
        <v>3</v>
      </c>
      <c r="Q40">
        <v>1</v>
      </c>
      <c r="S40">
        <v>1</v>
      </c>
      <c r="V40">
        <v>1</v>
      </c>
      <c r="X40" t="s">
        <v>477</v>
      </c>
      <c r="Y40" t="s">
        <v>484</v>
      </c>
      <c r="Z40" t="s">
        <v>477</v>
      </c>
      <c r="AA40" t="s">
        <v>483</v>
      </c>
      <c r="AB40" t="s">
        <v>265</v>
      </c>
      <c r="AC40" t="s">
        <v>456</v>
      </c>
      <c r="AD40" t="s">
        <v>456</v>
      </c>
      <c r="AE40" t="s">
        <v>456</v>
      </c>
      <c r="AF40" t="s">
        <v>456</v>
      </c>
      <c r="AG40" t="s">
        <v>487</v>
      </c>
      <c r="AH40" t="s">
        <v>487</v>
      </c>
      <c r="AI40" t="s">
        <v>487</v>
      </c>
      <c r="AJ40" t="s">
        <v>487</v>
      </c>
      <c r="AK40" t="s">
        <v>487</v>
      </c>
      <c r="AL40" t="s">
        <v>452</v>
      </c>
      <c r="AM40" t="s">
        <v>266</v>
      </c>
      <c r="AN40" t="s">
        <v>458</v>
      </c>
      <c r="AO40" t="s">
        <v>458</v>
      </c>
      <c r="AP40" t="s">
        <v>458</v>
      </c>
      <c r="AQ40" t="s">
        <v>459</v>
      </c>
      <c r="AR40" t="s">
        <v>458</v>
      </c>
      <c r="AS40" t="s">
        <v>489</v>
      </c>
      <c r="AT40" t="s">
        <v>490</v>
      </c>
      <c r="AU40" t="s">
        <v>267</v>
      </c>
      <c r="AV40" t="s">
        <v>268</v>
      </c>
      <c r="AW40">
        <v>4</v>
      </c>
      <c r="AX40" t="s">
        <v>473</v>
      </c>
      <c r="AY40" t="s">
        <v>473</v>
      </c>
      <c r="AZ40" t="s">
        <v>473</v>
      </c>
      <c r="BA40" t="s">
        <v>473</v>
      </c>
      <c r="BH40" t="s">
        <v>494</v>
      </c>
      <c r="BI40" t="s">
        <v>496</v>
      </c>
      <c r="BT40" s="1"/>
    </row>
    <row r="41" spans="1:72" ht="16" customHeight="1" x14ac:dyDescent="0.35">
      <c r="A41">
        <v>245</v>
      </c>
      <c r="D41" t="s">
        <v>143</v>
      </c>
      <c r="E41" t="s">
        <v>144</v>
      </c>
      <c r="F41" s="3">
        <v>43228.981608796297</v>
      </c>
      <c r="G41" t="s">
        <v>422</v>
      </c>
      <c r="H41" t="s">
        <v>428</v>
      </c>
      <c r="I41" t="s">
        <v>277</v>
      </c>
      <c r="J41" t="s">
        <v>435</v>
      </c>
      <c r="K41">
        <f t="shared" si="2"/>
        <v>3</v>
      </c>
      <c r="M41">
        <v>1</v>
      </c>
      <c r="Q41">
        <v>1</v>
      </c>
      <c r="T41">
        <v>1</v>
      </c>
      <c r="X41" t="s">
        <v>477</v>
      </c>
      <c r="Y41" t="s">
        <v>484</v>
      </c>
      <c r="Z41" t="s">
        <v>477</v>
      </c>
      <c r="AA41" t="s">
        <v>485</v>
      </c>
      <c r="AB41" t="s">
        <v>353</v>
      </c>
      <c r="AC41" t="s">
        <v>488</v>
      </c>
      <c r="AD41" t="s">
        <v>487</v>
      </c>
      <c r="AE41" t="s">
        <v>486</v>
      </c>
      <c r="AF41" t="s">
        <v>486</v>
      </c>
      <c r="AG41" t="s">
        <v>486</v>
      </c>
      <c r="AH41" t="s">
        <v>452</v>
      </c>
      <c r="AI41" t="s">
        <v>452</v>
      </c>
      <c r="AJ41" t="s">
        <v>452</v>
      </c>
      <c r="AK41" t="s">
        <v>486</v>
      </c>
      <c r="AL41" t="s">
        <v>486</v>
      </c>
      <c r="AM41" t="s">
        <v>354</v>
      </c>
      <c r="AN41" t="s">
        <v>458</v>
      </c>
      <c r="AO41" t="s">
        <v>458</v>
      </c>
      <c r="AP41" t="s">
        <v>458</v>
      </c>
      <c r="AQ41" t="s">
        <v>459</v>
      </c>
      <c r="AR41" t="s">
        <v>490</v>
      </c>
      <c r="AS41" t="s">
        <v>489</v>
      </c>
      <c r="AT41" t="s">
        <v>491</v>
      </c>
      <c r="AV41" t="s">
        <v>355</v>
      </c>
      <c r="AW41">
        <v>4</v>
      </c>
      <c r="AX41" t="s">
        <v>473</v>
      </c>
      <c r="AY41" t="s">
        <v>473</v>
      </c>
      <c r="AZ41" t="s">
        <v>473</v>
      </c>
      <c r="BB41" t="s">
        <v>473</v>
      </c>
      <c r="BG41" t="s">
        <v>356</v>
      </c>
      <c r="BH41" t="s">
        <v>494</v>
      </c>
      <c r="BI41" t="s">
        <v>494</v>
      </c>
      <c r="BT41" s="1"/>
    </row>
    <row r="42" spans="1:72" ht="16" customHeight="1" x14ac:dyDescent="0.35">
      <c r="A42">
        <v>49</v>
      </c>
      <c r="D42" t="s">
        <v>143</v>
      </c>
      <c r="E42" t="s">
        <v>144</v>
      </c>
      <c r="F42" s="3">
        <v>43217.769016203703</v>
      </c>
      <c r="G42" t="s">
        <v>422</v>
      </c>
      <c r="H42" t="s">
        <v>428</v>
      </c>
      <c r="I42" t="s">
        <v>192</v>
      </c>
      <c r="J42" t="s">
        <v>468</v>
      </c>
      <c r="K42">
        <f t="shared" si="2"/>
        <v>3</v>
      </c>
      <c r="O42">
        <v>1</v>
      </c>
      <c r="S42">
        <v>1</v>
      </c>
      <c r="U42">
        <v>1</v>
      </c>
      <c r="X42" t="s">
        <v>483</v>
      </c>
      <c r="Y42" t="s">
        <v>484</v>
      </c>
      <c r="Z42" t="s">
        <v>483</v>
      </c>
      <c r="AA42" t="s">
        <v>485</v>
      </c>
      <c r="AC42" t="s">
        <v>456</v>
      </c>
      <c r="AD42" t="s">
        <v>452</v>
      </c>
      <c r="AE42" t="s">
        <v>487</v>
      </c>
      <c r="AF42" t="s">
        <v>487</v>
      </c>
      <c r="AG42" t="s">
        <v>452</v>
      </c>
      <c r="AH42" t="s">
        <v>486</v>
      </c>
      <c r="AI42" t="s">
        <v>452</v>
      </c>
      <c r="AJ42" t="s">
        <v>452</v>
      </c>
      <c r="AK42" t="s">
        <v>486</v>
      </c>
      <c r="AL42" t="s">
        <v>486</v>
      </c>
      <c r="AN42" t="s">
        <v>458</v>
      </c>
      <c r="AO42" t="s">
        <v>458</v>
      </c>
      <c r="AP42" t="s">
        <v>458</v>
      </c>
      <c r="AQ42" t="s">
        <v>459</v>
      </c>
      <c r="AR42" t="s">
        <v>491</v>
      </c>
      <c r="AS42" t="s">
        <v>491</v>
      </c>
      <c r="AT42" t="s">
        <v>489</v>
      </c>
      <c r="AW42">
        <v>5</v>
      </c>
      <c r="AX42" t="s">
        <v>473</v>
      </c>
      <c r="AY42" t="s">
        <v>473</v>
      </c>
      <c r="AZ42" t="s">
        <v>473</v>
      </c>
      <c r="BA42" t="s">
        <v>473</v>
      </c>
      <c r="BB42" t="s">
        <v>473</v>
      </c>
      <c r="BH42" t="s">
        <v>496</v>
      </c>
      <c r="BI42" t="s">
        <v>496</v>
      </c>
      <c r="BT42" s="1"/>
    </row>
    <row r="43" spans="1:72" ht="16" customHeight="1" x14ac:dyDescent="0.35">
      <c r="A43">
        <v>47</v>
      </c>
      <c r="D43" t="s">
        <v>143</v>
      </c>
      <c r="E43" t="s">
        <v>144</v>
      </c>
      <c r="F43" s="3">
        <v>43217.761122685188</v>
      </c>
      <c r="G43" t="s">
        <v>422</v>
      </c>
      <c r="H43" t="s">
        <v>428</v>
      </c>
      <c r="I43" t="s">
        <v>186</v>
      </c>
      <c r="J43" t="s">
        <v>437</v>
      </c>
      <c r="K43">
        <f t="shared" si="2"/>
        <v>2</v>
      </c>
      <c r="T43">
        <v>1</v>
      </c>
      <c r="V43">
        <v>1</v>
      </c>
      <c r="X43" t="s">
        <v>480</v>
      </c>
      <c r="Y43" t="s">
        <v>484</v>
      </c>
      <c r="Z43" t="s">
        <v>480</v>
      </c>
      <c r="AA43" t="s">
        <v>484</v>
      </c>
      <c r="AB43" t="s">
        <v>187</v>
      </c>
      <c r="AC43" t="s">
        <v>487</v>
      </c>
      <c r="AD43" t="s">
        <v>452</v>
      </c>
      <c r="AE43" t="s">
        <v>452</v>
      </c>
      <c r="AF43" t="s">
        <v>487</v>
      </c>
      <c r="AG43" t="s">
        <v>452</v>
      </c>
      <c r="AH43" t="s">
        <v>452</v>
      </c>
      <c r="AI43" t="s">
        <v>452</v>
      </c>
      <c r="AJ43" t="s">
        <v>452</v>
      </c>
      <c r="AK43" t="s">
        <v>452</v>
      </c>
      <c r="AL43" t="s">
        <v>452</v>
      </c>
      <c r="AN43" t="s">
        <v>458</v>
      </c>
      <c r="AO43" t="s">
        <v>458</v>
      </c>
      <c r="AP43" t="s">
        <v>458</v>
      </c>
      <c r="AQ43" t="s">
        <v>459</v>
      </c>
      <c r="AR43" t="s">
        <v>490</v>
      </c>
      <c r="AS43" t="s">
        <v>490</v>
      </c>
      <c r="AT43" t="s">
        <v>490</v>
      </c>
      <c r="AV43" t="s">
        <v>188</v>
      </c>
      <c r="AW43">
        <v>7</v>
      </c>
      <c r="AX43" t="s">
        <v>473</v>
      </c>
      <c r="AY43" t="s">
        <v>473</v>
      </c>
      <c r="AZ43" t="s">
        <v>473</v>
      </c>
      <c r="BA43" t="s">
        <v>473</v>
      </c>
      <c r="BB43" t="s">
        <v>473</v>
      </c>
      <c r="BC43" t="s">
        <v>473</v>
      </c>
      <c r="BD43" t="s">
        <v>473</v>
      </c>
      <c r="BH43" t="s">
        <v>495</v>
      </c>
      <c r="BI43" t="s">
        <v>493</v>
      </c>
      <c r="BT43" s="1"/>
    </row>
    <row r="44" spans="1:72" ht="16" customHeight="1" x14ac:dyDescent="0.35">
      <c r="A44">
        <v>259</v>
      </c>
      <c r="D44" t="s">
        <v>143</v>
      </c>
      <c r="E44" t="s">
        <v>144</v>
      </c>
      <c r="F44" s="3">
        <v>43233.722083333334</v>
      </c>
      <c r="G44" t="s">
        <v>422</v>
      </c>
      <c r="H44" t="s">
        <v>428</v>
      </c>
      <c r="I44" t="s">
        <v>368</v>
      </c>
      <c r="J44" t="s">
        <v>437</v>
      </c>
      <c r="K44">
        <f t="shared" si="2"/>
        <v>2</v>
      </c>
      <c r="S44">
        <v>1</v>
      </c>
      <c r="V44">
        <v>1</v>
      </c>
      <c r="X44" t="s">
        <v>479</v>
      </c>
      <c r="Y44" t="s">
        <v>480</v>
      </c>
      <c r="Z44" t="s">
        <v>480</v>
      </c>
      <c r="AA44" t="s">
        <v>480</v>
      </c>
      <c r="AB44" t="s">
        <v>369</v>
      </c>
      <c r="AC44" t="s">
        <v>456</v>
      </c>
      <c r="AD44" t="s">
        <v>487</v>
      </c>
      <c r="AE44" t="s">
        <v>456</v>
      </c>
      <c r="AF44" t="s">
        <v>456</v>
      </c>
      <c r="AG44" t="s">
        <v>487</v>
      </c>
      <c r="AH44" t="s">
        <v>486</v>
      </c>
      <c r="AI44" t="s">
        <v>452</v>
      </c>
      <c r="AJ44" t="s">
        <v>488</v>
      </c>
      <c r="AK44" t="s">
        <v>486</v>
      </c>
      <c r="AL44" t="s">
        <v>452</v>
      </c>
      <c r="AN44" t="s">
        <v>490</v>
      </c>
      <c r="AO44" t="s">
        <v>491</v>
      </c>
      <c r="AP44" t="s">
        <v>490</v>
      </c>
      <c r="AQ44" t="s">
        <v>459</v>
      </c>
      <c r="AR44" t="s">
        <v>491</v>
      </c>
      <c r="AS44" t="s">
        <v>489</v>
      </c>
      <c r="AT44" t="s">
        <v>459</v>
      </c>
      <c r="AU44" t="s">
        <v>370</v>
      </c>
      <c r="AV44" t="s">
        <v>371</v>
      </c>
      <c r="AW44">
        <v>5</v>
      </c>
      <c r="AX44" t="s">
        <v>473</v>
      </c>
      <c r="AY44" t="s">
        <v>473</v>
      </c>
      <c r="AZ44" t="s">
        <v>473</v>
      </c>
      <c r="BA44" t="s">
        <v>473</v>
      </c>
      <c r="BB44" t="s">
        <v>473</v>
      </c>
      <c r="BH44" t="s">
        <v>494</v>
      </c>
      <c r="BI44" t="s">
        <v>494</v>
      </c>
      <c r="BJ44" t="s">
        <v>372</v>
      </c>
      <c r="BT44" s="1"/>
    </row>
    <row r="45" spans="1:72" ht="16" customHeight="1" x14ac:dyDescent="0.35">
      <c r="A45">
        <v>56</v>
      </c>
      <c r="D45" t="s">
        <v>143</v>
      </c>
      <c r="E45" t="s">
        <v>144</v>
      </c>
      <c r="F45" s="3">
        <v>43217.888356481482</v>
      </c>
      <c r="G45" t="s">
        <v>422</v>
      </c>
      <c r="H45" t="s">
        <v>428</v>
      </c>
      <c r="I45" t="s">
        <v>211</v>
      </c>
      <c r="J45" t="s">
        <v>470</v>
      </c>
      <c r="K45">
        <f t="shared" si="2"/>
        <v>2</v>
      </c>
      <c r="Q45">
        <v>1</v>
      </c>
      <c r="S45">
        <v>1</v>
      </c>
      <c r="X45" t="s">
        <v>481</v>
      </c>
      <c r="Y45" t="s">
        <v>481</v>
      </c>
      <c r="Z45" t="s">
        <v>481</v>
      </c>
      <c r="AA45" t="s">
        <v>481</v>
      </c>
      <c r="AB45" s="2" t="s">
        <v>212</v>
      </c>
      <c r="AC45" t="s">
        <v>456</v>
      </c>
      <c r="AD45" t="s">
        <v>488</v>
      </c>
      <c r="AE45" t="s">
        <v>488</v>
      </c>
      <c r="AF45" t="s">
        <v>456</v>
      </c>
      <c r="AG45" t="s">
        <v>486</v>
      </c>
      <c r="AH45" t="s">
        <v>487</v>
      </c>
      <c r="AI45" t="s">
        <v>487</v>
      </c>
      <c r="AJ45" t="s">
        <v>487</v>
      </c>
      <c r="AK45" t="s">
        <v>487</v>
      </c>
      <c r="AL45" t="s">
        <v>452</v>
      </c>
      <c r="AN45" t="s">
        <v>489</v>
      </c>
      <c r="AO45" t="s">
        <v>490</v>
      </c>
      <c r="AP45" t="s">
        <v>489</v>
      </c>
      <c r="AQ45" t="s">
        <v>459</v>
      </c>
      <c r="AR45" t="s">
        <v>490</v>
      </c>
      <c r="AS45" t="s">
        <v>489</v>
      </c>
      <c r="AT45" t="s">
        <v>459</v>
      </c>
      <c r="AV45" t="s">
        <v>213</v>
      </c>
      <c r="AW45">
        <v>4</v>
      </c>
      <c r="AX45" t="s">
        <v>473</v>
      </c>
      <c r="AY45" t="s">
        <v>473</v>
      </c>
      <c r="AZ45" t="s">
        <v>473</v>
      </c>
      <c r="BB45" t="s">
        <v>473</v>
      </c>
      <c r="BH45" t="s">
        <v>494</v>
      </c>
      <c r="BI45" t="s">
        <v>495</v>
      </c>
      <c r="BT45" s="1"/>
    </row>
    <row r="46" spans="1:72" ht="16" customHeight="1" x14ac:dyDescent="0.35">
      <c r="A46">
        <v>247</v>
      </c>
      <c r="D46" t="s">
        <v>143</v>
      </c>
      <c r="E46" t="s">
        <v>144</v>
      </c>
      <c r="F46" s="3">
        <v>43229.503506944442</v>
      </c>
      <c r="G46" t="s">
        <v>422</v>
      </c>
      <c r="H46" t="s">
        <v>428</v>
      </c>
      <c r="I46" t="s">
        <v>357</v>
      </c>
      <c r="J46" t="s">
        <v>436</v>
      </c>
      <c r="K46">
        <f t="shared" si="2"/>
        <v>1</v>
      </c>
      <c r="V46">
        <v>1</v>
      </c>
      <c r="X46" t="s">
        <v>481</v>
      </c>
      <c r="Y46" t="s">
        <v>481</v>
      </c>
      <c r="Z46" t="s">
        <v>481</v>
      </c>
      <c r="AA46" t="s">
        <v>482</v>
      </c>
      <c r="AB46" t="s">
        <v>358</v>
      </c>
      <c r="AC46" t="s">
        <v>487</v>
      </c>
      <c r="AD46" t="s">
        <v>452</v>
      </c>
      <c r="AE46" t="s">
        <v>487</v>
      </c>
      <c r="AF46" t="s">
        <v>488</v>
      </c>
      <c r="AG46" t="s">
        <v>487</v>
      </c>
      <c r="AH46" t="s">
        <v>452</v>
      </c>
      <c r="AI46" t="s">
        <v>452</v>
      </c>
      <c r="AJ46" t="s">
        <v>452</v>
      </c>
      <c r="AK46" t="s">
        <v>452</v>
      </c>
      <c r="AL46" t="s">
        <v>487</v>
      </c>
      <c r="AN46" t="s">
        <v>491</v>
      </c>
      <c r="AO46" t="s">
        <v>458</v>
      </c>
      <c r="AP46" t="s">
        <v>458</v>
      </c>
      <c r="AQ46" t="s">
        <v>459</v>
      </c>
      <c r="AR46" t="s">
        <v>490</v>
      </c>
      <c r="AS46" t="s">
        <v>489</v>
      </c>
      <c r="AT46" t="s">
        <v>490</v>
      </c>
      <c r="AU46" t="s">
        <v>359</v>
      </c>
      <c r="AV46" t="s">
        <v>360</v>
      </c>
      <c r="AW46">
        <v>7</v>
      </c>
      <c r="AX46" t="s">
        <v>473</v>
      </c>
      <c r="AY46" t="s">
        <v>473</v>
      </c>
      <c r="AZ46" t="s">
        <v>473</v>
      </c>
      <c r="BA46" t="s">
        <v>473</v>
      </c>
      <c r="BB46" t="s">
        <v>473</v>
      </c>
      <c r="BC46" t="s">
        <v>473</v>
      </c>
      <c r="BE46" t="s">
        <v>473</v>
      </c>
      <c r="BH46" t="s">
        <v>494</v>
      </c>
      <c r="BI46" t="s">
        <v>495</v>
      </c>
      <c r="BT46" s="1"/>
    </row>
    <row r="47" spans="1:72" ht="16" customHeight="1" x14ac:dyDescent="0.35">
      <c r="A47">
        <v>43</v>
      </c>
      <c r="D47" t="s">
        <v>143</v>
      </c>
      <c r="E47" t="s">
        <v>144</v>
      </c>
      <c r="F47" s="3">
        <v>43217.748043981483</v>
      </c>
      <c r="G47" t="s">
        <v>422</v>
      </c>
      <c r="H47" t="s">
        <v>428</v>
      </c>
      <c r="I47" t="s">
        <v>170</v>
      </c>
      <c r="J47" t="s">
        <v>433</v>
      </c>
      <c r="K47">
        <f t="shared" si="2"/>
        <v>2</v>
      </c>
      <c r="M47">
        <v>1</v>
      </c>
      <c r="O47">
        <v>1</v>
      </c>
      <c r="X47" t="s">
        <v>479</v>
      </c>
      <c r="Y47" t="s">
        <v>480</v>
      </c>
      <c r="Z47" t="s">
        <v>485</v>
      </c>
      <c r="AA47" t="s">
        <v>485</v>
      </c>
      <c r="AB47" t="s">
        <v>171</v>
      </c>
      <c r="AC47" t="s">
        <v>456</v>
      </c>
      <c r="AD47" t="s">
        <v>488</v>
      </c>
      <c r="AE47" t="s">
        <v>488</v>
      </c>
      <c r="AF47" t="s">
        <v>488</v>
      </c>
      <c r="AG47" t="s">
        <v>486</v>
      </c>
      <c r="AH47" t="s">
        <v>487</v>
      </c>
      <c r="AI47" t="s">
        <v>452</v>
      </c>
      <c r="AJ47" t="s">
        <v>487</v>
      </c>
      <c r="AK47" t="s">
        <v>486</v>
      </c>
      <c r="AL47" t="s">
        <v>486</v>
      </c>
      <c r="AM47" t="s">
        <v>172</v>
      </c>
      <c r="AN47" t="s">
        <v>458</v>
      </c>
      <c r="AO47" t="s">
        <v>490</v>
      </c>
      <c r="AP47" t="s">
        <v>458</v>
      </c>
      <c r="AQ47" t="s">
        <v>459</v>
      </c>
      <c r="AR47" t="s">
        <v>490</v>
      </c>
      <c r="AS47" t="s">
        <v>489</v>
      </c>
      <c r="AT47" t="s">
        <v>459</v>
      </c>
      <c r="AU47" t="s">
        <v>173</v>
      </c>
      <c r="AV47" t="s">
        <v>174</v>
      </c>
      <c r="AW47">
        <v>4</v>
      </c>
      <c r="AX47" t="s">
        <v>473</v>
      </c>
      <c r="BB47" t="s">
        <v>473</v>
      </c>
      <c r="BC47" t="s">
        <v>473</v>
      </c>
      <c r="BE47" t="s">
        <v>473</v>
      </c>
      <c r="BH47" t="s">
        <v>494</v>
      </c>
      <c r="BI47" t="s">
        <v>495</v>
      </c>
      <c r="BT47" s="1"/>
    </row>
    <row r="48" spans="1:72" ht="16" customHeight="1" x14ac:dyDescent="0.35">
      <c r="A48">
        <v>57</v>
      </c>
      <c r="D48" t="s">
        <v>143</v>
      </c>
      <c r="E48" t="s">
        <v>144</v>
      </c>
      <c r="F48" s="3">
        <v>43217.8905787037</v>
      </c>
      <c r="G48" t="s">
        <v>422</v>
      </c>
      <c r="H48" t="s">
        <v>427</v>
      </c>
      <c r="I48" t="s">
        <v>214</v>
      </c>
      <c r="J48" t="s">
        <v>431</v>
      </c>
      <c r="K48">
        <f t="shared" si="2"/>
        <v>1</v>
      </c>
      <c r="L48">
        <v>1</v>
      </c>
      <c r="X48" t="s">
        <v>480</v>
      </c>
      <c r="Y48" t="s">
        <v>484</v>
      </c>
      <c r="Z48" t="s">
        <v>485</v>
      </c>
      <c r="AA48" t="s">
        <v>485</v>
      </c>
      <c r="AB48" t="s">
        <v>215</v>
      </c>
      <c r="AC48" t="s">
        <v>452</v>
      </c>
      <c r="AD48" t="s">
        <v>488</v>
      </c>
      <c r="AE48" t="s">
        <v>488</v>
      </c>
      <c r="AF48" t="s">
        <v>488</v>
      </c>
      <c r="AG48" t="s">
        <v>486</v>
      </c>
      <c r="AH48" t="s">
        <v>452</v>
      </c>
      <c r="AI48" t="s">
        <v>452</v>
      </c>
      <c r="AJ48" t="s">
        <v>452</v>
      </c>
      <c r="AK48" t="s">
        <v>452</v>
      </c>
      <c r="AL48" t="s">
        <v>452</v>
      </c>
      <c r="AM48" t="s">
        <v>216</v>
      </c>
      <c r="AN48" t="s">
        <v>458</v>
      </c>
      <c r="AO48" t="s">
        <v>491</v>
      </c>
      <c r="AP48" t="s">
        <v>458</v>
      </c>
      <c r="AQ48" t="s">
        <v>459</v>
      </c>
      <c r="AR48" t="s">
        <v>458</v>
      </c>
      <c r="AS48" t="s">
        <v>458</v>
      </c>
      <c r="AT48" t="s">
        <v>490</v>
      </c>
      <c r="AU48" t="s">
        <v>217</v>
      </c>
      <c r="AV48" t="s">
        <v>218</v>
      </c>
      <c r="AW48">
        <v>4</v>
      </c>
      <c r="AX48" t="s">
        <v>473</v>
      </c>
      <c r="AZ48" t="s">
        <v>473</v>
      </c>
      <c r="BA48" t="s">
        <v>473</v>
      </c>
      <c r="BB48" t="s">
        <v>473</v>
      </c>
      <c r="BG48" t="s">
        <v>219</v>
      </c>
      <c r="BH48" t="s">
        <v>496</v>
      </c>
      <c r="BI48" t="s">
        <v>496</v>
      </c>
      <c r="BJ48" t="s">
        <v>220</v>
      </c>
      <c r="BT48" s="1"/>
    </row>
    <row r="49" spans="1:72" ht="16" customHeight="1" x14ac:dyDescent="0.35">
      <c r="A49">
        <v>227</v>
      </c>
      <c r="D49" t="s">
        <v>143</v>
      </c>
      <c r="E49" t="s">
        <v>144</v>
      </c>
      <c r="F49" s="3">
        <v>43227.618090277778</v>
      </c>
      <c r="G49" t="s">
        <v>422</v>
      </c>
      <c r="H49" t="s">
        <v>428</v>
      </c>
      <c r="I49" t="s">
        <v>340</v>
      </c>
      <c r="J49" t="s">
        <v>437</v>
      </c>
      <c r="K49">
        <f t="shared" si="2"/>
        <v>1</v>
      </c>
      <c r="P49">
        <v>1</v>
      </c>
      <c r="X49" t="s">
        <v>477</v>
      </c>
      <c r="Y49" t="s">
        <v>484</v>
      </c>
      <c r="Z49" t="s">
        <v>485</v>
      </c>
      <c r="AA49" t="s">
        <v>485</v>
      </c>
      <c r="AC49" t="s">
        <v>456</v>
      </c>
      <c r="AD49" t="s">
        <v>456</v>
      </c>
      <c r="AE49" t="s">
        <v>456</v>
      </c>
      <c r="AF49" t="s">
        <v>456</v>
      </c>
      <c r="AG49" t="s">
        <v>487</v>
      </c>
      <c r="AH49" t="s">
        <v>486</v>
      </c>
      <c r="AI49" t="s">
        <v>452</v>
      </c>
      <c r="AJ49" t="s">
        <v>452</v>
      </c>
      <c r="AK49" t="s">
        <v>486</v>
      </c>
      <c r="AL49" t="s">
        <v>486</v>
      </c>
      <c r="AN49" t="s">
        <v>491</v>
      </c>
      <c r="AO49" t="s">
        <v>491</v>
      </c>
      <c r="AP49" t="s">
        <v>491</v>
      </c>
      <c r="AQ49" t="s">
        <v>459</v>
      </c>
      <c r="AR49" t="s">
        <v>458</v>
      </c>
      <c r="AS49" t="s">
        <v>459</v>
      </c>
      <c r="AT49" t="s">
        <v>459</v>
      </c>
      <c r="AW49">
        <v>5</v>
      </c>
      <c r="AX49" t="s">
        <v>473</v>
      </c>
      <c r="AY49" t="s">
        <v>473</v>
      </c>
      <c r="BB49" t="s">
        <v>473</v>
      </c>
      <c r="BC49" t="s">
        <v>473</v>
      </c>
      <c r="BE49" t="s">
        <v>473</v>
      </c>
      <c r="BH49" t="s">
        <v>495</v>
      </c>
      <c r="BI49" t="s">
        <v>493</v>
      </c>
      <c r="BT49" s="1"/>
    </row>
    <row r="50" spans="1:72" ht="16" customHeight="1" x14ac:dyDescent="0.35">
      <c r="A50">
        <v>238</v>
      </c>
      <c r="D50" t="s">
        <v>143</v>
      </c>
      <c r="E50" t="s">
        <v>144</v>
      </c>
      <c r="F50" s="3">
        <v>43227.839826388888</v>
      </c>
      <c r="G50" t="s">
        <v>422</v>
      </c>
      <c r="H50" t="s">
        <v>428</v>
      </c>
      <c r="I50" t="s">
        <v>269</v>
      </c>
      <c r="J50" t="s">
        <v>435</v>
      </c>
      <c r="K50">
        <f t="shared" si="2"/>
        <v>2</v>
      </c>
      <c r="L50">
        <v>1</v>
      </c>
      <c r="N50">
        <v>1</v>
      </c>
      <c r="X50" t="s">
        <v>479</v>
      </c>
      <c r="Y50" t="s">
        <v>477</v>
      </c>
      <c r="Z50" t="s">
        <v>485</v>
      </c>
      <c r="AA50" t="s">
        <v>485</v>
      </c>
      <c r="AB50" t="s">
        <v>348</v>
      </c>
      <c r="AC50" t="s">
        <v>456</v>
      </c>
      <c r="AD50" t="s">
        <v>456</v>
      </c>
      <c r="AE50" t="s">
        <v>456</v>
      </c>
      <c r="AF50" t="s">
        <v>456</v>
      </c>
      <c r="AG50" t="s">
        <v>456</v>
      </c>
      <c r="AH50" t="s">
        <v>456</v>
      </c>
      <c r="AI50" t="s">
        <v>488</v>
      </c>
      <c r="AJ50" t="s">
        <v>456</v>
      </c>
      <c r="AK50" t="s">
        <v>456</v>
      </c>
      <c r="AL50" t="s">
        <v>488</v>
      </c>
      <c r="AM50" t="s">
        <v>349</v>
      </c>
      <c r="AN50" t="s">
        <v>490</v>
      </c>
      <c r="AO50" t="s">
        <v>490</v>
      </c>
      <c r="AP50" t="s">
        <v>490</v>
      </c>
      <c r="AQ50" t="s">
        <v>459</v>
      </c>
      <c r="AR50" t="s">
        <v>489</v>
      </c>
      <c r="AS50" t="s">
        <v>489</v>
      </c>
      <c r="AT50" t="s">
        <v>489</v>
      </c>
      <c r="AV50" t="s">
        <v>350</v>
      </c>
      <c r="AW50">
        <v>5</v>
      </c>
      <c r="AX50" t="s">
        <v>473</v>
      </c>
      <c r="AY50" t="s">
        <v>473</v>
      </c>
      <c r="AZ50" t="s">
        <v>473</v>
      </c>
      <c r="BA50" t="s">
        <v>473</v>
      </c>
      <c r="BB50" t="s">
        <v>473</v>
      </c>
      <c r="BH50" t="s">
        <v>494</v>
      </c>
      <c r="BI50" t="s">
        <v>495</v>
      </c>
      <c r="BT50" s="1"/>
    </row>
    <row r="51" spans="1:72" ht="16" customHeight="1" x14ac:dyDescent="0.35">
      <c r="A51">
        <v>251</v>
      </c>
      <c r="D51" t="s">
        <v>143</v>
      </c>
      <c r="E51" t="s">
        <v>144</v>
      </c>
      <c r="F51" s="3">
        <v>43230.795023148145</v>
      </c>
      <c r="G51" t="s">
        <v>422</v>
      </c>
      <c r="H51" t="s">
        <v>427</v>
      </c>
      <c r="I51" t="s">
        <v>361</v>
      </c>
      <c r="J51" t="s">
        <v>433</v>
      </c>
      <c r="K51">
        <f t="shared" si="2"/>
        <v>1</v>
      </c>
      <c r="M51">
        <v>1</v>
      </c>
      <c r="X51" t="s">
        <v>477</v>
      </c>
      <c r="Y51" t="s">
        <v>484</v>
      </c>
      <c r="Z51" t="s">
        <v>485</v>
      </c>
      <c r="AA51" t="s">
        <v>485</v>
      </c>
      <c r="AC51" t="s">
        <v>486</v>
      </c>
      <c r="AD51" t="s">
        <v>452</v>
      </c>
      <c r="AE51" t="s">
        <v>452</v>
      </c>
      <c r="AF51" t="s">
        <v>488</v>
      </c>
      <c r="AG51" t="s">
        <v>452</v>
      </c>
      <c r="AH51" t="s">
        <v>452</v>
      </c>
      <c r="AI51" t="s">
        <v>452</v>
      </c>
      <c r="AJ51" t="s">
        <v>452</v>
      </c>
      <c r="AK51" t="s">
        <v>452</v>
      </c>
      <c r="AL51" t="s">
        <v>452</v>
      </c>
      <c r="AN51" t="s">
        <v>458</v>
      </c>
      <c r="AO51" t="s">
        <v>458</v>
      </c>
      <c r="AP51" t="s">
        <v>458</v>
      </c>
      <c r="AQ51" t="s">
        <v>459</v>
      </c>
      <c r="AR51" t="s">
        <v>458</v>
      </c>
      <c r="AS51" t="s">
        <v>489</v>
      </c>
      <c r="AT51" t="s">
        <v>489</v>
      </c>
      <c r="AV51" t="s">
        <v>362</v>
      </c>
      <c r="AW51">
        <v>4</v>
      </c>
      <c r="AX51" t="s">
        <v>473</v>
      </c>
      <c r="AY51" t="s">
        <v>473</v>
      </c>
      <c r="AZ51" t="s">
        <v>473</v>
      </c>
      <c r="BB51" t="s">
        <v>473</v>
      </c>
      <c r="BH51" t="s">
        <v>494</v>
      </c>
      <c r="BI51" t="s">
        <v>495</v>
      </c>
      <c r="BT51" s="1"/>
    </row>
    <row r="52" spans="1:72" ht="16" customHeight="1" x14ac:dyDescent="0.35">
      <c r="A52">
        <v>32</v>
      </c>
      <c r="D52" t="s">
        <v>143</v>
      </c>
      <c r="E52" t="s">
        <v>144</v>
      </c>
      <c r="F52" s="3">
        <v>43217.723599537036</v>
      </c>
      <c r="G52" t="s">
        <v>422</v>
      </c>
      <c r="H52" t="s">
        <v>428</v>
      </c>
      <c r="I52" t="s">
        <v>153</v>
      </c>
      <c r="J52" t="s">
        <v>435</v>
      </c>
      <c r="K52">
        <f t="shared" si="2"/>
        <v>2</v>
      </c>
      <c r="Q52">
        <v>1</v>
      </c>
      <c r="S52">
        <v>1</v>
      </c>
      <c r="X52" t="s">
        <v>478</v>
      </c>
      <c r="Y52" t="s">
        <v>480</v>
      </c>
      <c r="Z52" t="s">
        <v>478</v>
      </c>
      <c r="AA52" t="s">
        <v>480</v>
      </c>
      <c r="AB52" t="s">
        <v>154</v>
      </c>
      <c r="AC52" t="s">
        <v>456</v>
      </c>
      <c r="AD52" t="s">
        <v>488</v>
      </c>
      <c r="AE52" t="s">
        <v>488</v>
      </c>
      <c r="AF52" t="s">
        <v>456</v>
      </c>
      <c r="AG52" t="s">
        <v>488</v>
      </c>
      <c r="AH52" t="s">
        <v>488</v>
      </c>
      <c r="AI52" t="s">
        <v>487</v>
      </c>
      <c r="AJ52" t="s">
        <v>487</v>
      </c>
      <c r="AK52" t="s">
        <v>487</v>
      </c>
      <c r="AL52" t="s">
        <v>486</v>
      </c>
      <c r="AM52" s="2" t="s">
        <v>155</v>
      </c>
      <c r="AN52" t="s">
        <v>490</v>
      </c>
      <c r="AO52" t="s">
        <v>491</v>
      </c>
      <c r="AP52" t="s">
        <v>491</v>
      </c>
      <c r="AQ52" t="s">
        <v>459</v>
      </c>
      <c r="AR52" t="s">
        <v>490</v>
      </c>
      <c r="AS52" t="s">
        <v>459</v>
      </c>
      <c r="AT52" t="s">
        <v>489</v>
      </c>
      <c r="AU52" s="2" t="s">
        <v>156</v>
      </c>
      <c r="AV52" t="s">
        <v>157</v>
      </c>
      <c r="AW52">
        <v>4</v>
      </c>
      <c r="AX52" t="s">
        <v>473</v>
      </c>
      <c r="AY52" t="s">
        <v>473</v>
      </c>
      <c r="BB52" t="s">
        <v>473</v>
      </c>
      <c r="BC52" t="s">
        <v>473</v>
      </c>
      <c r="BG52" t="s">
        <v>158</v>
      </c>
      <c r="BH52" t="s">
        <v>495</v>
      </c>
      <c r="BI52" t="s">
        <v>495</v>
      </c>
      <c r="BJ52" t="s">
        <v>159</v>
      </c>
      <c r="BT52" s="1"/>
    </row>
    <row r="53" spans="1:72" ht="16" customHeight="1" x14ac:dyDescent="0.35">
      <c r="A53">
        <v>54</v>
      </c>
      <c r="D53" t="s">
        <v>143</v>
      </c>
      <c r="E53" t="s">
        <v>144</v>
      </c>
      <c r="F53" s="3">
        <v>43217.861979166664</v>
      </c>
      <c r="G53" t="s">
        <v>422</v>
      </c>
      <c r="H53" t="s">
        <v>428</v>
      </c>
      <c r="I53" t="s">
        <v>203</v>
      </c>
      <c r="J53" t="s">
        <v>435</v>
      </c>
      <c r="K53">
        <f t="shared" si="2"/>
        <v>2</v>
      </c>
      <c r="Q53">
        <v>1</v>
      </c>
      <c r="U53">
        <v>1</v>
      </c>
      <c r="X53" t="s">
        <v>477</v>
      </c>
      <c r="Y53" t="s">
        <v>484</v>
      </c>
      <c r="Z53" t="s">
        <v>478</v>
      </c>
      <c r="AA53" t="s">
        <v>484</v>
      </c>
      <c r="AB53" t="s">
        <v>204</v>
      </c>
      <c r="AC53" t="s">
        <v>456</v>
      </c>
      <c r="AD53" t="s">
        <v>456</v>
      </c>
      <c r="AE53" t="s">
        <v>456</v>
      </c>
      <c r="AF53" t="s">
        <v>456</v>
      </c>
      <c r="AG53" t="s">
        <v>488</v>
      </c>
      <c r="AH53" t="s">
        <v>486</v>
      </c>
      <c r="AI53" t="s">
        <v>486</v>
      </c>
      <c r="AJ53" t="s">
        <v>487</v>
      </c>
      <c r="AK53" t="s">
        <v>488</v>
      </c>
      <c r="AL53" t="s">
        <v>452</v>
      </c>
      <c r="AM53" t="s">
        <v>205</v>
      </c>
      <c r="AN53" t="s">
        <v>491</v>
      </c>
      <c r="AO53" t="s">
        <v>491</v>
      </c>
      <c r="AP53" t="s">
        <v>491</v>
      </c>
      <c r="AQ53" t="s">
        <v>459</v>
      </c>
      <c r="AR53" t="s">
        <v>490</v>
      </c>
      <c r="AS53" t="s">
        <v>490</v>
      </c>
      <c r="AT53" t="s">
        <v>459</v>
      </c>
      <c r="AU53" s="2" t="s">
        <v>206</v>
      </c>
      <c r="AV53" t="s">
        <v>207</v>
      </c>
      <c r="AW53">
        <v>1</v>
      </c>
      <c r="AZ53" t="s">
        <v>473</v>
      </c>
      <c r="BH53" t="s">
        <v>493</v>
      </c>
      <c r="BI53" t="s">
        <v>493</v>
      </c>
      <c r="BT53" s="1"/>
    </row>
    <row r="54" spans="1:72" ht="16" customHeight="1" x14ac:dyDescent="0.35">
      <c r="F54" s="3"/>
      <c r="AU54" s="2"/>
      <c r="BT54" s="1"/>
    </row>
    <row r="55" spans="1:72" ht="16" customHeight="1" x14ac:dyDescent="0.35">
      <c r="A55">
        <v>123</v>
      </c>
      <c r="D55" t="s">
        <v>143</v>
      </c>
      <c r="E55" t="s">
        <v>144</v>
      </c>
      <c r="F55" s="3">
        <v>43219.919618055559</v>
      </c>
      <c r="G55" t="s">
        <v>422</v>
      </c>
      <c r="H55" t="s">
        <v>427</v>
      </c>
      <c r="I55" t="s">
        <v>274</v>
      </c>
      <c r="J55" t="s">
        <v>434</v>
      </c>
      <c r="K55">
        <f t="shared" ref="K55:K60" si="3">SUM(L55:V55)</f>
        <v>0</v>
      </c>
      <c r="W55">
        <v>1</v>
      </c>
      <c r="X55" t="s">
        <v>482</v>
      </c>
      <c r="Y55" t="s">
        <v>484</v>
      </c>
      <c r="AC55" t="s">
        <v>488</v>
      </c>
      <c r="AD55" t="s">
        <v>486</v>
      </c>
      <c r="AE55" t="s">
        <v>487</v>
      </c>
      <c r="AF55" t="s">
        <v>486</v>
      </c>
      <c r="AG55" t="s">
        <v>487</v>
      </c>
      <c r="AH55" t="s">
        <v>452</v>
      </c>
      <c r="AI55" t="s">
        <v>452</v>
      </c>
      <c r="AJ55" t="s">
        <v>452</v>
      </c>
      <c r="AK55" t="s">
        <v>486</v>
      </c>
      <c r="AL55" t="s">
        <v>486</v>
      </c>
      <c r="AM55" t="s">
        <v>275</v>
      </c>
      <c r="AN55" t="s">
        <v>491</v>
      </c>
      <c r="AO55" t="s">
        <v>490</v>
      </c>
      <c r="AP55" t="s">
        <v>490</v>
      </c>
      <c r="AQ55" t="s">
        <v>459</v>
      </c>
      <c r="AR55" t="s">
        <v>490</v>
      </c>
      <c r="AS55" t="s">
        <v>490</v>
      </c>
      <c r="AT55" t="s">
        <v>490</v>
      </c>
      <c r="AV55" t="s">
        <v>276</v>
      </c>
      <c r="AW55">
        <v>7</v>
      </c>
      <c r="AX55" t="s">
        <v>473</v>
      </c>
      <c r="AY55" t="s">
        <v>473</v>
      </c>
      <c r="AZ55" t="s">
        <v>473</v>
      </c>
      <c r="BA55" t="s">
        <v>473</v>
      </c>
      <c r="BB55" t="s">
        <v>473</v>
      </c>
      <c r="BC55" t="s">
        <v>473</v>
      </c>
      <c r="BD55" t="s">
        <v>473</v>
      </c>
      <c r="BH55" t="s">
        <v>493</v>
      </c>
      <c r="BI55" t="s">
        <v>493</v>
      </c>
      <c r="BT55" s="1"/>
    </row>
    <row r="56" spans="1:72" ht="16" customHeight="1" x14ac:dyDescent="0.35">
      <c r="A56">
        <v>190</v>
      </c>
      <c r="D56" t="s">
        <v>143</v>
      </c>
      <c r="E56" t="s">
        <v>144</v>
      </c>
      <c r="F56" s="3">
        <v>43222.578981481478</v>
      </c>
      <c r="G56" t="s">
        <v>422</v>
      </c>
      <c r="H56" t="s">
        <v>428</v>
      </c>
      <c r="I56" t="s">
        <v>277</v>
      </c>
      <c r="J56" t="s">
        <v>435</v>
      </c>
      <c r="K56">
        <f t="shared" si="3"/>
        <v>0</v>
      </c>
      <c r="W56">
        <v>1</v>
      </c>
      <c r="X56" t="s">
        <v>480</v>
      </c>
      <c r="Y56" t="s">
        <v>484</v>
      </c>
      <c r="AC56" t="s">
        <v>487</v>
      </c>
      <c r="AD56" t="s">
        <v>487</v>
      </c>
      <c r="AE56" t="s">
        <v>487</v>
      </c>
      <c r="AF56" t="s">
        <v>487</v>
      </c>
      <c r="AG56" t="s">
        <v>486</v>
      </c>
      <c r="AH56" t="s">
        <v>452</v>
      </c>
      <c r="AI56" t="s">
        <v>452</v>
      </c>
      <c r="AJ56" t="s">
        <v>452</v>
      </c>
      <c r="AK56" t="s">
        <v>486</v>
      </c>
      <c r="AL56" t="s">
        <v>452</v>
      </c>
      <c r="AN56" t="s">
        <v>458</v>
      </c>
      <c r="AO56" t="s">
        <v>458</v>
      </c>
      <c r="AP56" t="s">
        <v>458</v>
      </c>
      <c r="AQ56" t="s">
        <v>459</v>
      </c>
      <c r="AR56" t="s">
        <v>491</v>
      </c>
      <c r="AS56" t="s">
        <v>489</v>
      </c>
      <c r="AT56" t="s">
        <v>489</v>
      </c>
      <c r="AW56">
        <v>5</v>
      </c>
      <c r="AX56" t="s">
        <v>473</v>
      </c>
      <c r="AY56" t="s">
        <v>473</v>
      </c>
      <c r="AZ56" t="s">
        <v>473</v>
      </c>
      <c r="BA56" t="s">
        <v>473</v>
      </c>
      <c r="BB56" t="s">
        <v>473</v>
      </c>
      <c r="BH56" t="s">
        <v>495</v>
      </c>
      <c r="BI56" t="s">
        <v>495</v>
      </c>
      <c r="BT56" s="1"/>
    </row>
    <row r="57" spans="1:72" ht="16" customHeight="1" x14ac:dyDescent="0.35">
      <c r="A57">
        <v>192</v>
      </c>
      <c r="D57" t="s">
        <v>143</v>
      </c>
      <c r="E57" t="s">
        <v>144</v>
      </c>
      <c r="F57" s="3">
        <v>43222.585856481484</v>
      </c>
      <c r="G57" t="s">
        <v>422</v>
      </c>
      <c r="H57" t="s">
        <v>427</v>
      </c>
      <c r="I57" t="s">
        <v>321</v>
      </c>
      <c r="J57" t="s">
        <v>433</v>
      </c>
      <c r="K57">
        <f t="shared" si="3"/>
        <v>0</v>
      </c>
      <c r="W57">
        <v>1</v>
      </c>
      <c r="X57" t="s">
        <v>484</v>
      </c>
      <c r="Y57" t="s">
        <v>484</v>
      </c>
      <c r="AC57" t="s">
        <v>486</v>
      </c>
      <c r="AD57" t="s">
        <v>486</v>
      </c>
      <c r="AE57" t="s">
        <v>452</v>
      </c>
      <c r="AF57" t="s">
        <v>486</v>
      </c>
      <c r="AG57" t="s">
        <v>452</v>
      </c>
      <c r="AH57" t="s">
        <v>452</v>
      </c>
      <c r="AI57" t="s">
        <v>452</v>
      </c>
      <c r="AJ57" t="s">
        <v>452</v>
      </c>
      <c r="AK57" t="s">
        <v>486</v>
      </c>
      <c r="AL57" t="s">
        <v>452</v>
      </c>
      <c r="AM57" t="s">
        <v>322</v>
      </c>
      <c r="AN57" t="s">
        <v>458</v>
      </c>
      <c r="AO57" t="s">
        <v>458</v>
      </c>
      <c r="AP57" t="s">
        <v>458</v>
      </c>
      <c r="AQ57" t="s">
        <v>458</v>
      </c>
      <c r="AR57" t="s">
        <v>458</v>
      </c>
      <c r="AS57" t="s">
        <v>490</v>
      </c>
      <c r="AT57" t="s">
        <v>459</v>
      </c>
      <c r="AU57" t="s">
        <v>279</v>
      </c>
      <c r="AV57" s="2" t="s">
        <v>323</v>
      </c>
      <c r="AW57">
        <v>1</v>
      </c>
      <c r="BF57" t="s">
        <v>473</v>
      </c>
      <c r="BG57" t="s">
        <v>324</v>
      </c>
      <c r="BH57" t="s">
        <v>495</v>
      </c>
      <c r="BI57" t="s">
        <v>495</v>
      </c>
      <c r="BJ57" s="2" t="s">
        <v>325</v>
      </c>
      <c r="BT57" s="1"/>
    </row>
    <row r="58" spans="1:72" ht="16" customHeight="1" x14ac:dyDescent="0.35">
      <c r="A58">
        <v>195</v>
      </c>
      <c r="D58" t="s">
        <v>143</v>
      </c>
      <c r="E58" t="s">
        <v>144</v>
      </c>
      <c r="F58" s="3">
        <v>43222.783217592594</v>
      </c>
      <c r="G58" t="s">
        <v>422</v>
      </c>
      <c r="H58" t="s">
        <v>428</v>
      </c>
      <c r="I58" t="s">
        <v>277</v>
      </c>
      <c r="J58" t="s">
        <v>433</v>
      </c>
      <c r="K58">
        <f t="shared" si="3"/>
        <v>0</v>
      </c>
      <c r="W58">
        <v>1</v>
      </c>
      <c r="X58" t="s">
        <v>477</v>
      </c>
      <c r="Y58" t="s">
        <v>483</v>
      </c>
      <c r="AC58" t="s">
        <v>456</v>
      </c>
      <c r="AD58" t="s">
        <v>488</v>
      </c>
      <c r="AE58" t="s">
        <v>488</v>
      </c>
      <c r="AF58" t="s">
        <v>488</v>
      </c>
      <c r="AG58" t="s">
        <v>487</v>
      </c>
      <c r="AH58" t="s">
        <v>487</v>
      </c>
      <c r="AI58" t="s">
        <v>487</v>
      </c>
      <c r="AJ58" t="s">
        <v>487</v>
      </c>
      <c r="AK58" t="s">
        <v>487</v>
      </c>
      <c r="AL58" t="s">
        <v>487</v>
      </c>
      <c r="AN58" t="s">
        <v>490</v>
      </c>
      <c r="AO58" t="s">
        <v>490</v>
      </c>
      <c r="AP58" t="s">
        <v>490</v>
      </c>
      <c r="AQ58" t="s">
        <v>459</v>
      </c>
      <c r="AR58" t="s">
        <v>491</v>
      </c>
      <c r="AS58" t="s">
        <v>490</v>
      </c>
      <c r="AT58" t="s">
        <v>490</v>
      </c>
      <c r="AW58">
        <v>4</v>
      </c>
      <c r="AX58" t="s">
        <v>473</v>
      </c>
      <c r="AZ58" t="s">
        <v>473</v>
      </c>
      <c r="BA58" t="s">
        <v>473</v>
      </c>
      <c r="BB58" t="s">
        <v>473</v>
      </c>
      <c r="BH58" t="s">
        <v>495</v>
      </c>
      <c r="BI58" t="s">
        <v>495</v>
      </c>
      <c r="BT58" s="1"/>
    </row>
    <row r="59" spans="1:72" ht="16" customHeight="1" x14ac:dyDescent="0.35">
      <c r="A59">
        <v>196</v>
      </c>
      <c r="D59" t="s">
        <v>143</v>
      </c>
      <c r="E59" t="s">
        <v>144</v>
      </c>
      <c r="F59" s="3">
        <v>43222.836527777778</v>
      </c>
      <c r="G59" t="s">
        <v>422</v>
      </c>
      <c r="H59" t="s">
        <v>428</v>
      </c>
      <c r="I59" t="s">
        <v>326</v>
      </c>
      <c r="J59" t="s">
        <v>436</v>
      </c>
      <c r="K59">
        <f t="shared" si="3"/>
        <v>0</v>
      </c>
      <c r="W59">
        <v>1</v>
      </c>
      <c r="X59" t="s">
        <v>477</v>
      </c>
      <c r="Y59" t="s">
        <v>484</v>
      </c>
      <c r="AC59" t="s">
        <v>456</v>
      </c>
      <c r="AD59" t="s">
        <v>456</v>
      </c>
      <c r="AE59" t="s">
        <v>456</v>
      </c>
      <c r="AF59" t="s">
        <v>456</v>
      </c>
      <c r="AG59" t="s">
        <v>456</v>
      </c>
      <c r="AH59" t="s">
        <v>487</v>
      </c>
      <c r="AI59" t="s">
        <v>452</v>
      </c>
      <c r="AJ59" t="s">
        <v>452</v>
      </c>
      <c r="AK59" t="s">
        <v>452</v>
      </c>
      <c r="AL59" t="s">
        <v>452</v>
      </c>
      <c r="AM59" t="s">
        <v>327</v>
      </c>
      <c r="AN59" t="s">
        <v>489</v>
      </c>
      <c r="AO59" t="s">
        <v>489</v>
      </c>
      <c r="AP59" t="s">
        <v>489</v>
      </c>
      <c r="AQ59" t="s">
        <v>459</v>
      </c>
      <c r="AR59" t="s">
        <v>490</v>
      </c>
      <c r="AS59" t="s">
        <v>490</v>
      </c>
      <c r="AT59" t="s">
        <v>458</v>
      </c>
      <c r="AV59" t="s">
        <v>328</v>
      </c>
      <c r="AW59">
        <v>5</v>
      </c>
      <c r="AX59" t="s">
        <v>473</v>
      </c>
      <c r="AY59" t="s">
        <v>473</v>
      </c>
      <c r="AZ59" t="s">
        <v>473</v>
      </c>
      <c r="BB59" t="s">
        <v>473</v>
      </c>
      <c r="BC59" t="s">
        <v>473</v>
      </c>
      <c r="BH59" t="s">
        <v>493</v>
      </c>
      <c r="BI59" t="s">
        <v>493</v>
      </c>
      <c r="BT59" s="1"/>
    </row>
    <row r="60" spans="1:72" ht="16" customHeight="1" x14ac:dyDescent="0.35">
      <c r="A60">
        <v>224</v>
      </c>
      <c r="D60" t="s">
        <v>143</v>
      </c>
      <c r="E60" t="s">
        <v>144</v>
      </c>
      <c r="F60" s="3">
        <v>43226.783437500002</v>
      </c>
      <c r="G60" t="s">
        <v>422</v>
      </c>
      <c r="H60" t="s">
        <v>427</v>
      </c>
      <c r="I60" t="s">
        <v>338</v>
      </c>
      <c r="J60" t="s">
        <v>436</v>
      </c>
      <c r="K60">
        <f t="shared" si="3"/>
        <v>0</v>
      </c>
      <c r="W60">
        <v>1</v>
      </c>
      <c r="X60" t="s">
        <v>478</v>
      </c>
      <c r="Y60" t="s">
        <v>484</v>
      </c>
      <c r="AC60" t="s">
        <v>456</v>
      </c>
      <c r="AD60" t="s">
        <v>488</v>
      </c>
      <c r="AE60" t="s">
        <v>456</v>
      </c>
      <c r="AF60" t="s">
        <v>452</v>
      </c>
      <c r="AG60" t="s">
        <v>456</v>
      </c>
      <c r="AH60" t="s">
        <v>452</v>
      </c>
      <c r="AI60" t="s">
        <v>452</v>
      </c>
      <c r="AJ60" t="s">
        <v>452</v>
      </c>
      <c r="AK60" t="s">
        <v>452</v>
      </c>
      <c r="AL60" t="s">
        <v>452</v>
      </c>
      <c r="AN60" t="s">
        <v>459</v>
      </c>
      <c r="AO60" t="s">
        <v>459</v>
      </c>
      <c r="AP60" t="s">
        <v>459</v>
      </c>
      <c r="AQ60" t="s">
        <v>459</v>
      </c>
      <c r="AR60" t="s">
        <v>491</v>
      </c>
      <c r="AS60" t="s">
        <v>490</v>
      </c>
      <c r="AT60" t="s">
        <v>490</v>
      </c>
      <c r="AV60" s="2" t="s">
        <v>339</v>
      </c>
      <c r="AW60">
        <v>8</v>
      </c>
      <c r="AX60" t="s">
        <v>473</v>
      </c>
      <c r="AY60" t="s">
        <v>473</v>
      </c>
      <c r="AZ60" t="s">
        <v>473</v>
      </c>
      <c r="BA60" t="s">
        <v>473</v>
      </c>
      <c r="BB60" t="s">
        <v>473</v>
      </c>
      <c r="BC60" t="s">
        <v>473</v>
      </c>
      <c r="BD60" t="s">
        <v>473</v>
      </c>
      <c r="BE60" t="s">
        <v>473</v>
      </c>
      <c r="BH60" t="s">
        <v>493</v>
      </c>
      <c r="BI60" t="s">
        <v>493</v>
      </c>
      <c r="BT60" s="1"/>
    </row>
    <row r="61" spans="1:72" ht="16" customHeight="1" x14ac:dyDescent="0.35">
      <c r="F61" s="3"/>
      <c r="AV61" s="2"/>
      <c r="BT61" s="1"/>
    </row>
    <row r="62" spans="1:72" ht="16" customHeight="1" x14ac:dyDescent="0.35">
      <c r="A62">
        <v>58</v>
      </c>
      <c r="D62" t="s">
        <v>143</v>
      </c>
      <c r="E62" t="s">
        <v>144</v>
      </c>
      <c r="F62" s="3">
        <v>43217.89534722222</v>
      </c>
      <c r="G62" t="s">
        <v>423</v>
      </c>
      <c r="H62" t="s">
        <v>428</v>
      </c>
      <c r="I62" t="s">
        <v>221</v>
      </c>
      <c r="J62" t="s">
        <v>431</v>
      </c>
      <c r="K62">
        <f t="shared" ref="K62:K71" si="4">SUM(L62:V62)</f>
        <v>1</v>
      </c>
      <c r="V62">
        <v>1</v>
      </c>
      <c r="X62" t="s">
        <v>480</v>
      </c>
      <c r="Y62" t="s">
        <v>483</v>
      </c>
      <c r="Z62" t="s">
        <v>484</v>
      </c>
      <c r="AA62" t="s">
        <v>484</v>
      </c>
      <c r="AB62" s="2" t="s">
        <v>222</v>
      </c>
      <c r="AC62" t="s">
        <v>456</v>
      </c>
      <c r="AD62" t="s">
        <v>487</v>
      </c>
      <c r="AE62" t="s">
        <v>486</v>
      </c>
      <c r="AF62" t="s">
        <v>456</v>
      </c>
      <c r="AG62" t="s">
        <v>456</v>
      </c>
      <c r="AH62" t="s">
        <v>488</v>
      </c>
      <c r="AI62" t="s">
        <v>488</v>
      </c>
      <c r="AJ62" t="s">
        <v>487</v>
      </c>
      <c r="AK62" t="s">
        <v>456</v>
      </c>
      <c r="AL62" t="s">
        <v>456</v>
      </c>
      <c r="AM62" t="s">
        <v>223</v>
      </c>
      <c r="AN62" t="s">
        <v>491</v>
      </c>
      <c r="AO62" t="s">
        <v>491</v>
      </c>
      <c r="AP62" t="s">
        <v>490</v>
      </c>
      <c r="AQ62" t="s">
        <v>489</v>
      </c>
      <c r="AR62" t="s">
        <v>490</v>
      </c>
      <c r="AS62" t="s">
        <v>490</v>
      </c>
      <c r="AT62" t="s">
        <v>490</v>
      </c>
      <c r="AV62" t="s">
        <v>224</v>
      </c>
      <c r="AW62">
        <v>2</v>
      </c>
      <c r="AY62" t="s">
        <v>473</v>
      </c>
      <c r="BB62" t="s">
        <v>473</v>
      </c>
      <c r="BH62" t="s">
        <v>494</v>
      </c>
      <c r="BI62" t="s">
        <v>494</v>
      </c>
      <c r="BT62" s="1"/>
    </row>
    <row r="63" spans="1:72" ht="16" customHeight="1" x14ac:dyDescent="0.35">
      <c r="A63">
        <v>77</v>
      </c>
      <c r="D63" t="s">
        <v>143</v>
      </c>
      <c r="E63" t="s">
        <v>144</v>
      </c>
      <c r="F63" s="3">
        <v>43219.545173611114</v>
      </c>
      <c r="G63" t="s">
        <v>423</v>
      </c>
      <c r="H63" t="s">
        <v>428</v>
      </c>
      <c r="I63" t="s">
        <v>241</v>
      </c>
      <c r="J63" t="s">
        <v>470</v>
      </c>
      <c r="K63">
        <f t="shared" si="4"/>
        <v>1</v>
      </c>
      <c r="V63">
        <v>1</v>
      </c>
      <c r="X63" t="s">
        <v>480</v>
      </c>
      <c r="Y63" t="s">
        <v>484</v>
      </c>
      <c r="Z63" t="s">
        <v>484</v>
      </c>
      <c r="AA63" t="s">
        <v>484</v>
      </c>
      <c r="AB63" t="s">
        <v>242</v>
      </c>
      <c r="AC63" t="s">
        <v>456</v>
      </c>
      <c r="AD63" t="s">
        <v>456</v>
      </c>
      <c r="AE63" t="s">
        <v>486</v>
      </c>
      <c r="AF63" t="s">
        <v>456</v>
      </c>
      <c r="AG63" t="s">
        <v>452</v>
      </c>
      <c r="AH63" t="s">
        <v>487</v>
      </c>
      <c r="AI63" t="s">
        <v>452</v>
      </c>
      <c r="AJ63" t="s">
        <v>452</v>
      </c>
      <c r="AK63" t="s">
        <v>488</v>
      </c>
      <c r="AL63" t="s">
        <v>452</v>
      </c>
      <c r="AM63" t="s">
        <v>243</v>
      </c>
      <c r="AN63" t="s">
        <v>491</v>
      </c>
      <c r="AO63" t="s">
        <v>491</v>
      </c>
      <c r="AP63" t="s">
        <v>458</v>
      </c>
      <c r="AQ63" t="s">
        <v>459</v>
      </c>
      <c r="AR63" t="s">
        <v>491</v>
      </c>
      <c r="AS63" t="s">
        <v>489</v>
      </c>
      <c r="AT63" t="s">
        <v>459</v>
      </c>
      <c r="AU63" t="s">
        <v>244</v>
      </c>
      <c r="AV63" t="s">
        <v>245</v>
      </c>
      <c r="AW63">
        <v>5</v>
      </c>
      <c r="AX63" t="s">
        <v>473</v>
      </c>
      <c r="AY63" t="s">
        <v>473</v>
      </c>
      <c r="AZ63" t="s">
        <v>473</v>
      </c>
      <c r="BA63" t="s">
        <v>473</v>
      </c>
      <c r="BB63" t="s">
        <v>473</v>
      </c>
      <c r="BH63" t="s">
        <v>494</v>
      </c>
      <c r="BI63" t="s">
        <v>495</v>
      </c>
      <c r="BJ63" s="2" t="s">
        <v>246</v>
      </c>
      <c r="BT63" s="1"/>
    </row>
    <row r="64" spans="1:72" ht="16" customHeight="1" x14ac:dyDescent="0.35">
      <c r="A64">
        <v>112</v>
      </c>
      <c r="D64" t="s">
        <v>143</v>
      </c>
      <c r="E64" t="s">
        <v>144</v>
      </c>
      <c r="F64" s="3">
        <v>43219.832129629627</v>
      </c>
      <c r="G64" t="s">
        <v>423</v>
      </c>
      <c r="H64" t="s">
        <v>428</v>
      </c>
      <c r="I64" t="s">
        <v>259</v>
      </c>
      <c r="J64" t="s">
        <v>433</v>
      </c>
      <c r="K64">
        <f t="shared" si="4"/>
        <v>2</v>
      </c>
      <c r="U64">
        <v>1</v>
      </c>
      <c r="V64">
        <v>1</v>
      </c>
      <c r="X64" t="s">
        <v>483</v>
      </c>
      <c r="Y64" t="s">
        <v>484</v>
      </c>
      <c r="Z64" t="s">
        <v>482</v>
      </c>
      <c r="AA64" t="s">
        <v>483</v>
      </c>
      <c r="AB64" t="s">
        <v>260</v>
      </c>
      <c r="AC64" t="s">
        <v>456</v>
      </c>
      <c r="AD64" t="s">
        <v>452</v>
      </c>
      <c r="AE64" t="s">
        <v>488</v>
      </c>
      <c r="AF64" t="s">
        <v>486</v>
      </c>
      <c r="AG64" t="s">
        <v>487</v>
      </c>
      <c r="AH64" t="s">
        <v>487</v>
      </c>
      <c r="AI64" t="s">
        <v>452</v>
      </c>
      <c r="AJ64" t="s">
        <v>488</v>
      </c>
      <c r="AK64" t="s">
        <v>486</v>
      </c>
      <c r="AL64" t="s">
        <v>486</v>
      </c>
      <c r="AM64" t="s">
        <v>261</v>
      </c>
      <c r="AN64" t="s">
        <v>458</v>
      </c>
      <c r="AO64" t="s">
        <v>491</v>
      </c>
      <c r="AP64" t="s">
        <v>458</v>
      </c>
      <c r="AQ64" t="s">
        <v>459</v>
      </c>
      <c r="AR64" t="s">
        <v>490</v>
      </c>
      <c r="AS64" t="s">
        <v>459</v>
      </c>
      <c r="AT64" t="s">
        <v>458</v>
      </c>
      <c r="AU64" t="s">
        <v>262</v>
      </c>
      <c r="AW64">
        <v>3</v>
      </c>
      <c r="AX64" t="s">
        <v>473</v>
      </c>
      <c r="AY64" t="s">
        <v>473</v>
      </c>
      <c r="BB64" t="s">
        <v>473</v>
      </c>
      <c r="BH64" t="s">
        <v>493</v>
      </c>
      <c r="BI64" t="s">
        <v>494</v>
      </c>
      <c r="BJ64" t="s">
        <v>263</v>
      </c>
      <c r="BT64" s="1"/>
    </row>
    <row r="65" spans="1:72" ht="16" customHeight="1" x14ac:dyDescent="0.35">
      <c r="A65">
        <v>46</v>
      </c>
      <c r="D65" t="s">
        <v>143</v>
      </c>
      <c r="E65" t="s">
        <v>144</v>
      </c>
      <c r="F65" s="3">
        <v>43217.759050925924</v>
      </c>
      <c r="G65" t="s">
        <v>423</v>
      </c>
      <c r="H65" t="s">
        <v>428</v>
      </c>
      <c r="I65" t="s">
        <v>181</v>
      </c>
      <c r="J65" t="s">
        <v>434</v>
      </c>
      <c r="K65">
        <f t="shared" si="4"/>
        <v>1</v>
      </c>
      <c r="P65">
        <v>1</v>
      </c>
      <c r="X65" t="s">
        <v>478</v>
      </c>
      <c r="Y65" t="s">
        <v>484</v>
      </c>
      <c r="Z65" t="s">
        <v>479</v>
      </c>
      <c r="AA65" t="s">
        <v>485</v>
      </c>
      <c r="AB65" t="s">
        <v>182</v>
      </c>
      <c r="AC65" t="s">
        <v>456</v>
      </c>
      <c r="AD65" t="s">
        <v>486</v>
      </c>
      <c r="AE65" t="s">
        <v>487</v>
      </c>
      <c r="AF65" t="s">
        <v>456</v>
      </c>
      <c r="AG65" t="s">
        <v>487</v>
      </c>
      <c r="AH65" t="s">
        <v>488</v>
      </c>
      <c r="AI65" t="s">
        <v>486</v>
      </c>
      <c r="AJ65" t="s">
        <v>452</v>
      </c>
      <c r="AK65" t="s">
        <v>488</v>
      </c>
      <c r="AL65" t="s">
        <v>486</v>
      </c>
      <c r="AM65" t="s">
        <v>183</v>
      </c>
      <c r="AN65" t="s">
        <v>491</v>
      </c>
      <c r="AO65" t="s">
        <v>491</v>
      </c>
      <c r="AP65" t="s">
        <v>458</v>
      </c>
      <c r="AQ65" t="s">
        <v>459</v>
      </c>
      <c r="AR65" t="s">
        <v>491</v>
      </c>
      <c r="AS65" t="s">
        <v>489</v>
      </c>
      <c r="AT65" t="s">
        <v>459</v>
      </c>
      <c r="AU65" t="s">
        <v>184</v>
      </c>
      <c r="AV65" t="s">
        <v>185</v>
      </c>
      <c r="AW65">
        <v>5</v>
      </c>
      <c r="AX65" t="s">
        <v>473</v>
      </c>
      <c r="AY65" t="s">
        <v>473</v>
      </c>
      <c r="AZ65" t="s">
        <v>473</v>
      </c>
      <c r="BA65" t="s">
        <v>473</v>
      </c>
      <c r="BB65" t="s">
        <v>473</v>
      </c>
      <c r="BH65" t="s">
        <v>496</v>
      </c>
      <c r="BI65" t="s">
        <v>496</v>
      </c>
      <c r="BT65" s="1"/>
    </row>
    <row r="66" spans="1:72" ht="16" customHeight="1" x14ac:dyDescent="0.35">
      <c r="A66">
        <v>37</v>
      </c>
      <c r="D66" t="s">
        <v>143</v>
      </c>
      <c r="E66" t="s">
        <v>144</v>
      </c>
      <c r="F66" s="3">
        <v>43217.739976851852</v>
      </c>
      <c r="G66" t="s">
        <v>423</v>
      </c>
      <c r="H66" t="s">
        <v>428</v>
      </c>
      <c r="I66" t="s">
        <v>160</v>
      </c>
      <c r="J66" t="s">
        <v>437</v>
      </c>
      <c r="K66">
        <f t="shared" si="4"/>
        <v>2</v>
      </c>
      <c r="Q66">
        <v>1</v>
      </c>
      <c r="S66">
        <v>1</v>
      </c>
      <c r="X66" t="s">
        <v>477</v>
      </c>
      <c r="Y66" t="s">
        <v>482</v>
      </c>
      <c r="Z66" t="s">
        <v>477</v>
      </c>
      <c r="AA66" t="s">
        <v>481</v>
      </c>
      <c r="AB66" t="s">
        <v>161</v>
      </c>
      <c r="AC66" t="s">
        <v>456</v>
      </c>
      <c r="AD66" t="s">
        <v>456</v>
      </c>
      <c r="AE66" t="s">
        <v>456</v>
      </c>
      <c r="AF66" t="s">
        <v>488</v>
      </c>
      <c r="AG66" t="s">
        <v>486</v>
      </c>
      <c r="AH66" t="s">
        <v>487</v>
      </c>
      <c r="AI66" t="s">
        <v>487</v>
      </c>
      <c r="AJ66" t="s">
        <v>486</v>
      </c>
      <c r="AK66" t="s">
        <v>452</v>
      </c>
      <c r="AL66" t="s">
        <v>452</v>
      </c>
      <c r="AN66" t="s">
        <v>458</v>
      </c>
      <c r="AO66" t="s">
        <v>458</v>
      </c>
      <c r="AP66" t="s">
        <v>458</v>
      </c>
      <c r="AQ66" t="s">
        <v>489</v>
      </c>
      <c r="AR66" t="s">
        <v>491</v>
      </c>
      <c r="AS66" t="s">
        <v>490</v>
      </c>
      <c r="AT66" t="s">
        <v>490</v>
      </c>
      <c r="AW66">
        <v>4</v>
      </c>
      <c r="AX66" t="s">
        <v>473</v>
      </c>
      <c r="AY66" t="s">
        <v>473</v>
      </c>
      <c r="AZ66" t="s">
        <v>473</v>
      </c>
      <c r="BA66" t="s">
        <v>473</v>
      </c>
      <c r="BH66" t="s">
        <v>495</v>
      </c>
      <c r="BI66" t="s">
        <v>493</v>
      </c>
      <c r="BJ66" t="s">
        <v>162</v>
      </c>
      <c r="BT66" s="1"/>
    </row>
    <row r="67" spans="1:72" ht="16" customHeight="1" x14ac:dyDescent="0.35">
      <c r="A67">
        <v>67</v>
      </c>
      <c r="D67" t="s">
        <v>143</v>
      </c>
      <c r="E67" t="s">
        <v>144</v>
      </c>
      <c r="F67" s="3">
        <v>43219.470335648148</v>
      </c>
      <c r="G67" t="s">
        <v>423</v>
      </c>
      <c r="H67" t="s">
        <v>428</v>
      </c>
      <c r="I67" t="s">
        <v>234</v>
      </c>
      <c r="J67" t="s">
        <v>433</v>
      </c>
      <c r="K67">
        <f t="shared" si="4"/>
        <v>2</v>
      </c>
      <c r="U67">
        <v>1</v>
      </c>
      <c r="V67">
        <v>1</v>
      </c>
      <c r="X67" t="s">
        <v>484</v>
      </c>
      <c r="Y67" t="s">
        <v>484</v>
      </c>
      <c r="Z67" t="s">
        <v>483</v>
      </c>
      <c r="AA67" t="s">
        <v>484</v>
      </c>
      <c r="AB67" t="s">
        <v>235</v>
      </c>
      <c r="AC67" t="s">
        <v>488</v>
      </c>
      <c r="AD67" t="s">
        <v>487</v>
      </c>
      <c r="AE67" t="s">
        <v>488</v>
      </c>
      <c r="AF67" t="s">
        <v>456</v>
      </c>
      <c r="AG67" t="s">
        <v>486</v>
      </c>
      <c r="AH67" t="s">
        <v>487</v>
      </c>
      <c r="AI67" t="s">
        <v>452</v>
      </c>
      <c r="AJ67" t="s">
        <v>452</v>
      </c>
      <c r="AK67" t="s">
        <v>452</v>
      </c>
      <c r="AL67" t="s">
        <v>452</v>
      </c>
      <c r="AN67" t="s">
        <v>459</v>
      </c>
      <c r="AO67" t="s">
        <v>490</v>
      </c>
      <c r="AP67" t="s">
        <v>490</v>
      </c>
      <c r="AQ67" t="s">
        <v>489</v>
      </c>
      <c r="AR67" t="s">
        <v>491</v>
      </c>
      <c r="AS67" t="s">
        <v>489</v>
      </c>
      <c r="AT67" t="s">
        <v>490</v>
      </c>
      <c r="AV67" t="s">
        <v>236</v>
      </c>
      <c r="AW67">
        <v>2</v>
      </c>
      <c r="AZ67" t="s">
        <v>473</v>
      </c>
      <c r="BA67" t="s">
        <v>473</v>
      </c>
      <c r="BH67" t="s">
        <v>495</v>
      </c>
      <c r="BI67" t="s">
        <v>496</v>
      </c>
      <c r="BT67" s="1"/>
    </row>
    <row r="68" spans="1:72" ht="16" customHeight="1" x14ac:dyDescent="0.35">
      <c r="A68">
        <v>178</v>
      </c>
      <c r="D68" t="s">
        <v>143</v>
      </c>
      <c r="E68" t="s">
        <v>144</v>
      </c>
      <c r="F68" s="3">
        <v>43222.536273148151</v>
      </c>
      <c r="G68" t="s">
        <v>423</v>
      </c>
      <c r="H68" t="s">
        <v>428</v>
      </c>
      <c r="I68" t="s">
        <v>312</v>
      </c>
      <c r="J68" t="s">
        <v>437</v>
      </c>
      <c r="K68">
        <f t="shared" si="4"/>
        <v>1</v>
      </c>
      <c r="V68">
        <v>1</v>
      </c>
      <c r="X68" t="s">
        <v>481</v>
      </c>
      <c r="Y68" t="s">
        <v>484</v>
      </c>
      <c r="Z68" t="s">
        <v>481</v>
      </c>
      <c r="AA68" t="s">
        <v>484</v>
      </c>
      <c r="AC68" t="s">
        <v>456</v>
      </c>
      <c r="AD68" t="s">
        <v>452</v>
      </c>
      <c r="AE68" t="s">
        <v>487</v>
      </c>
      <c r="AF68" t="s">
        <v>488</v>
      </c>
      <c r="AG68" t="s">
        <v>452</v>
      </c>
      <c r="AH68" t="s">
        <v>487</v>
      </c>
      <c r="AI68" t="s">
        <v>452</v>
      </c>
      <c r="AJ68" t="s">
        <v>487</v>
      </c>
      <c r="AK68" t="s">
        <v>456</v>
      </c>
      <c r="AL68" t="s">
        <v>452</v>
      </c>
      <c r="AN68" t="s">
        <v>491</v>
      </c>
      <c r="AO68" t="s">
        <v>490</v>
      </c>
      <c r="AP68" t="s">
        <v>490</v>
      </c>
      <c r="AQ68" t="s">
        <v>459</v>
      </c>
      <c r="AR68" t="s">
        <v>491</v>
      </c>
      <c r="AS68" t="s">
        <v>489</v>
      </c>
      <c r="AT68" t="s">
        <v>459</v>
      </c>
      <c r="AW68">
        <v>3</v>
      </c>
      <c r="AX68" t="s">
        <v>473</v>
      </c>
      <c r="AY68" t="s">
        <v>473</v>
      </c>
      <c r="BB68" t="s">
        <v>473</v>
      </c>
      <c r="BH68" t="s">
        <v>493</v>
      </c>
      <c r="BI68" t="s">
        <v>494</v>
      </c>
      <c r="BT68" s="1"/>
    </row>
    <row r="69" spans="1:72" ht="16" customHeight="1" x14ac:dyDescent="0.35">
      <c r="A69">
        <v>29</v>
      </c>
      <c r="D69" t="s">
        <v>143</v>
      </c>
      <c r="E69" t="s">
        <v>144</v>
      </c>
      <c r="F69" s="3">
        <v>43217.608969907407</v>
      </c>
      <c r="G69" t="s">
        <v>423</v>
      </c>
      <c r="H69" t="s">
        <v>427</v>
      </c>
      <c r="I69" t="s">
        <v>145</v>
      </c>
      <c r="J69" t="s">
        <v>433</v>
      </c>
      <c r="K69">
        <f t="shared" si="4"/>
        <v>2</v>
      </c>
      <c r="L69">
        <v>1</v>
      </c>
      <c r="N69">
        <v>1</v>
      </c>
      <c r="X69" t="s">
        <v>485</v>
      </c>
      <c r="Y69" t="s">
        <v>480</v>
      </c>
      <c r="Z69" t="s">
        <v>485</v>
      </c>
      <c r="AA69" t="s">
        <v>485</v>
      </c>
      <c r="AB69" t="s">
        <v>146</v>
      </c>
      <c r="AC69" t="s">
        <v>456</v>
      </c>
      <c r="AD69" t="s">
        <v>488</v>
      </c>
      <c r="AE69" t="s">
        <v>487</v>
      </c>
      <c r="AF69" t="s">
        <v>488</v>
      </c>
      <c r="AG69" t="s">
        <v>488</v>
      </c>
      <c r="AH69" t="s">
        <v>487</v>
      </c>
      <c r="AI69" t="s">
        <v>486</v>
      </c>
      <c r="AJ69" t="s">
        <v>452</v>
      </c>
      <c r="AK69" t="s">
        <v>488</v>
      </c>
      <c r="AL69" t="s">
        <v>486</v>
      </c>
      <c r="AM69" t="s">
        <v>147</v>
      </c>
      <c r="AN69" t="s">
        <v>458</v>
      </c>
      <c r="AO69" t="s">
        <v>490</v>
      </c>
      <c r="AP69" t="s">
        <v>458</v>
      </c>
      <c r="AQ69" t="s">
        <v>459</v>
      </c>
      <c r="AR69" t="s">
        <v>458</v>
      </c>
      <c r="AS69" t="s">
        <v>489</v>
      </c>
      <c r="AT69" t="s">
        <v>489</v>
      </c>
      <c r="AV69" s="2" t="s">
        <v>148</v>
      </c>
      <c r="AW69">
        <v>6</v>
      </c>
      <c r="AX69" t="s">
        <v>473</v>
      </c>
      <c r="AY69" t="s">
        <v>473</v>
      </c>
      <c r="BB69" t="s">
        <v>473</v>
      </c>
      <c r="BC69" t="s">
        <v>473</v>
      </c>
      <c r="BD69" t="s">
        <v>473</v>
      </c>
      <c r="BE69" t="s">
        <v>473</v>
      </c>
      <c r="BH69" t="s">
        <v>494</v>
      </c>
      <c r="BI69" t="s">
        <v>494</v>
      </c>
      <c r="BT69" s="1"/>
    </row>
    <row r="70" spans="1:72" ht="16" customHeight="1" x14ac:dyDescent="0.35">
      <c r="A70">
        <v>51</v>
      </c>
      <c r="D70" t="s">
        <v>143</v>
      </c>
      <c r="E70" t="s">
        <v>144</v>
      </c>
      <c r="F70" s="3">
        <v>43217.828657407408</v>
      </c>
      <c r="G70" t="s">
        <v>423</v>
      </c>
      <c r="H70" t="s">
        <v>428</v>
      </c>
      <c r="I70" t="s">
        <v>193</v>
      </c>
      <c r="J70" t="s">
        <v>470</v>
      </c>
      <c r="K70">
        <f t="shared" si="4"/>
        <v>2</v>
      </c>
      <c r="R70">
        <v>1</v>
      </c>
      <c r="V70">
        <v>1</v>
      </c>
      <c r="X70" t="s">
        <v>479</v>
      </c>
      <c r="Y70" t="s">
        <v>484</v>
      </c>
      <c r="Z70" t="s">
        <v>485</v>
      </c>
      <c r="AA70" t="s">
        <v>484</v>
      </c>
      <c r="AB70" t="s">
        <v>194</v>
      </c>
      <c r="AC70" t="s">
        <v>488</v>
      </c>
      <c r="AD70" t="s">
        <v>488</v>
      </c>
      <c r="AE70" t="s">
        <v>488</v>
      </c>
      <c r="AF70" t="s">
        <v>452</v>
      </c>
      <c r="AG70" t="s">
        <v>488</v>
      </c>
      <c r="AH70" t="s">
        <v>452</v>
      </c>
      <c r="AI70" t="s">
        <v>452</v>
      </c>
      <c r="AJ70" t="s">
        <v>487</v>
      </c>
      <c r="AK70" t="s">
        <v>487</v>
      </c>
      <c r="AL70" t="s">
        <v>486</v>
      </c>
      <c r="AN70" t="s">
        <v>458</v>
      </c>
      <c r="AO70" t="s">
        <v>458</v>
      </c>
      <c r="AP70" t="s">
        <v>458</v>
      </c>
      <c r="AQ70" t="s">
        <v>459</v>
      </c>
      <c r="AR70" t="s">
        <v>490</v>
      </c>
      <c r="AS70" t="s">
        <v>489</v>
      </c>
      <c r="AT70" t="s">
        <v>458</v>
      </c>
      <c r="AU70" t="s">
        <v>195</v>
      </c>
      <c r="AV70" t="s">
        <v>196</v>
      </c>
      <c r="AW70">
        <v>4</v>
      </c>
      <c r="AX70" t="s">
        <v>473</v>
      </c>
      <c r="AY70" t="s">
        <v>473</v>
      </c>
      <c r="AZ70" t="s">
        <v>473</v>
      </c>
      <c r="BB70" t="s">
        <v>473</v>
      </c>
      <c r="BG70" t="s">
        <v>197</v>
      </c>
      <c r="BH70" t="s">
        <v>494</v>
      </c>
      <c r="BI70" t="s">
        <v>493</v>
      </c>
      <c r="BJ70" t="s">
        <v>198</v>
      </c>
      <c r="BT70" s="1"/>
    </row>
    <row r="71" spans="1:72" ht="16" customHeight="1" x14ac:dyDescent="0.35">
      <c r="A71">
        <v>61</v>
      </c>
      <c r="D71" t="s">
        <v>143</v>
      </c>
      <c r="E71" t="s">
        <v>144</v>
      </c>
      <c r="F71" s="3">
        <v>43218.363680555558</v>
      </c>
      <c r="G71" t="s">
        <v>423</v>
      </c>
      <c r="H71" t="s">
        <v>428</v>
      </c>
      <c r="I71" t="s">
        <v>225</v>
      </c>
      <c r="J71" t="s">
        <v>434</v>
      </c>
      <c r="K71">
        <f t="shared" si="4"/>
        <v>2</v>
      </c>
      <c r="T71">
        <v>1</v>
      </c>
      <c r="U71">
        <v>1</v>
      </c>
      <c r="X71" t="s">
        <v>478</v>
      </c>
      <c r="Y71" t="s">
        <v>484</v>
      </c>
      <c r="Z71" t="s">
        <v>478</v>
      </c>
      <c r="AA71" t="s">
        <v>485</v>
      </c>
      <c r="AB71" t="s">
        <v>226</v>
      </c>
      <c r="AC71" t="s">
        <v>456</v>
      </c>
      <c r="AD71" t="s">
        <v>487</v>
      </c>
      <c r="AE71" t="s">
        <v>487</v>
      </c>
      <c r="AF71" t="s">
        <v>488</v>
      </c>
      <c r="AG71" t="s">
        <v>488</v>
      </c>
      <c r="AH71" t="s">
        <v>486</v>
      </c>
      <c r="AI71" t="s">
        <v>452</v>
      </c>
      <c r="AJ71" t="s">
        <v>486</v>
      </c>
      <c r="AK71" t="s">
        <v>488</v>
      </c>
      <c r="AL71" t="s">
        <v>487</v>
      </c>
      <c r="AM71" s="2" t="s">
        <v>227</v>
      </c>
      <c r="AN71" t="s">
        <v>490</v>
      </c>
      <c r="AO71" t="s">
        <v>490</v>
      </c>
      <c r="AP71" t="s">
        <v>490</v>
      </c>
      <c r="AQ71" t="s">
        <v>459</v>
      </c>
      <c r="AR71" t="s">
        <v>490</v>
      </c>
      <c r="AS71" t="s">
        <v>489</v>
      </c>
      <c r="AT71" t="s">
        <v>491</v>
      </c>
      <c r="AU71" t="s">
        <v>228</v>
      </c>
      <c r="AV71" t="s">
        <v>229</v>
      </c>
      <c r="AW71">
        <v>5</v>
      </c>
      <c r="AX71" t="s">
        <v>473</v>
      </c>
      <c r="AY71" t="s">
        <v>473</v>
      </c>
      <c r="AZ71" t="s">
        <v>473</v>
      </c>
      <c r="BA71" t="s">
        <v>473</v>
      </c>
      <c r="BB71" t="s">
        <v>473</v>
      </c>
      <c r="BG71" t="s">
        <v>230</v>
      </c>
      <c r="BH71" t="s">
        <v>495</v>
      </c>
      <c r="BI71" t="s">
        <v>493</v>
      </c>
      <c r="BT71" s="1"/>
    </row>
    <row r="72" spans="1:72" ht="16" customHeight="1" x14ac:dyDescent="0.35">
      <c r="F72" s="3"/>
      <c r="AM72" s="2"/>
      <c r="BT72" s="1"/>
    </row>
    <row r="73" spans="1:72" ht="16" customHeight="1" x14ac:dyDescent="0.35">
      <c r="A73">
        <v>222</v>
      </c>
      <c r="D73" t="s">
        <v>143</v>
      </c>
      <c r="E73" t="s">
        <v>144</v>
      </c>
      <c r="F73" s="3">
        <v>43226.739652777775</v>
      </c>
      <c r="G73" t="s">
        <v>423</v>
      </c>
      <c r="H73" t="s">
        <v>428</v>
      </c>
      <c r="I73" t="s">
        <v>335</v>
      </c>
      <c r="J73" t="s">
        <v>435</v>
      </c>
      <c r="K73">
        <f>SUM(L73:V73)</f>
        <v>0</v>
      </c>
      <c r="W73">
        <v>1</v>
      </c>
      <c r="X73" t="s">
        <v>480</v>
      </c>
      <c r="Y73" t="s">
        <v>483</v>
      </c>
      <c r="AC73" t="s">
        <v>456</v>
      </c>
      <c r="AD73" t="s">
        <v>456</v>
      </c>
      <c r="AE73" t="s">
        <v>456</v>
      </c>
      <c r="AF73" t="s">
        <v>456</v>
      </c>
      <c r="AG73" t="s">
        <v>456</v>
      </c>
      <c r="AH73" t="s">
        <v>452</v>
      </c>
      <c r="AI73" t="s">
        <v>452</v>
      </c>
      <c r="AJ73" t="s">
        <v>452</v>
      </c>
      <c r="AK73" t="s">
        <v>487</v>
      </c>
      <c r="AL73" t="s">
        <v>452</v>
      </c>
      <c r="AM73" t="s">
        <v>310</v>
      </c>
      <c r="AN73" t="s">
        <v>490</v>
      </c>
      <c r="AO73" t="s">
        <v>490</v>
      </c>
      <c r="AP73" t="s">
        <v>489</v>
      </c>
      <c r="AQ73" t="s">
        <v>459</v>
      </c>
      <c r="AR73" t="s">
        <v>491</v>
      </c>
      <c r="AS73" t="s">
        <v>459</v>
      </c>
      <c r="AT73" t="s">
        <v>459</v>
      </c>
      <c r="AW73">
        <v>6</v>
      </c>
      <c r="AX73" t="s">
        <v>473</v>
      </c>
      <c r="AY73" t="s">
        <v>473</v>
      </c>
      <c r="AZ73" t="s">
        <v>473</v>
      </c>
      <c r="BA73" t="s">
        <v>473</v>
      </c>
      <c r="BB73" t="s">
        <v>473</v>
      </c>
      <c r="BC73" t="s">
        <v>473</v>
      </c>
      <c r="BH73" t="s">
        <v>493</v>
      </c>
      <c r="BI73" t="s">
        <v>493</v>
      </c>
      <c r="BT73" s="1"/>
    </row>
    <row r="74" spans="1:72" ht="16" customHeight="1" x14ac:dyDescent="0.35">
      <c r="A74">
        <v>223</v>
      </c>
      <c r="D74" t="s">
        <v>143</v>
      </c>
      <c r="E74" t="s">
        <v>144</v>
      </c>
      <c r="F74" s="3">
        <v>43226.777858796297</v>
      </c>
      <c r="G74" t="s">
        <v>423</v>
      </c>
      <c r="H74" t="s">
        <v>427</v>
      </c>
      <c r="I74" t="s">
        <v>336</v>
      </c>
      <c r="J74" t="s">
        <v>468</v>
      </c>
      <c r="K74">
        <f>SUM(L74:V74)</f>
        <v>0</v>
      </c>
      <c r="W74">
        <v>1</v>
      </c>
      <c r="X74" t="s">
        <v>480</v>
      </c>
      <c r="Y74" t="s">
        <v>484</v>
      </c>
      <c r="AC74" t="s">
        <v>488</v>
      </c>
      <c r="AD74" t="s">
        <v>486</v>
      </c>
      <c r="AE74" t="s">
        <v>487</v>
      </c>
      <c r="AF74" t="s">
        <v>488</v>
      </c>
      <c r="AG74" t="s">
        <v>452</v>
      </c>
      <c r="AH74" t="s">
        <v>486</v>
      </c>
      <c r="AI74" t="s">
        <v>452</v>
      </c>
      <c r="AJ74" t="s">
        <v>486</v>
      </c>
      <c r="AK74" t="s">
        <v>486</v>
      </c>
      <c r="AL74" t="s">
        <v>452</v>
      </c>
      <c r="AN74" t="s">
        <v>491</v>
      </c>
      <c r="AO74" t="s">
        <v>491</v>
      </c>
      <c r="AP74" t="s">
        <v>491</v>
      </c>
      <c r="AQ74" t="s">
        <v>459</v>
      </c>
      <c r="AR74" t="s">
        <v>491</v>
      </c>
      <c r="AS74" t="s">
        <v>490</v>
      </c>
      <c r="AT74" t="s">
        <v>459</v>
      </c>
      <c r="AV74" t="s">
        <v>337</v>
      </c>
      <c r="AW74">
        <v>3</v>
      </c>
      <c r="AZ74" t="s">
        <v>473</v>
      </c>
      <c r="BA74" t="s">
        <v>473</v>
      </c>
      <c r="BB74" t="s">
        <v>473</v>
      </c>
      <c r="BH74" t="s">
        <v>494</v>
      </c>
      <c r="BI74" t="s">
        <v>494</v>
      </c>
      <c r="BT74" s="1"/>
    </row>
    <row r="75" spans="1:72" ht="16" customHeight="1" x14ac:dyDescent="0.35">
      <c r="F75" s="3"/>
      <c r="BT75" s="1"/>
    </row>
    <row r="76" spans="1:72" ht="16" customHeight="1" x14ac:dyDescent="0.35">
      <c r="A76">
        <v>45</v>
      </c>
      <c r="D76" t="s">
        <v>143</v>
      </c>
      <c r="E76" t="s">
        <v>144</v>
      </c>
      <c r="F76" s="3">
        <v>43217.756342592591</v>
      </c>
      <c r="G76" t="s">
        <v>424</v>
      </c>
      <c r="H76" t="s">
        <v>427</v>
      </c>
      <c r="I76" t="s">
        <v>175</v>
      </c>
      <c r="J76" t="s">
        <v>433</v>
      </c>
      <c r="K76">
        <f t="shared" ref="K76:K82" si="5">SUM(L76:V76)</f>
        <v>1</v>
      </c>
      <c r="V76">
        <v>1</v>
      </c>
      <c r="X76" t="s">
        <v>477</v>
      </c>
      <c r="Y76" t="s">
        <v>482</v>
      </c>
      <c r="Z76" t="s">
        <v>484</v>
      </c>
      <c r="AA76" t="s">
        <v>484</v>
      </c>
      <c r="AB76" t="s">
        <v>176</v>
      </c>
      <c r="AC76" t="s">
        <v>456</v>
      </c>
      <c r="AD76" t="s">
        <v>487</v>
      </c>
      <c r="AE76" t="s">
        <v>488</v>
      </c>
      <c r="AF76" t="s">
        <v>456</v>
      </c>
      <c r="AG76" t="s">
        <v>452</v>
      </c>
      <c r="AH76" t="s">
        <v>486</v>
      </c>
      <c r="AI76" t="s">
        <v>452</v>
      </c>
      <c r="AJ76" t="s">
        <v>486</v>
      </c>
      <c r="AK76" t="s">
        <v>487</v>
      </c>
      <c r="AL76" t="s">
        <v>452</v>
      </c>
      <c r="AM76" t="s">
        <v>177</v>
      </c>
      <c r="AN76" t="s">
        <v>458</v>
      </c>
      <c r="AO76" t="s">
        <v>458</v>
      </c>
      <c r="AP76" t="s">
        <v>458</v>
      </c>
      <c r="AQ76" t="s">
        <v>459</v>
      </c>
      <c r="AR76" t="s">
        <v>491</v>
      </c>
      <c r="AS76" t="s">
        <v>490</v>
      </c>
      <c r="AT76" t="s">
        <v>490</v>
      </c>
      <c r="AV76" t="s">
        <v>178</v>
      </c>
      <c r="AW76">
        <v>2</v>
      </c>
      <c r="AY76" t="s">
        <v>473</v>
      </c>
      <c r="BB76" t="s">
        <v>473</v>
      </c>
      <c r="BG76" t="s">
        <v>179</v>
      </c>
      <c r="BH76" t="s">
        <v>494</v>
      </c>
      <c r="BI76" t="s">
        <v>494</v>
      </c>
      <c r="BJ76" s="2" t="s">
        <v>180</v>
      </c>
      <c r="BT76" s="1"/>
    </row>
    <row r="77" spans="1:72" ht="16" customHeight="1" x14ac:dyDescent="0.35">
      <c r="A77">
        <v>68</v>
      </c>
      <c r="D77" t="s">
        <v>143</v>
      </c>
      <c r="E77" t="s">
        <v>144</v>
      </c>
      <c r="F77" s="3">
        <v>43219.478634259256</v>
      </c>
      <c r="G77" t="s">
        <v>424</v>
      </c>
      <c r="H77" t="s">
        <v>428</v>
      </c>
      <c r="I77" t="s">
        <v>237</v>
      </c>
      <c r="J77" t="s">
        <v>434</v>
      </c>
      <c r="K77">
        <f t="shared" si="5"/>
        <v>1</v>
      </c>
      <c r="V77">
        <v>1</v>
      </c>
      <c r="X77" t="s">
        <v>484</v>
      </c>
      <c r="Y77" t="s">
        <v>484</v>
      </c>
      <c r="Z77" t="s">
        <v>484</v>
      </c>
      <c r="AA77" t="s">
        <v>484</v>
      </c>
      <c r="AB77" t="s">
        <v>238</v>
      </c>
      <c r="AC77" t="s">
        <v>488</v>
      </c>
      <c r="AD77" t="s">
        <v>486</v>
      </c>
      <c r="AE77" t="s">
        <v>486</v>
      </c>
      <c r="AF77" t="s">
        <v>487</v>
      </c>
      <c r="AG77" t="s">
        <v>452</v>
      </c>
      <c r="AH77" t="s">
        <v>452</v>
      </c>
      <c r="AI77" t="s">
        <v>452</v>
      </c>
      <c r="AJ77" t="s">
        <v>452</v>
      </c>
      <c r="AK77" t="s">
        <v>452</v>
      </c>
      <c r="AL77" t="s">
        <v>452</v>
      </c>
      <c r="AM77" s="2" t="s">
        <v>239</v>
      </c>
      <c r="AN77" t="s">
        <v>458</v>
      </c>
      <c r="AO77" t="s">
        <v>458</v>
      </c>
      <c r="AP77" t="s">
        <v>458</v>
      </c>
      <c r="AQ77" t="s">
        <v>459</v>
      </c>
      <c r="AR77" t="s">
        <v>458</v>
      </c>
      <c r="AS77" t="s">
        <v>459</v>
      </c>
      <c r="AT77" t="s">
        <v>490</v>
      </c>
      <c r="AV77" t="s">
        <v>240</v>
      </c>
      <c r="AW77">
        <v>2</v>
      </c>
      <c r="AX77" t="s">
        <v>473</v>
      </c>
      <c r="AY77" t="s">
        <v>473</v>
      </c>
      <c r="BH77" t="s">
        <v>494</v>
      </c>
      <c r="BI77" t="s">
        <v>494</v>
      </c>
      <c r="BT77" s="1"/>
    </row>
    <row r="78" spans="1:72" ht="16" customHeight="1" x14ac:dyDescent="0.35">
      <c r="A78">
        <v>94</v>
      </c>
      <c r="D78" t="s">
        <v>143</v>
      </c>
      <c r="E78" t="s">
        <v>144</v>
      </c>
      <c r="F78" s="3">
        <v>43219.688194444447</v>
      </c>
      <c r="G78" t="s">
        <v>424</v>
      </c>
      <c r="H78" t="s">
        <v>428</v>
      </c>
      <c r="I78" t="s">
        <v>255</v>
      </c>
      <c r="J78" t="s">
        <v>434</v>
      </c>
      <c r="K78">
        <f t="shared" si="5"/>
        <v>1</v>
      </c>
      <c r="V78">
        <v>1</v>
      </c>
      <c r="X78" t="s">
        <v>484</v>
      </c>
      <c r="Y78" t="s">
        <v>484</v>
      </c>
      <c r="Z78" t="s">
        <v>484</v>
      </c>
      <c r="AA78" t="s">
        <v>484</v>
      </c>
      <c r="AB78" t="s">
        <v>256</v>
      </c>
      <c r="AC78" t="s">
        <v>487</v>
      </c>
      <c r="AD78" t="s">
        <v>487</v>
      </c>
      <c r="AE78" t="s">
        <v>486</v>
      </c>
      <c r="AF78" t="s">
        <v>488</v>
      </c>
      <c r="AG78" t="s">
        <v>486</v>
      </c>
      <c r="AH78" t="s">
        <v>452</v>
      </c>
      <c r="AI78" t="s">
        <v>452</v>
      </c>
      <c r="AJ78" t="s">
        <v>486</v>
      </c>
      <c r="AK78" t="s">
        <v>486</v>
      </c>
      <c r="AL78" t="s">
        <v>452</v>
      </c>
      <c r="AM78" t="s">
        <v>257</v>
      </c>
      <c r="AN78" t="s">
        <v>458</v>
      </c>
      <c r="AO78" t="s">
        <v>458</v>
      </c>
      <c r="AP78" t="s">
        <v>458</v>
      </c>
      <c r="AQ78" t="s">
        <v>459</v>
      </c>
      <c r="AR78" t="s">
        <v>458</v>
      </c>
      <c r="AS78" t="s">
        <v>490</v>
      </c>
      <c r="AT78" t="s">
        <v>492</v>
      </c>
      <c r="AV78" t="s">
        <v>258</v>
      </c>
      <c r="AW78">
        <v>5</v>
      </c>
      <c r="AX78" t="s">
        <v>473</v>
      </c>
      <c r="AY78" t="s">
        <v>473</v>
      </c>
      <c r="AZ78" t="s">
        <v>473</v>
      </c>
      <c r="BA78" t="s">
        <v>473</v>
      </c>
      <c r="BB78" t="s">
        <v>473</v>
      </c>
      <c r="BH78" t="s">
        <v>495</v>
      </c>
      <c r="BI78" t="s">
        <v>493</v>
      </c>
      <c r="BT78" s="1"/>
    </row>
    <row r="79" spans="1:72" ht="16" customHeight="1" x14ac:dyDescent="0.35">
      <c r="A79">
        <v>78</v>
      </c>
      <c r="D79" t="s">
        <v>143</v>
      </c>
      <c r="E79" t="s">
        <v>144</v>
      </c>
      <c r="F79" s="3">
        <v>43219.548159722224</v>
      </c>
      <c r="G79" t="s">
        <v>424</v>
      </c>
      <c r="H79" t="s">
        <v>427</v>
      </c>
      <c r="I79" t="s">
        <v>247</v>
      </c>
      <c r="J79" t="s">
        <v>467</v>
      </c>
      <c r="K79">
        <f t="shared" si="5"/>
        <v>1</v>
      </c>
      <c r="V79">
        <v>1</v>
      </c>
      <c r="X79" t="s">
        <v>478</v>
      </c>
      <c r="Y79" t="s">
        <v>483</v>
      </c>
      <c r="Z79" t="s">
        <v>483</v>
      </c>
      <c r="AA79" t="s">
        <v>484</v>
      </c>
      <c r="AC79" t="s">
        <v>456</v>
      </c>
      <c r="AD79" t="s">
        <v>487</v>
      </c>
      <c r="AE79" t="s">
        <v>488</v>
      </c>
      <c r="AF79" t="s">
        <v>488</v>
      </c>
      <c r="AG79" t="s">
        <v>452</v>
      </c>
      <c r="AH79" t="s">
        <v>488</v>
      </c>
      <c r="AI79" t="s">
        <v>452</v>
      </c>
      <c r="AJ79" t="s">
        <v>488</v>
      </c>
      <c r="AK79" t="s">
        <v>488</v>
      </c>
      <c r="AL79" t="s">
        <v>488</v>
      </c>
      <c r="AN79" t="s">
        <v>490</v>
      </c>
      <c r="AO79" t="s">
        <v>490</v>
      </c>
      <c r="AP79" t="s">
        <v>490</v>
      </c>
      <c r="AQ79" t="s">
        <v>489</v>
      </c>
      <c r="AR79" t="s">
        <v>490</v>
      </c>
      <c r="AS79" t="s">
        <v>490</v>
      </c>
      <c r="AT79" t="s">
        <v>490</v>
      </c>
      <c r="AW79">
        <v>5</v>
      </c>
      <c r="AX79" t="s">
        <v>473</v>
      </c>
      <c r="AY79" t="s">
        <v>473</v>
      </c>
      <c r="AZ79" t="s">
        <v>473</v>
      </c>
      <c r="BB79" t="s">
        <v>473</v>
      </c>
      <c r="BC79" t="s">
        <v>473</v>
      </c>
      <c r="BH79" t="s">
        <v>493</v>
      </c>
      <c r="BI79" t="s">
        <v>496</v>
      </c>
      <c r="BT79" s="1"/>
    </row>
    <row r="80" spans="1:72" ht="16" customHeight="1" x14ac:dyDescent="0.35">
      <c r="A80">
        <v>52</v>
      </c>
      <c r="D80" t="s">
        <v>143</v>
      </c>
      <c r="E80" t="s">
        <v>144</v>
      </c>
      <c r="F80" s="3">
        <v>43217.829097222224</v>
      </c>
      <c r="G80" t="s">
        <v>424</v>
      </c>
      <c r="H80" t="s">
        <v>427</v>
      </c>
      <c r="I80" t="s">
        <v>199</v>
      </c>
      <c r="J80" t="s">
        <v>433</v>
      </c>
      <c r="K80">
        <f t="shared" si="5"/>
        <v>2</v>
      </c>
      <c r="R80">
        <v>1</v>
      </c>
      <c r="V80">
        <v>1</v>
      </c>
      <c r="X80" t="s">
        <v>478</v>
      </c>
      <c r="Y80" t="s">
        <v>484</v>
      </c>
      <c r="Z80" t="s">
        <v>478</v>
      </c>
      <c r="AA80" t="s">
        <v>484</v>
      </c>
      <c r="AB80" t="s">
        <v>200</v>
      </c>
      <c r="AC80" t="s">
        <v>488</v>
      </c>
      <c r="AD80" t="s">
        <v>488</v>
      </c>
      <c r="AE80" t="s">
        <v>488</v>
      </c>
      <c r="AF80" t="s">
        <v>488</v>
      </c>
      <c r="AG80" t="s">
        <v>488</v>
      </c>
      <c r="AH80" t="s">
        <v>486</v>
      </c>
      <c r="AI80" t="s">
        <v>486</v>
      </c>
      <c r="AJ80" t="s">
        <v>486</v>
      </c>
      <c r="AK80" t="s">
        <v>487</v>
      </c>
      <c r="AL80" t="s">
        <v>487</v>
      </c>
      <c r="AM80" t="s">
        <v>201</v>
      </c>
      <c r="AN80" t="s">
        <v>489</v>
      </c>
      <c r="AO80" t="s">
        <v>489</v>
      </c>
      <c r="AP80" t="s">
        <v>489</v>
      </c>
      <c r="AQ80" t="s">
        <v>489</v>
      </c>
      <c r="AR80" t="s">
        <v>489</v>
      </c>
      <c r="AS80" t="s">
        <v>489</v>
      </c>
      <c r="AT80" t="s">
        <v>489</v>
      </c>
      <c r="AU80" t="s">
        <v>202</v>
      </c>
      <c r="AW80">
        <v>5</v>
      </c>
      <c r="AX80" t="s">
        <v>473</v>
      </c>
      <c r="AY80" t="s">
        <v>473</v>
      </c>
      <c r="AZ80" t="s">
        <v>473</v>
      </c>
      <c r="BB80" t="s">
        <v>473</v>
      </c>
      <c r="BC80" t="s">
        <v>473</v>
      </c>
      <c r="BH80" t="s">
        <v>493</v>
      </c>
      <c r="BI80" t="s">
        <v>493</v>
      </c>
      <c r="BT80" s="1"/>
    </row>
    <row r="81" spans="1:72" ht="16" customHeight="1" x14ac:dyDescent="0.35">
      <c r="A81">
        <v>200</v>
      </c>
      <c r="D81" t="s">
        <v>143</v>
      </c>
      <c r="E81" t="s">
        <v>144</v>
      </c>
      <c r="F81" s="3">
        <v>43222.928553240738</v>
      </c>
      <c r="G81" t="s">
        <v>425</v>
      </c>
      <c r="H81" t="s">
        <v>427</v>
      </c>
      <c r="I81" t="s">
        <v>329</v>
      </c>
      <c r="J81" t="s">
        <v>470</v>
      </c>
      <c r="K81">
        <f t="shared" si="5"/>
        <v>1</v>
      </c>
      <c r="V81">
        <v>1</v>
      </c>
      <c r="X81" t="s">
        <v>480</v>
      </c>
      <c r="Y81" t="s">
        <v>482</v>
      </c>
      <c r="Z81" t="s">
        <v>484</v>
      </c>
      <c r="AA81" t="s">
        <v>484</v>
      </c>
      <c r="AB81" t="s">
        <v>330</v>
      </c>
      <c r="AC81" t="s">
        <v>487</v>
      </c>
      <c r="AD81" t="s">
        <v>452</v>
      </c>
      <c r="AE81" t="s">
        <v>486</v>
      </c>
      <c r="AF81" t="s">
        <v>487</v>
      </c>
      <c r="AG81" t="s">
        <v>452</v>
      </c>
      <c r="AH81" t="s">
        <v>452</v>
      </c>
      <c r="AI81" t="s">
        <v>452</v>
      </c>
      <c r="AJ81" t="s">
        <v>452</v>
      </c>
      <c r="AK81" t="s">
        <v>452</v>
      </c>
      <c r="AL81" t="s">
        <v>452</v>
      </c>
      <c r="AN81" t="s">
        <v>458</v>
      </c>
      <c r="AO81" t="s">
        <v>491</v>
      </c>
      <c r="AP81" t="s">
        <v>490</v>
      </c>
      <c r="AQ81" t="s">
        <v>459</v>
      </c>
      <c r="AR81" t="s">
        <v>490</v>
      </c>
      <c r="AS81" t="s">
        <v>490</v>
      </c>
      <c r="AT81" t="s">
        <v>489</v>
      </c>
      <c r="AV81" t="s">
        <v>331</v>
      </c>
      <c r="AW81">
        <v>3</v>
      </c>
      <c r="AY81" t="s">
        <v>473</v>
      </c>
      <c r="BB81" t="s">
        <v>473</v>
      </c>
      <c r="BC81" t="s">
        <v>473</v>
      </c>
      <c r="BH81" t="s">
        <v>494</v>
      </c>
      <c r="BI81" t="s">
        <v>496</v>
      </c>
      <c r="BJ81" s="2" t="s">
        <v>332</v>
      </c>
      <c r="BT81" s="1"/>
    </row>
    <row r="82" spans="1:72" ht="16" customHeight="1" x14ac:dyDescent="0.35">
      <c r="A82">
        <v>258</v>
      </c>
      <c r="D82" t="s">
        <v>143</v>
      </c>
      <c r="E82" t="s">
        <v>144</v>
      </c>
      <c r="F82" s="3">
        <v>43232.729212962964</v>
      </c>
      <c r="G82" t="s">
        <v>425</v>
      </c>
      <c r="H82" t="s">
        <v>428</v>
      </c>
      <c r="I82" t="s">
        <v>364</v>
      </c>
      <c r="J82" t="s">
        <v>433</v>
      </c>
      <c r="K82">
        <f t="shared" si="5"/>
        <v>1</v>
      </c>
      <c r="V82">
        <v>1</v>
      </c>
      <c r="X82" t="s">
        <v>478</v>
      </c>
      <c r="Y82" t="s">
        <v>484</v>
      </c>
      <c r="Z82" t="s">
        <v>482</v>
      </c>
      <c r="AA82" t="s">
        <v>484</v>
      </c>
      <c r="AB82" t="s">
        <v>365</v>
      </c>
      <c r="AC82" t="s">
        <v>456</v>
      </c>
      <c r="AD82" t="s">
        <v>487</v>
      </c>
      <c r="AE82" t="s">
        <v>452</v>
      </c>
      <c r="AF82" t="s">
        <v>456</v>
      </c>
      <c r="AG82" t="s">
        <v>487</v>
      </c>
      <c r="AH82" t="s">
        <v>487</v>
      </c>
      <c r="AI82" t="s">
        <v>452</v>
      </c>
      <c r="AJ82" t="s">
        <v>452</v>
      </c>
      <c r="AK82" t="s">
        <v>487</v>
      </c>
      <c r="AL82" t="s">
        <v>486</v>
      </c>
      <c r="AM82" t="s">
        <v>366</v>
      </c>
      <c r="AN82" t="s">
        <v>490</v>
      </c>
      <c r="AO82" t="s">
        <v>490</v>
      </c>
      <c r="AP82" t="s">
        <v>490</v>
      </c>
      <c r="AQ82" t="s">
        <v>459</v>
      </c>
      <c r="AR82" t="s">
        <v>490</v>
      </c>
      <c r="AS82" t="s">
        <v>489</v>
      </c>
      <c r="AT82" t="s">
        <v>490</v>
      </c>
      <c r="AV82" t="s">
        <v>367</v>
      </c>
      <c r="AW82">
        <v>3</v>
      </c>
      <c r="AY82" t="s">
        <v>473</v>
      </c>
      <c r="BC82" t="s">
        <v>473</v>
      </c>
      <c r="BE82" t="s">
        <v>473</v>
      </c>
      <c r="BH82" t="s">
        <v>493</v>
      </c>
      <c r="BI82" t="s">
        <v>493</v>
      </c>
      <c r="BT82" s="1"/>
    </row>
    <row r="83" spans="1:72" ht="16" customHeight="1" x14ac:dyDescent="0.35">
      <c r="F83" s="3"/>
      <c r="AV83" s="2"/>
      <c r="BT83" s="1"/>
    </row>
    <row r="84" spans="1:72" ht="16" customHeight="1" x14ac:dyDescent="0.35">
      <c r="F84" s="3"/>
      <c r="BT84" s="1"/>
    </row>
    <row r="85" spans="1:72" ht="16" customHeight="1" x14ac:dyDescent="0.35">
      <c r="F85" s="3"/>
      <c r="BT85" s="1"/>
    </row>
    <row r="88" spans="1:72" x14ac:dyDescent="0.35">
      <c r="W88" t="s">
        <v>511</v>
      </c>
    </row>
    <row r="89" spans="1:72" x14ac:dyDescent="0.35">
      <c r="U89" s="5" t="s">
        <v>500</v>
      </c>
      <c r="V89" s="5" t="s">
        <v>500</v>
      </c>
      <c r="W89" s="7" t="s">
        <v>515</v>
      </c>
      <c r="X89" s="5" t="s">
        <v>500</v>
      </c>
      <c r="Y89" s="5" t="s">
        <v>500</v>
      </c>
      <c r="Z89" s="5" t="s">
        <v>500</v>
      </c>
      <c r="AA89" s="5" t="s">
        <v>500</v>
      </c>
      <c r="AC89" s="9" t="s">
        <v>517</v>
      </c>
      <c r="AD89" s="9" t="s">
        <v>518</v>
      </c>
      <c r="AE89" s="9" t="s">
        <v>519</v>
      </c>
      <c r="AF89" s="9" t="s">
        <v>520</v>
      </c>
      <c r="AG89" s="9" t="s">
        <v>521</v>
      </c>
      <c r="AH89" s="9" t="s">
        <v>522</v>
      </c>
      <c r="AI89" s="9" t="s">
        <v>523</v>
      </c>
      <c r="AJ89" s="9" t="s">
        <v>524</v>
      </c>
      <c r="AK89" s="9" t="s">
        <v>525</v>
      </c>
      <c r="AL89" s="9" t="s">
        <v>526</v>
      </c>
    </row>
    <row r="90" spans="1:72" x14ac:dyDescent="0.35">
      <c r="U90">
        <f>COUNTIF(X12:X31,"unter drei Jahren")</f>
        <v>0</v>
      </c>
      <c r="V90">
        <f>COUNTIF(X12:X31,"unter drei Jahren")</f>
        <v>0</v>
      </c>
      <c r="W90">
        <f>COUNTA(X3:X10)</f>
        <v>8</v>
      </c>
      <c r="X90">
        <f>COUNTIF(X3:X10,"unter drei Jahre")</f>
        <v>0</v>
      </c>
      <c r="Y90">
        <f>COUNTIF(Y3:Y10,"unter drei Jahre")</f>
        <v>0</v>
      </c>
      <c r="Z90">
        <f>COUNTIF(Z3:Z10,"unter drei Jahre")</f>
        <v>5</v>
      </c>
      <c r="AA90">
        <f>COUNTIF(AA3:AA10,"unter drei Jahre")</f>
        <v>5</v>
      </c>
      <c r="AC90" s="5" t="s">
        <v>501</v>
      </c>
      <c r="AD90" s="5" t="s">
        <v>501</v>
      </c>
      <c r="AE90" s="5" t="s">
        <v>501</v>
      </c>
      <c r="AF90" s="5" t="s">
        <v>501</v>
      </c>
      <c r="AG90" s="5" t="s">
        <v>501</v>
      </c>
      <c r="AH90" s="5" t="s">
        <v>501</v>
      </c>
      <c r="AI90" s="5" t="s">
        <v>501</v>
      </c>
      <c r="AJ90" s="5" t="s">
        <v>501</v>
      </c>
      <c r="AK90" s="5" t="s">
        <v>501</v>
      </c>
      <c r="AL90" s="5" t="s">
        <v>501</v>
      </c>
    </row>
    <row r="91" spans="1:72" x14ac:dyDescent="0.35">
      <c r="U91" s="6">
        <f>U90/W94</f>
        <v>0</v>
      </c>
      <c r="V91" s="6">
        <f>V90/W94</f>
        <v>0</v>
      </c>
      <c r="X91" s="6">
        <f>X90/W90</f>
        <v>0</v>
      </c>
      <c r="Y91" s="6">
        <f>Y90/W90</f>
        <v>0</v>
      </c>
      <c r="Z91" s="6">
        <f>Z90/W90</f>
        <v>0.625</v>
      </c>
      <c r="AA91" s="6">
        <f>AA90/W90</f>
        <v>0.625</v>
      </c>
      <c r="AB91" s="10" t="s">
        <v>515</v>
      </c>
      <c r="AC91">
        <f>COUNTIF(AC3:AC10,"Absolut unpassend [0]")</f>
        <v>0</v>
      </c>
      <c r="AD91">
        <f>COUNTIF(AD3:AD10,"Absolut unpassend [0]")</f>
        <v>1</v>
      </c>
      <c r="AE91">
        <f t="shared" ref="AE91:AL91" si="6">COUNTIF(AE3:AE10,"Absolut unpassend [0]")</f>
        <v>1</v>
      </c>
      <c r="AF91">
        <f t="shared" si="6"/>
        <v>0</v>
      </c>
      <c r="AG91">
        <f t="shared" si="6"/>
        <v>4</v>
      </c>
      <c r="AH91">
        <f t="shared" si="6"/>
        <v>3</v>
      </c>
      <c r="AI91">
        <f t="shared" si="6"/>
        <v>5</v>
      </c>
      <c r="AJ91">
        <f t="shared" si="6"/>
        <v>6</v>
      </c>
      <c r="AK91">
        <f t="shared" si="6"/>
        <v>3</v>
      </c>
      <c r="AL91">
        <f t="shared" si="6"/>
        <v>6</v>
      </c>
    </row>
    <row r="92" spans="1:72" x14ac:dyDescent="0.35">
      <c r="U92" t="s">
        <v>479</v>
      </c>
      <c r="V92" t="s">
        <v>479</v>
      </c>
      <c r="X92" t="s">
        <v>479</v>
      </c>
      <c r="Y92" t="s">
        <v>479</v>
      </c>
      <c r="Z92" t="s">
        <v>479</v>
      </c>
      <c r="AA92" t="s">
        <v>479</v>
      </c>
      <c r="AB92" s="10" t="s">
        <v>531</v>
      </c>
      <c r="AC92" s="6">
        <f>AC91/W90</f>
        <v>0</v>
      </c>
      <c r="AD92" s="6">
        <f>AD91/W90</f>
        <v>0.125</v>
      </c>
      <c r="AE92" s="6">
        <f>AE91/W90</f>
        <v>0.125</v>
      </c>
      <c r="AF92" s="6">
        <f>AF91/W90</f>
        <v>0</v>
      </c>
      <c r="AG92" s="6">
        <f>AG91/W90</f>
        <v>0.5</v>
      </c>
      <c r="AH92" s="6">
        <f>AH91/W90</f>
        <v>0.375</v>
      </c>
      <c r="AI92" s="6">
        <f>AI91/W90</f>
        <v>0.625</v>
      </c>
      <c r="AJ92" s="6">
        <f>AJ91/W90</f>
        <v>0.75</v>
      </c>
      <c r="AK92" s="6">
        <f>AK91/W90</f>
        <v>0.375</v>
      </c>
      <c r="AL92" s="6">
        <f>AL91/W90</f>
        <v>0.75</v>
      </c>
    </row>
    <row r="93" spans="1:72" x14ac:dyDescent="0.35">
      <c r="U93">
        <f>COUNTIF(X12:X31,"drei Jahre")</f>
        <v>1</v>
      </c>
      <c r="V93">
        <f>COUNTIF(X12:X31,"drei Jahre")</f>
        <v>1</v>
      </c>
      <c r="W93" t="s">
        <v>514</v>
      </c>
      <c r="X93">
        <f>COUNTIF(X3:X10,"drei Jahre")</f>
        <v>3</v>
      </c>
      <c r="Y93">
        <f>COUNTIF(Y3:Y10,"drei Jahre")</f>
        <v>1</v>
      </c>
      <c r="Z93">
        <f>COUNTIF(Z3:Z10,"drei Jahre")</f>
        <v>1</v>
      </c>
      <c r="AA93">
        <f>COUNTIF(AA3:AA10,"drei Jahre")</f>
        <v>1</v>
      </c>
      <c r="AB93" s="10" t="s">
        <v>516</v>
      </c>
      <c r="AC93">
        <f>COUNTIF(AC12:AC31,"Absolut unpassend [0]")</f>
        <v>2</v>
      </c>
      <c r="AD93">
        <f t="shared" ref="AD93:AL93" si="7">COUNTIF(AD12:AD31,"Absolut unpassend [0]")</f>
        <v>3</v>
      </c>
      <c r="AE93">
        <f t="shared" si="7"/>
        <v>2</v>
      </c>
      <c r="AF93">
        <f t="shared" si="7"/>
        <v>1</v>
      </c>
      <c r="AG93">
        <f t="shared" si="7"/>
        <v>7</v>
      </c>
      <c r="AH93">
        <f t="shared" si="7"/>
        <v>5</v>
      </c>
      <c r="AI93">
        <f t="shared" si="7"/>
        <v>9</v>
      </c>
      <c r="AJ93">
        <f t="shared" si="7"/>
        <v>4</v>
      </c>
      <c r="AK93">
        <f t="shared" si="7"/>
        <v>4</v>
      </c>
      <c r="AL93">
        <f t="shared" si="7"/>
        <v>10</v>
      </c>
    </row>
    <row r="94" spans="1:72" x14ac:dyDescent="0.35">
      <c r="U94" s="6">
        <f>U93/W94</f>
        <v>0.05</v>
      </c>
      <c r="V94" s="6">
        <f>V93/W94</f>
        <v>0.05</v>
      </c>
      <c r="W94" s="8">
        <f>COUNTA(X12:X31)</f>
        <v>20</v>
      </c>
      <c r="X94" s="6">
        <f>X93/W90</f>
        <v>0.375</v>
      </c>
      <c r="Y94" s="6">
        <f>Y93/W90</f>
        <v>0.125</v>
      </c>
      <c r="Z94" s="6">
        <f>Z93/W90</f>
        <v>0.125</v>
      </c>
      <c r="AA94" s="6">
        <f>AA93/W90</f>
        <v>0.125</v>
      </c>
      <c r="AB94" s="10" t="s">
        <v>531</v>
      </c>
      <c r="AC94" s="6">
        <f>AC93/W94</f>
        <v>0.1</v>
      </c>
      <c r="AD94" s="6">
        <f>AD93/W94</f>
        <v>0.15</v>
      </c>
      <c r="AE94" s="6">
        <f>AE93/W94</f>
        <v>0.1</v>
      </c>
      <c r="AF94" s="6">
        <f>AF93/W94</f>
        <v>0.05</v>
      </c>
      <c r="AG94" s="6">
        <f>AG93/W94</f>
        <v>0.35</v>
      </c>
      <c r="AH94" s="6">
        <f>AH93/W94</f>
        <v>0.25</v>
      </c>
      <c r="AI94" s="6">
        <f>AI93/W94</f>
        <v>0.45</v>
      </c>
      <c r="AJ94" s="6">
        <f>AJ93/W94</f>
        <v>0.2</v>
      </c>
      <c r="AK94" s="6">
        <f>AK93/W94</f>
        <v>0.2</v>
      </c>
      <c r="AL94" s="6">
        <f>AL93/W94</f>
        <v>0.5</v>
      </c>
    </row>
    <row r="95" spans="1:72" x14ac:dyDescent="0.35">
      <c r="U95" t="s">
        <v>478</v>
      </c>
      <c r="V95" t="s">
        <v>478</v>
      </c>
      <c r="X95" t="s">
        <v>478</v>
      </c>
      <c r="Y95" t="s">
        <v>478</v>
      </c>
      <c r="Z95" t="s">
        <v>478</v>
      </c>
      <c r="AA95" t="s">
        <v>478</v>
      </c>
      <c r="AB95" s="10"/>
    </row>
    <row r="96" spans="1:72" x14ac:dyDescent="0.35">
      <c r="U96">
        <f>COUNTIF(X12:X31,"vier Jahre")</f>
        <v>2</v>
      </c>
      <c r="V96">
        <f>COUNTIF(X12:X31,"vier Jahre")</f>
        <v>2</v>
      </c>
      <c r="X96">
        <f>COUNTIF(X3:X10,"vier Jahre")</f>
        <v>3</v>
      </c>
      <c r="Y96">
        <f>COUNTIF(Y3:Y10,"vier Jahre")</f>
        <v>0</v>
      </c>
      <c r="Z96">
        <f>COUNTIF(Z3:Z10,"vier Jahre")</f>
        <v>2</v>
      </c>
      <c r="AA96">
        <f>COUNTIF(AA3:AA10,"vier Jahre")</f>
        <v>0</v>
      </c>
      <c r="AB96" s="10"/>
      <c r="AC96" t="s">
        <v>502</v>
      </c>
      <c r="AD96" t="s">
        <v>502</v>
      </c>
      <c r="AE96" t="s">
        <v>502</v>
      </c>
      <c r="AF96" t="s">
        <v>502</v>
      </c>
      <c r="AG96" t="s">
        <v>502</v>
      </c>
      <c r="AH96" t="s">
        <v>502</v>
      </c>
      <c r="AI96" t="s">
        <v>502</v>
      </c>
      <c r="AJ96" t="s">
        <v>502</v>
      </c>
      <c r="AK96" t="s">
        <v>502</v>
      </c>
      <c r="AL96" t="s">
        <v>502</v>
      </c>
    </row>
    <row r="97" spans="21:38" x14ac:dyDescent="0.35">
      <c r="U97" s="6">
        <f>U96/W94</f>
        <v>0.1</v>
      </c>
      <c r="V97" s="6">
        <f>V96/W94</f>
        <v>0.1</v>
      </c>
      <c r="X97" s="6">
        <f>X96/W90</f>
        <v>0.375</v>
      </c>
      <c r="Y97" s="6">
        <f>Y96/W90</f>
        <v>0</v>
      </c>
      <c r="Z97" s="6">
        <f>Z96/W90</f>
        <v>0.25</v>
      </c>
      <c r="AA97" s="6">
        <f>AA96/W90</f>
        <v>0</v>
      </c>
      <c r="AB97" s="10" t="s">
        <v>515</v>
      </c>
      <c r="AC97">
        <f>COUNTIF(AC3:AC10,"Eher unpassend [1]")</f>
        <v>0</v>
      </c>
      <c r="AD97">
        <f t="shared" ref="AD97:AL97" si="8">COUNTIF(AD3:AD10,"Eher unpassend [1]")</f>
        <v>2</v>
      </c>
      <c r="AE97">
        <f t="shared" si="8"/>
        <v>1</v>
      </c>
      <c r="AF97">
        <f t="shared" si="8"/>
        <v>1</v>
      </c>
      <c r="AG97">
        <f t="shared" si="8"/>
        <v>1</v>
      </c>
      <c r="AH97">
        <f t="shared" si="8"/>
        <v>2</v>
      </c>
      <c r="AI97">
        <f t="shared" si="8"/>
        <v>2</v>
      </c>
      <c r="AJ97">
        <f t="shared" si="8"/>
        <v>1</v>
      </c>
      <c r="AK97">
        <f t="shared" si="8"/>
        <v>0</v>
      </c>
      <c r="AL97">
        <f t="shared" si="8"/>
        <v>1</v>
      </c>
    </row>
    <row r="98" spans="21:38" x14ac:dyDescent="0.35">
      <c r="U98" t="s">
        <v>477</v>
      </c>
      <c r="V98" t="s">
        <v>477</v>
      </c>
      <c r="X98" t="s">
        <v>477</v>
      </c>
      <c r="Y98" t="s">
        <v>477</v>
      </c>
      <c r="Z98" t="s">
        <v>477</v>
      </c>
      <c r="AA98" t="s">
        <v>477</v>
      </c>
      <c r="AB98" s="10" t="s">
        <v>531</v>
      </c>
      <c r="AC98" s="6">
        <f>AC97/W90</f>
        <v>0</v>
      </c>
      <c r="AD98" s="6">
        <f>AD97/W90</f>
        <v>0.25</v>
      </c>
      <c r="AE98" s="6">
        <f>AE97/W90</f>
        <v>0.125</v>
      </c>
      <c r="AF98" s="6">
        <f>AF97/W90</f>
        <v>0.125</v>
      </c>
      <c r="AG98" s="6">
        <f>AG97/W90</f>
        <v>0.125</v>
      </c>
      <c r="AH98" s="6">
        <f>AH97/W90</f>
        <v>0.25</v>
      </c>
      <c r="AI98" s="6">
        <f>AI97/W90</f>
        <v>0.25</v>
      </c>
      <c r="AJ98" s="6">
        <f>AJ97/W90</f>
        <v>0.125</v>
      </c>
      <c r="AK98" s="6">
        <f>AK97/W90</f>
        <v>0</v>
      </c>
      <c r="AL98" s="6">
        <f>AL97/W90</f>
        <v>0.125</v>
      </c>
    </row>
    <row r="99" spans="21:38" x14ac:dyDescent="0.35">
      <c r="U99">
        <f>COUNTIF(X12:X31,"fünf Jahre")</f>
        <v>9</v>
      </c>
      <c r="V99">
        <f>COUNTIF(X12:X31,"fünf Jahre")</f>
        <v>9</v>
      </c>
      <c r="X99">
        <f>COUNTIF(X3:X10,"fünf Jahre")</f>
        <v>0</v>
      </c>
      <c r="Y99">
        <f>COUNTIF(Y3:Y10,"fünf Jahre")</f>
        <v>1</v>
      </c>
      <c r="Z99">
        <f>COUNTIF(Z3:Z10,"fünf Jahre")</f>
        <v>0</v>
      </c>
      <c r="AA99">
        <f>COUNTIF(AA3:AA10,"fünf Jahre")</f>
        <v>0</v>
      </c>
      <c r="AB99" s="10" t="s">
        <v>516</v>
      </c>
      <c r="AC99">
        <f>COUNTIF(AC12:AC31,"Eher unpassend [1]")</f>
        <v>1</v>
      </c>
      <c r="AD99">
        <f t="shared" ref="AD99:AL99" si="9">COUNTIF(AD12:AD31,"Eher unpassend [1]")</f>
        <v>4</v>
      </c>
      <c r="AE99">
        <f t="shared" si="9"/>
        <v>2</v>
      </c>
      <c r="AF99">
        <f t="shared" si="9"/>
        <v>1</v>
      </c>
      <c r="AG99">
        <f t="shared" si="9"/>
        <v>5</v>
      </c>
      <c r="AH99">
        <f t="shared" si="9"/>
        <v>3</v>
      </c>
      <c r="AI99">
        <f t="shared" si="9"/>
        <v>8</v>
      </c>
      <c r="AJ99">
        <f t="shared" si="9"/>
        <v>7</v>
      </c>
      <c r="AK99">
        <f t="shared" si="9"/>
        <v>5</v>
      </c>
      <c r="AL99">
        <f t="shared" si="9"/>
        <v>6</v>
      </c>
    </row>
    <row r="100" spans="21:38" x14ac:dyDescent="0.35">
      <c r="U100" s="6">
        <f>U99/W94</f>
        <v>0.45</v>
      </c>
      <c r="V100" s="6">
        <f>V99/W94</f>
        <v>0.45</v>
      </c>
      <c r="X100" s="6">
        <f>X99/W90</f>
        <v>0</v>
      </c>
      <c r="Y100" s="6">
        <f>Y99/W90</f>
        <v>0.125</v>
      </c>
      <c r="Z100" s="6">
        <f>Z99/W90</f>
        <v>0</v>
      </c>
      <c r="AA100" s="6">
        <f>AA99/W90</f>
        <v>0</v>
      </c>
      <c r="AB100" s="10" t="s">
        <v>531</v>
      </c>
      <c r="AC100" s="6">
        <f>AC99/W94</f>
        <v>0.05</v>
      </c>
      <c r="AD100" s="6">
        <f>AD99/W94</f>
        <v>0.2</v>
      </c>
      <c r="AE100" s="6">
        <f>AE99/W94</f>
        <v>0.1</v>
      </c>
      <c r="AF100" s="6">
        <f>AF99/W94</f>
        <v>0.05</v>
      </c>
      <c r="AG100" s="6">
        <f>AG99/W94</f>
        <v>0.25</v>
      </c>
      <c r="AH100" s="6">
        <f>AH99/W94</f>
        <v>0.15</v>
      </c>
      <c r="AI100" s="6">
        <f>AI99/W94</f>
        <v>0.4</v>
      </c>
      <c r="AJ100" s="6">
        <f>AJ99/W94</f>
        <v>0.35</v>
      </c>
      <c r="AK100" s="6">
        <f>AK99/W94</f>
        <v>0.25</v>
      </c>
      <c r="AL100" s="6">
        <f>AL99/W94</f>
        <v>0.3</v>
      </c>
    </row>
    <row r="101" spans="21:38" x14ac:dyDescent="0.35">
      <c r="U101" t="s">
        <v>480</v>
      </c>
      <c r="V101" t="s">
        <v>480</v>
      </c>
      <c r="X101" t="s">
        <v>480</v>
      </c>
      <c r="Y101" t="s">
        <v>480</v>
      </c>
      <c r="Z101" t="s">
        <v>480</v>
      </c>
      <c r="AA101" t="s">
        <v>480</v>
      </c>
      <c r="AB101" s="10"/>
    </row>
    <row r="102" spans="21:38" x14ac:dyDescent="0.35">
      <c r="U102">
        <f>COUNTIF(X12:X31,"sechs Jahre")</f>
        <v>3</v>
      </c>
      <c r="V102">
        <f>COUNTIF(X12:X31,"sechs Jahre")</f>
        <v>3</v>
      </c>
      <c r="X102">
        <f>COUNTIF(X3:X10,"sechs Jahre")</f>
        <v>1</v>
      </c>
      <c r="Y102">
        <f>COUNTIF(Y3:Y10,"sechs Jahre")</f>
        <v>3</v>
      </c>
      <c r="Z102">
        <f>COUNTIF(Z3:Z10,"sechs Jahre")</f>
        <v>0</v>
      </c>
      <c r="AA102">
        <f>COUNTIF(AA3:AA10,"sechs Jahre")</f>
        <v>0</v>
      </c>
      <c r="AB102" s="10"/>
      <c r="AC102" t="s">
        <v>503</v>
      </c>
      <c r="AD102" t="s">
        <v>503</v>
      </c>
      <c r="AE102" t="s">
        <v>503</v>
      </c>
      <c r="AF102" t="s">
        <v>503</v>
      </c>
      <c r="AG102" t="s">
        <v>503</v>
      </c>
      <c r="AH102" t="s">
        <v>503</v>
      </c>
      <c r="AI102" t="s">
        <v>503</v>
      </c>
      <c r="AJ102" t="s">
        <v>503</v>
      </c>
      <c r="AK102" t="s">
        <v>503</v>
      </c>
      <c r="AL102" t="s">
        <v>503</v>
      </c>
    </row>
    <row r="103" spans="21:38" x14ac:dyDescent="0.35">
      <c r="U103" s="6">
        <f>U102/W94</f>
        <v>0.15</v>
      </c>
      <c r="V103" s="6">
        <f>V102/W94</f>
        <v>0.15</v>
      </c>
      <c r="X103" s="6">
        <f>X102/W90</f>
        <v>0.125</v>
      </c>
      <c r="Y103" s="6">
        <f>Y102/W90</f>
        <v>0.375</v>
      </c>
      <c r="Z103" s="6">
        <f>Z102/W90</f>
        <v>0</v>
      </c>
      <c r="AA103" s="6">
        <f>AA102/W90</f>
        <v>0</v>
      </c>
      <c r="AB103" s="10" t="s">
        <v>515</v>
      </c>
      <c r="AC103">
        <f>COUNTIF(AC3:AC10,"neutral [2]")</f>
        <v>1</v>
      </c>
      <c r="AD103">
        <f t="shared" ref="AD103:AL103" si="10">COUNTIF(AD3:AD10,"neutral [2]")</f>
        <v>0</v>
      </c>
      <c r="AE103">
        <f t="shared" si="10"/>
        <v>2</v>
      </c>
      <c r="AF103">
        <f t="shared" si="10"/>
        <v>1</v>
      </c>
      <c r="AG103">
        <f t="shared" si="10"/>
        <v>1</v>
      </c>
      <c r="AH103">
        <f t="shared" si="10"/>
        <v>2</v>
      </c>
      <c r="AI103">
        <f t="shared" si="10"/>
        <v>0</v>
      </c>
      <c r="AJ103">
        <f t="shared" si="10"/>
        <v>0</v>
      </c>
      <c r="AK103">
        <f t="shared" si="10"/>
        <v>4</v>
      </c>
      <c r="AL103">
        <f t="shared" si="10"/>
        <v>1</v>
      </c>
    </row>
    <row r="104" spans="21:38" x14ac:dyDescent="0.35">
      <c r="U104" t="s">
        <v>481</v>
      </c>
      <c r="V104" t="s">
        <v>481</v>
      </c>
      <c r="X104" t="s">
        <v>481</v>
      </c>
      <c r="Y104" t="s">
        <v>481</v>
      </c>
      <c r="Z104" t="s">
        <v>481</v>
      </c>
      <c r="AA104" t="s">
        <v>481</v>
      </c>
      <c r="AB104" s="10" t="s">
        <v>531</v>
      </c>
      <c r="AC104" s="6">
        <f>AC103/W90</f>
        <v>0.125</v>
      </c>
      <c r="AD104" s="6">
        <f>AD103/W90</f>
        <v>0</v>
      </c>
      <c r="AE104" s="6">
        <f>AE103/W90</f>
        <v>0.25</v>
      </c>
      <c r="AF104" s="6">
        <f>AF103/W90</f>
        <v>0.125</v>
      </c>
      <c r="AG104" s="6">
        <f>AG103/W90</f>
        <v>0.125</v>
      </c>
      <c r="AH104" s="6">
        <f>AH103/W90</f>
        <v>0.25</v>
      </c>
      <c r="AI104" s="6">
        <f>AI103/W90</f>
        <v>0</v>
      </c>
      <c r="AJ104" s="6">
        <f>AJ103/W90</f>
        <v>0</v>
      </c>
      <c r="AK104" s="6">
        <f>AK103/W90</f>
        <v>0.5</v>
      </c>
      <c r="AL104" s="6">
        <f>AL103/W90</f>
        <v>0.125</v>
      </c>
    </row>
    <row r="105" spans="21:38" x14ac:dyDescent="0.35">
      <c r="U105">
        <f>COUNTIF(X12:X31,"sieben Jahre")</f>
        <v>2</v>
      </c>
      <c r="V105">
        <f>COUNTIF(X12:X31,"sieben Jahre")</f>
        <v>2</v>
      </c>
      <c r="X105">
        <f>COUNTIF(X3:X10,"sieben Jahre")</f>
        <v>1</v>
      </c>
      <c r="Y105">
        <f>COUNTIF(Y3:Y10,"sieben Jahre")</f>
        <v>1</v>
      </c>
      <c r="Z105">
        <f>COUNTIF(Z3:Z10,"sieben Jahre")</f>
        <v>0</v>
      </c>
      <c r="AA105">
        <f>COUNTIF(AA3:AA10,"sieben Jahre")</f>
        <v>1</v>
      </c>
      <c r="AB105" s="10" t="s">
        <v>516</v>
      </c>
      <c r="AC105">
        <f>COUNTIF(AC12:AC31,"neutral [2]")</f>
        <v>0</v>
      </c>
      <c r="AD105">
        <f t="shared" ref="AD105:AL105" si="11">COUNTIF(AD12:AD31,"neutral [2]")</f>
        <v>6</v>
      </c>
      <c r="AE105">
        <f t="shared" si="11"/>
        <v>2</v>
      </c>
      <c r="AF105">
        <f t="shared" si="11"/>
        <v>1</v>
      </c>
      <c r="AG105">
        <f t="shared" si="11"/>
        <v>6</v>
      </c>
      <c r="AH105">
        <f t="shared" si="11"/>
        <v>8</v>
      </c>
      <c r="AI105">
        <f t="shared" si="11"/>
        <v>1</v>
      </c>
      <c r="AJ105">
        <f t="shared" si="11"/>
        <v>5</v>
      </c>
      <c r="AK105">
        <f t="shared" si="11"/>
        <v>6</v>
      </c>
      <c r="AL105">
        <f t="shared" si="11"/>
        <v>4</v>
      </c>
    </row>
    <row r="106" spans="21:38" x14ac:dyDescent="0.35">
      <c r="U106" s="6">
        <f>U105/W94</f>
        <v>0.1</v>
      </c>
      <c r="V106" s="6">
        <f>V105/W94</f>
        <v>0.1</v>
      </c>
      <c r="X106" s="6">
        <f>X105/W90</f>
        <v>0.125</v>
      </c>
      <c r="Y106" s="6">
        <f>Y105/W90</f>
        <v>0.125</v>
      </c>
      <c r="Z106" s="6">
        <f>Z105/W90</f>
        <v>0</v>
      </c>
      <c r="AA106" s="6">
        <f>AA105/W90</f>
        <v>0.125</v>
      </c>
      <c r="AB106" s="10" t="s">
        <v>531</v>
      </c>
      <c r="AC106" s="6">
        <f>AC105/W94</f>
        <v>0</v>
      </c>
      <c r="AD106" s="6">
        <f>AD105/W94</f>
        <v>0.3</v>
      </c>
      <c r="AE106" s="6">
        <f>AE105/W94</f>
        <v>0.1</v>
      </c>
      <c r="AF106" s="6">
        <f>AF105/W94</f>
        <v>0.05</v>
      </c>
      <c r="AG106" s="6">
        <f>AG105/W94</f>
        <v>0.3</v>
      </c>
      <c r="AH106" s="6">
        <f>AH105/W94</f>
        <v>0.4</v>
      </c>
      <c r="AI106" s="6">
        <f>AI105/W94</f>
        <v>0.05</v>
      </c>
      <c r="AJ106" s="6">
        <f>AJ105/W94</f>
        <v>0.25</v>
      </c>
      <c r="AK106" s="6">
        <f>AK105/W94</f>
        <v>0.3</v>
      </c>
      <c r="AL106" s="6">
        <f>AL105/W94</f>
        <v>0.2</v>
      </c>
    </row>
    <row r="107" spans="21:38" x14ac:dyDescent="0.35">
      <c r="U107" t="s">
        <v>482</v>
      </c>
      <c r="V107" t="s">
        <v>482</v>
      </c>
      <c r="X107" t="s">
        <v>482</v>
      </c>
      <c r="Y107" t="s">
        <v>482</v>
      </c>
      <c r="Z107" t="s">
        <v>482</v>
      </c>
      <c r="AA107" t="s">
        <v>482</v>
      </c>
      <c r="AB107" s="10"/>
    </row>
    <row r="108" spans="21:38" x14ac:dyDescent="0.35">
      <c r="U108">
        <f>COUNTIF(X12:X31,"acht Jahre")</f>
        <v>2</v>
      </c>
      <c r="V108">
        <f>COUNTIF(X12:X31,"acht Jahre")</f>
        <v>2</v>
      </c>
      <c r="X108">
        <f>COUNTIF(X3:X10,"acht Jahre")</f>
        <v>0</v>
      </c>
      <c r="Y108">
        <f>COUNTIF(Y3:Y10,"acht Jahre")</f>
        <v>0</v>
      </c>
      <c r="Z108">
        <f>COUNTIF(Z3:Z10,"acht Jahre")</f>
        <v>0</v>
      </c>
      <c r="AA108">
        <f>COUNTIF(AA3:AA10,"acht Jahre")</f>
        <v>1</v>
      </c>
      <c r="AB108" s="10"/>
      <c r="AC108" t="s">
        <v>528</v>
      </c>
      <c r="AD108" t="s">
        <v>528</v>
      </c>
      <c r="AE108" t="s">
        <v>528</v>
      </c>
      <c r="AF108" t="s">
        <v>528</v>
      </c>
      <c r="AG108" t="s">
        <v>528</v>
      </c>
      <c r="AH108" t="s">
        <v>528</v>
      </c>
      <c r="AI108" t="s">
        <v>528</v>
      </c>
      <c r="AJ108" t="s">
        <v>528</v>
      </c>
      <c r="AK108" t="s">
        <v>528</v>
      </c>
      <c r="AL108" t="s">
        <v>528</v>
      </c>
    </row>
    <row r="109" spans="21:38" x14ac:dyDescent="0.35">
      <c r="U109" s="6">
        <f>U108/W94</f>
        <v>0.1</v>
      </c>
      <c r="V109" s="6">
        <f>V108/W94</f>
        <v>0.1</v>
      </c>
      <c r="X109" s="6">
        <f>X108/W90</f>
        <v>0</v>
      </c>
      <c r="Y109" s="6">
        <f>Y108/W90</f>
        <v>0</v>
      </c>
      <c r="Z109" s="6">
        <f>Z108/W90</f>
        <v>0</v>
      </c>
      <c r="AA109" s="6">
        <f>AA108/W90</f>
        <v>0.125</v>
      </c>
      <c r="AB109" s="10" t="s">
        <v>515</v>
      </c>
      <c r="AC109">
        <f>COUNTIF(AC3:AC10,"eher passend [3]")</f>
        <v>1</v>
      </c>
      <c r="AD109">
        <f t="shared" ref="AD109:AL109" si="12">COUNTIF(AD3:AD10,"eher passend [3]")</f>
        <v>3</v>
      </c>
      <c r="AE109">
        <f t="shared" si="12"/>
        <v>3</v>
      </c>
      <c r="AF109">
        <f t="shared" si="12"/>
        <v>3</v>
      </c>
      <c r="AG109">
        <f t="shared" si="12"/>
        <v>2</v>
      </c>
      <c r="AH109">
        <f t="shared" si="12"/>
        <v>0</v>
      </c>
      <c r="AI109">
        <f t="shared" si="12"/>
        <v>0</v>
      </c>
      <c r="AJ109">
        <f t="shared" si="12"/>
        <v>0</v>
      </c>
      <c r="AK109">
        <f t="shared" si="12"/>
        <v>1</v>
      </c>
      <c r="AL109">
        <f t="shared" si="12"/>
        <v>0</v>
      </c>
    </row>
    <row r="110" spans="21:38" x14ac:dyDescent="0.35">
      <c r="U110" t="s">
        <v>483</v>
      </c>
      <c r="V110" t="s">
        <v>483</v>
      </c>
      <c r="X110" t="s">
        <v>483</v>
      </c>
      <c r="Y110" t="s">
        <v>483</v>
      </c>
      <c r="Z110" t="s">
        <v>483</v>
      </c>
      <c r="AA110" t="s">
        <v>483</v>
      </c>
      <c r="AB110" s="10" t="s">
        <v>531</v>
      </c>
      <c r="AC110" s="6">
        <f>AC109/W90</f>
        <v>0.125</v>
      </c>
      <c r="AD110" s="6">
        <f>AD109/W90</f>
        <v>0.375</v>
      </c>
      <c r="AE110" s="6">
        <f>AE109/W90</f>
        <v>0.375</v>
      </c>
      <c r="AF110" s="6">
        <f>AF109/W90</f>
        <v>0.375</v>
      </c>
      <c r="AG110" s="6">
        <f>AG109/W90</f>
        <v>0.25</v>
      </c>
      <c r="AH110" s="6">
        <f>AH109/W90</f>
        <v>0</v>
      </c>
      <c r="AI110" s="6">
        <f>AI109/W90</f>
        <v>0</v>
      </c>
      <c r="AJ110" s="6">
        <f>AJ109/W90</f>
        <v>0</v>
      </c>
      <c r="AK110" s="6">
        <f>AK109/W90</f>
        <v>0.125</v>
      </c>
      <c r="AL110" s="6">
        <f>AL109/W90</f>
        <v>0</v>
      </c>
    </row>
    <row r="111" spans="21:38" x14ac:dyDescent="0.35">
      <c r="U111">
        <f>COUNTIF(X12:X31,"neun Jahre")</f>
        <v>0</v>
      </c>
      <c r="V111">
        <f>COUNTIF(X12:X31,"neun Jahre")</f>
        <v>0</v>
      </c>
      <c r="X111">
        <f>COUNTIF(X3:X10,"neun Jahre")</f>
        <v>0</v>
      </c>
      <c r="Y111">
        <f>COUNTIF(Y3:Y10,"neun Jahre")</f>
        <v>1</v>
      </c>
      <c r="Z111">
        <f>COUNTIF(Z3:Z10,"neun Jahre")</f>
        <v>0</v>
      </c>
      <c r="AA111">
        <f>COUNTIF(AA3:AA10,"neun Jahre")</f>
        <v>0</v>
      </c>
      <c r="AB111" s="10" t="s">
        <v>516</v>
      </c>
      <c r="AC111">
        <f>COUNTIF(AC12:AC31,"eher passend [3]")</f>
        <v>6</v>
      </c>
      <c r="AD111">
        <f t="shared" ref="AD111:AL111" si="13">COUNTIF(AD12:AD31,"eher passend [3]")</f>
        <v>5</v>
      </c>
      <c r="AE111">
        <f t="shared" si="13"/>
        <v>8</v>
      </c>
      <c r="AF111">
        <f t="shared" si="13"/>
        <v>6</v>
      </c>
      <c r="AG111">
        <f t="shared" si="13"/>
        <v>2</v>
      </c>
      <c r="AH111">
        <f t="shared" si="13"/>
        <v>3</v>
      </c>
      <c r="AI111">
        <f t="shared" si="13"/>
        <v>1</v>
      </c>
      <c r="AJ111">
        <f t="shared" si="13"/>
        <v>3</v>
      </c>
      <c r="AK111">
        <f t="shared" si="13"/>
        <v>4</v>
      </c>
      <c r="AL111">
        <f t="shared" si="13"/>
        <v>0</v>
      </c>
    </row>
    <row r="112" spans="21:38" x14ac:dyDescent="0.35">
      <c r="U112" s="6">
        <f>U111/W94</f>
        <v>0</v>
      </c>
      <c r="V112" s="6">
        <f>V111/W94</f>
        <v>0</v>
      </c>
      <c r="X112" s="6">
        <f>X111/W90</f>
        <v>0</v>
      </c>
      <c r="Y112" s="6">
        <f>Y111/W90</f>
        <v>0.125</v>
      </c>
      <c r="Z112" s="6">
        <f>Z111/W90</f>
        <v>0</v>
      </c>
      <c r="AA112" s="6">
        <f>AA111/W90</f>
        <v>0</v>
      </c>
      <c r="AB112" s="10" t="s">
        <v>531</v>
      </c>
      <c r="AC112" s="6">
        <f>AC111/W94</f>
        <v>0.3</v>
      </c>
      <c r="AD112" s="6">
        <f>AD111/W94</f>
        <v>0.25</v>
      </c>
      <c r="AE112" s="6">
        <f>AE111/W94</f>
        <v>0.4</v>
      </c>
      <c r="AF112" s="6">
        <f>AF111/W94</f>
        <v>0.3</v>
      </c>
      <c r="AG112" s="6">
        <f>AG111/W94</f>
        <v>0.1</v>
      </c>
      <c r="AH112" s="6">
        <f>AH111/W94</f>
        <v>0.15</v>
      </c>
      <c r="AI112" s="6">
        <f>AI111/W94</f>
        <v>0.05</v>
      </c>
      <c r="AJ112" s="6">
        <f>AJ111/W94</f>
        <v>0.15</v>
      </c>
      <c r="AK112" s="6">
        <f>AK111/W94</f>
        <v>0.2</v>
      </c>
      <c r="AL112" s="6">
        <f>AL111/W94</f>
        <v>0</v>
      </c>
    </row>
    <row r="113" spans="21:38" x14ac:dyDescent="0.35">
      <c r="U113" t="s">
        <v>484</v>
      </c>
      <c r="V113" t="s">
        <v>484</v>
      </c>
      <c r="X113" t="s">
        <v>484</v>
      </c>
      <c r="Y113" t="s">
        <v>484</v>
      </c>
      <c r="Z113" t="s">
        <v>484</v>
      </c>
      <c r="AA113" t="s">
        <v>484</v>
      </c>
      <c r="AB113" s="10"/>
    </row>
    <row r="114" spans="21:38" x14ac:dyDescent="0.35">
      <c r="U114">
        <f>COUNTIF(X12:X31,"zehn Jahre und älter")</f>
        <v>0</v>
      </c>
      <c r="V114">
        <f>COUNTIF(X12:X31,"zehn Jahre und älter")</f>
        <v>0</v>
      </c>
      <c r="X114">
        <f>COUNTIF(X3:X10,"zehn Jahre und älter")</f>
        <v>0</v>
      </c>
      <c r="Y114">
        <f>COUNTIF(Y3:Y10,"zehn Jahre und älter")</f>
        <v>1</v>
      </c>
      <c r="Z114">
        <f>COUNTIF(Z3:Z10,"zehn Jahre und älter")</f>
        <v>0</v>
      </c>
      <c r="AA114">
        <f>COUNTIF(AA3:AA10,"zehn Jahre und älter")</f>
        <v>0</v>
      </c>
      <c r="AB114" s="10"/>
      <c r="AC114" t="s">
        <v>505</v>
      </c>
      <c r="AD114" t="s">
        <v>505</v>
      </c>
      <c r="AE114" t="s">
        <v>505</v>
      </c>
      <c r="AF114" t="s">
        <v>505</v>
      </c>
      <c r="AG114" t="s">
        <v>505</v>
      </c>
      <c r="AH114" t="s">
        <v>505</v>
      </c>
      <c r="AI114" t="s">
        <v>505</v>
      </c>
      <c r="AJ114" t="s">
        <v>505</v>
      </c>
      <c r="AK114" t="s">
        <v>505</v>
      </c>
      <c r="AL114" t="s">
        <v>505</v>
      </c>
    </row>
    <row r="115" spans="21:38" x14ac:dyDescent="0.35">
      <c r="U115" s="6">
        <f>U114/W94</f>
        <v>0</v>
      </c>
      <c r="V115" s="6">
        <f>V114/W94</f>
        <v>0</v>
      </c>
      <c r="X115" s="6">
        <f>X114/W90</f>
        <v>0</v>
      </c>
      <c r="Y115" s="6">
        <f>Y114/W90</f>
        <v>0.125</v>
      </c>
      <c r="Z115" s="6">
        <f>Z114/W90</f>
        <v>0</v>
      </c>
      <c r="AA115" s="6">
        <f>AA114/W90</f>
        <v>0</v>
      </c>
      <c r="AB115" s="10" t="s">
        <v>515</v>
      </c>
      <c r="AC115">
        <f>COUNTIF(AC3:AC10,"Sehr passend [4]")</f>
        <v>6</v>
      </c>
      <c r="AD115">
        <f t="shared" ref="AD115:AL115" si="14">COUNTIF(AD3:AD10,"Sehr passend [4]")</f>
        <v>2</v>
      </c>
      <c r="AE115">
        <f t="shared" si="14"/>
        <v>1</v>
      </c>
      <c r="AF115">
        <f t="shared" si="14"/>
        <v>3</v>
      </c>
      <c r="AG115">
        <f t="shared" si="14"/>
        <v>0</v>
      </c>
      <c r="AH115">
        <f t="shared" si="14"/>
        <v>1</v>
      </c>
      <c r="AI115">
        <f t="shared" si="14"/>
        <v>1</v>
      </c>
      <c r="AJ115">
        <f t="shared" si="14"/>
        <v>1</v>
      </c>
      <c r="AK115">
        <f t="shared" si="14"/>
        <v>0</v>
      </c>
      <c r="AL115">
        <f t="shared" si="14"/>
        <v>0</v>
      </c>
    </row>
    <row r="116" spans="21:38" x14ac:dyDescent="0.35">
      <c r="U116">
        <f>SUM(U114,U111,U108,U105,U102,U90,U93,U96,U99)</f>
        <v>19</v>
      </c>
      <c r="V116">
        <f>SUM(V90,V93,V96,V99,V102,V105,V108,V111,V114)</f>
        <v>19</v>
      </c>
      <c r="X116">
        <f>SUM(X114,X111,X108,X105,X102,X90,X93,X96,X99)</f>
        <v>8</v>
      </c>
      <c r="Y116">
        <f>SUM(Y114,Y111,Y108,Y105,Y102,Y90,Y93,Y96,Y99)</f>
        <v>8</v>
      </c>
      <c r="Z116">
        <f>SUM(Z114,Z111,Z108,Z105,Z102,Z90,Z93,Z96,Z99)</f>
        <v>8</v>
      </c>
      <c r="AA116">
        <f>SUM(AA114,AA111,AA108,AA105,AA102,AA90,AA93,AA96,AA99)</f>
        <v>8</v>
      </c>
      <c r="AB116" s="10" t="s">
        <v>531</v>
      </c>
      <c r="AC116" s="6">
        <f>AC115/W90</f>
        <v>0.75</v>
      </c>
      <c r="AD116" s="6">
        <f>AD115/W90</f>
        <v>0.25</v>
      </c>
      <c r="AE116" s="6">
        <f>AE115/W90</f>
        <v>0.125</v>
      </c>
      <c r="AF116" s="6">
        <f>AF115/W90</f>
        <v>0.375</v>
      </c>
      <c r="AG116" s="6">
        <f>AG115/W90</f>
        <v>0</v>
      </c>
      <c r="AH116" s="6">
        <f>AH115/W90</f>
        <v>0.125</v>
      </c>
      <c r="AI116" s="6">
        <f>AI115/W90</f>
        <v>0.125</v>
      </c>
      <c r="AJ116" s="6">
        <f>AJ115/W90</f>
        <v>0.125</v>
      </c>
      <c r="AK116" s="6">
        <f>AK115/W90</f>
        <v>0</v>
      </c>
      <c r="AL116" s="6">
        <f>AL115/W90</f>
        <v>0</v>
      </c>
    </row>
    <row r="117" spans="21:38" x14ac:dyDescent="0.35">
      <c r="U117" s="6">
        <f>SUM(U115,U112,U109,U106,U103,U100,U97,U94,U91)</f>
        <v>0.95000000000000007</v>
      </c>
      <c r="V117" s="6">
        <f>SUM(V115,V112,V109,V106,V103,V100,V97,V94,V91)</f>
        <v>0.95000000000000007</v>
      </c>
      <c r="X117" s="6">
        <f>SUM(X115,X112,X109,X106,X103,X100,X97,X94,X91)</f>
        <v>1</v>
      </c>
      <c r="Y117" s="6">
        <f>SUM(Y115,Y112,Y109,Y106,Y103,Y100,Y97,Y94,Y91)</f>
        <v>1</v>
      </c>
      <c r="Z117" s="6">
        <f>SUM(Z115,Z112,Z109,Z106,Z103,Z100,Z97,Z94,Z91)</f>
        <v>1</v>
      </c>
      <c r="AA117" s="6">
        <f>SUM(AA115,AA112,AA109,AA106,AA103,AA100,AA97,AA94,AA91)</f>
        <v>1</v>
      </c>
      <c r="AB117" s="10" t="s">
        <v>516</v>
      </c>
      <c r="AC117">
        <f>COUNTIF(AC12:AC31,"Sehr passend [4]")</f>
        <v>11</v>
      </c>
      <c r="AD117">
        <f>COUNTIF(AD12:AD31,"Sehr passend [4]")</f>
        <v>2</v>
      </c>
      <c r="AE117">
        <f>COUNTIF(AE12:AE31,"Sehr passend [4]")</f>
        <v>6</v>
      </c>
      <c r="AF117">
        <f>COUNTIF(AF12:AF31,"Sehr passend [4]")</f>
        <v>11</v>
      </c>
      <c r="AG117">
        <f>COUNTIF(AG12:AG31,"Sehr passend [4]")</f>
        <v>0</v>
      </c>
      <c r="AH117">
        <f>COUNTIF(AH12:AH31,"Sehr passend [4]")</f>
        <v>1</v>
      </c>
      <c r="AI117">
        <f>COUNTIF(AI12:AI31,"Sehr passend [4]")</f>
        <v>1</v>
      </c>
      <c r="AJ117">
        <f>COUNTIF(AJ12:AJ31,"Sehr passend [4]")</f>
        <v>1</v>
      </c>
      <c r="AK117">
        <f>COUNTIF(AK12:AK31,"Sehr passend [4]")</f>
        <v>1</v>
      </c>
      <c r="AL117">
        <f>COUNTIF(AL12:AL31,"Sehr passend [4]")</f>
        <v>0</v>
      </c>
    </row>
    <row r="118" spans="21:38" x14ac:dyDescent="0.35">
      <c r="AB118" s="10" t="s">
        <v>531</v>
      </c>
      <c r="AC118" s="6">
        <f>AC117/W94</f>
        <v>0.55000000000000004</v>
      </c>
      <c r="AD118" s="6">
        <f>AD117/W94</f>
        <v>0.1</v>
      </c>
      <c r="AE118" s="6">
        <f>AE117/W94</f>
        <v>0.3</v>
      </c>
      <c r="AF118" s="6">
        <f>AF117/W94</f>
        <v>0.55000000000000004</v>
      </c>
      <c r="AG118" s="6">
        <f>AG117/W94</f>
        <v>0</v>
      </c>
      <c r="AH118" s="6">
        <f>AH117/W94</f>
        <v>0.05</v>
      </c>
      <c r="AI118" s="6">
        <f>AI117/W94</f>
        <v>0.05</v>
      </c>
      <c r="AJ118" s="6">
        <f>AJ117/W94</f>
        <v>0.05</v>
      </c>
      <c r="AK118" s="6">
        <f>AK117/W94</f>
        <v>0.05</v>
      </c>
      <c r="AL118" s="6">
        <f>AL117/W94</f>
        <v>0</v>
      </c>
    </row>
    <row r="119" spans="21:38" x14ac:dyDescent="0.35">
      <c r="W119" t="s">
        <v>510</v>
      </c>
      <c r="AB119" s="10"/>
    </row>
    <row r="120" spans="21:38" x14ac:dyDescent="0.35">
      <c r="U120" s="5" t="s">
        <v>500</v>
      </c>
      <c r="V120" s="5" t="s">
        <v>500</v>
      </c>
      <c r="W120" s="7" t="s">
        <v>515</v>
      </c>
      <c r="X120" s="5" t="s">
        <v>500</v>
      </c>
      <c r="Y120" s="5" t="s">
        <v>500</v>
      </c>
      <c r="Z120" s="5" t="s">
        <v>500</v>
      </c>
      <c r="AA120" s="5" t="s">
        <v>500</v>
      </c>
      <c r="AB120" s="10"/>
      <c r="AC120" t="s">
        <v>527</v>
      </c>
      <c r="AD120" t="s">
        <v>527</v>
      </c>
      <c r="AE120" t="s">
        <v>527</v>
      </c>
      <c r="AF120" t="s">
        <v>527</v>
      </c>
      <c r="AG120" t="s">
        <v>527</v>
      </c>
      <c r="AH120" t="s">
        <v>527</v>
      </c>
      <c r="AI120" t="s">
        <v>527</v>
      </c>
      <c r="AJ120" t="s">
        <v>527</v>
      </c>
      <c r="AK120" t="s">
        <v>527</v>
      </c>
      <c r="AL120" t="s">
        <v>527</v>
      </c>
    </row>
    <row r="121" spans="21:38" x14ac:dyDescent="0.35">
      <c r="U121">
        <f>COUNTIF(X55:X60,"unter drei Jahren")</f>
        <v>0</v>
      </c>
      <c r="V121">
        <f>COUNTIF(X55:X60,"unter drei Jahren")</f>
        <v>0</v>
      </c>
      <c r="W121">
        <f>COUNTA(X33:X53)</f>
        <v>21</v>
      </c>
      <c r="X121">
        <f>COUNTIF(X33:X53,"unter drei Jahre")</f>
        <v>1</v>
      </c>
      <c r="Y121">
        <f>COUNTIF(Y33:Y53,"unter drei Jahre")</f>
        <v>0</v>
      </c>
      <c r="Z121">
        <f>COUNTIF(Z33:Z53,"unter drei Jahre")</f>
        <v>5</v>
      </c>
      <c r="AA121">
        <f>COUNTIF(AA33:AA53,"unter drei Jahre")</f>
        <v>9</v>
      </c>
      <c r="AB121" s="10" t="s">
        <v>515</v>
      </c>
      <c r="AC121">
        <f>(AC91*1+AC97*2+AC103*3+AC109*4+AC115*5)/W90</f>
        <v>4.625</v>
      </c>
      <c r="AD121">
        <f>(AD91*1+AD97*2+AD103*3+AD109*4+AD115*5)/W90</f>
        <v>3.375</v>
      </c>
      <c r="AE121">
        <f>(AE91*1+AE97*2+AE103*3+AE109*4+AE115*5)/W90</f>
        <v>3.25</v>
      </c>
      <c r="AF121">
        <f>(AF91*1+AF97*2+AF103*3+AF109*4+AF115*5)/W90</f>
        <v>4</v>
      </c>
      <c r="AG121">
        <f>(AG91*1+AG97*2+AG103*3+AG109*4+AG115*5)/W90</f>
        <v>2.125</v>
      </c>
      <c r="AH121">
        <f>(AH91*1+AH97*2+AH103*3+AH109*4+AH115*5)/W90</f>
        <v>2.25</v>
      </c>
      <c r="AI121">
        <f>(AI91*1+AI97*2+AI103*3+AI109*4+AI115*5)/W90</f>
        <v>1.75</v>
      </c>
      <c r="AJ121">
        <f>(AJ91*1+AJ97*2+AJ103*3+AJ109*4+AJ115*5)/W90</f>
        <v>1.625</v>
      </c>
      <c r="AK121">
        <f>(AK91*1+AK97*2+AK103*3+AK109*4+AK115*5)/W90</f>
        <v>2.375</v>
      </c>
      <c r="AL121">
        <f>(AL91*1+AL97*2+AL103*3+AL109*4+AL115*5)/W90</f>
        <v>1.375</v>
      </c>
    </row>
    <row r="122" spans="21:38" x14ac:dyDescent="0.35">
      <c r="U122" s="6">
        <f>U121/W125</f>
        <v>0</v>
      </c>
      <c r="V122" s="6">
        <f>V121/W125</f>
        <v>0</v>
      </c>
      <c r="X122" s="6">
        <f>X121/W121</f>
        <v>4.7619047619047616E-2</v>
      </c>
      <c r="Y122" s="6">
        <f>Y121/W121</f>
        <v>0</v>
      </c>
      <c r="Z122" s="6">
        <f>Z121/W121</f>
        <v>0.23809523809523808</v>
      </c>
      <c r="AA122" s="6">
        <f>AA121/W121</f>
        <v>0.42857142857142855</v>
      </c>
    </row>
    <row r="123" spans="21:38" x14ac:dyDescent="0.35">
      <c r="U123" t="s">
        <v>479</v>
      </c>
      <c r="V123" t="s">
        <v>479</v>
      </c>
      <c r="X123" t="s">
        <v>479</v>
      </c>
      <c r="Y123" t="s">
        <v>479</v>
      </c>
      <c r="Z123" t="s">
        <v>479</v>
      </c>
      <c r="AA123" t="s">
        <v>479</v>
      </c>
      <c r="AB123" s="10" t="s">
        <v>516</v>
      </c>
      <c r="AC123">
        <f>(AC93*1+AC99*2+AC105*3+AC111*4+AC117*5)/W94</f>
        <v>4.1500000000000004</v>
      </c>
      <c r="AD123">
        <f>(AD93*1+AD99*2+AD105*3+AD111*4+AD117*5)/W94</f>
        <v>2.95</v>
      </c>
      <c r="AE123">
        <f>(AE93*1+AE99*2+AE105*3+AE111*4+AE117*5)/W94</f>
        <v>3.7</v>
      </c>
      <c r="AF123">
        <f>(AF93*1+AF99*2+AF105*3+AF111*4+AF117*5)/W94</f>
        <v>4.25</v>
      </c>
      <c r="AG123">
        <f>(AG93*1+AG99*2+AG105*3+AG111*4+AG117*5)/W94</f>
        <v>2.15</v>
      </c>
      <c r="AH123">
        <f>(AH93*1+AH99*2+AH105*3+AH111*4+AH117*5)/W94</f>
        <v>2.6</v>
      </c>
      <c r="AI123">
        <f>(AI93*1+AI99*2+AI105*3+AI111*4+AI117*5)/W94</f>
        <v>1.85</v>
      </c>
      <c r="AJ123">
        <f>(AJ93*1+AJ99*2+AJ105*3+AJ111*4+AJ117*5)/W94</f>
        <v>2.5</v>
      </c>
      <c r="AK123">
        <f>(AK93*1+AK99*2+AK105*3+AK111*4+AK117*5)/W94</f>
        <v>2.65</v>
      </c>
      <c r="AL123">
        <f>(AL93*1+AL99*2+AL105*3+AL111*4+AL117*5)/W94</f>
        <v>1.7</v>
      </c>
    </row>
    <row r="124" spans="21:38" x14ac:dyDescent="0.35">
      <c r="U124">
        <f>COUNTIF(X55:X60,"drei Jahre")</f>
        <v>0</v>
      </c>
      <c r="V124">
        <f>COUNTIF(X55:X60,"drei Jahre")</f>
        <v>0</v>
      </c>
      <c r="W124" t="s">
        <v>516</v>
      </c>
      <c r="X124">
        <f>COUNTIF(X33:X53,"drei Jahre")</f>
        <v>5</v>
      </c>
      <c r="Y124">
        <f>COUNTIF(Y33:Y53,"drei Jahre")</f>
        <v>0</v>
      </c>
      <c r="Z124">
        <f>COUNTIF(Z33:Z53,"drei Jahre")</f>
        <v>3</v>
      </c>
      <c r="AA124">
        <f>COUNTIF(AA33:AA53,"drei Jahre")</f>
        <v>0</v>
      </c>
      <c r="AB124" t="s">
        <v>529</v>
      </c>
      <c r="AC124">
        <f>SUM(AC91,AC97,AC103,AC109,AC115)</f>
        <v>8</v>
      </c>
      <c r="AD124">
        <f>SUM(AD91,AD97,AD103,AD109,AD115)</f>
        <v>8</v>
      </c>
      <c r="AE124">
        <f>SUM(AE91,AE97,AE103,AE109,AE115)</f>
        <v>8</v>
      </c>
      <c r="AF124">
        <f>SUM(AF91,AF97,AF103,AF109,AF115)</f>
        <v>8</v>
      </c>
      <c r="AG124">
        <f>SUM(AG91,AG97,AG103,AG109,AG115)</f>
        <v>8</v>
      </c>
      <c r="AH124">
        <f>SUM(AH91,AH97,AH103,AH109,AH115)</f>
        <v>8</v>
      </c>
      <c r="AI124">
        <f>SUM(AI91,AI97,AI103,AI109,AI115)</f>
        <v>8</v>
      </c>
      <c r="AJ124">
        <f>SUM(AJ91,AJ97,AJ103,AJ109,AJ115)</f>
        <v>8</v>
      </c>
      <c r="AK124">
        <f>SUM(AK91,AK97,AK103,AK109,AK115)</f>
        <v>8</v>
      </c>
      <c r="AL124">
        <f>SUM(AL91,AL97,AL103,AL109,AL115)</f>
        <v>8</v>
      </c>
    </row>
    <row r="125" spans="21:38" x14ac:dyDescent="0.35">
      <c r="U125" s="6">
        <f>U124/W125</f>
        <v>0</v>
      </c>
      <c r="V125" s="6">
        <f>V124/W125</f>
        <v>0</v>
      </c>
      <c r="W125" s="8">
        <f>COUNTA(X55:X60)</f>
        <v>6</v>
      </c>
      <c r="X125" s="6">
        <f>X124/W121</f>
        <v>0.23809523809523808</v>
      </c>
      <c r="Y125" s="6">
        <f>Y124/W121</f>
        <v>0</v>
      </c>
      <c r="Z125" s="6">
        <f>Z124/W121</f>
        <v>0.14285714285714285</v>
      </c>
      <c r="AA125" s="6">
        <f>AA124/W121</f>
        <v>0</v>
      </c>
      <c r="AB125" s="10" t="s">
        <v>530</v>
      </c>
      <c r="AC125">
        <f>SUM(AC93,AC99,AC105,AC111,AC117)</f>
        <v>20</v>
      </c>
      <c r="AD125">
        <f>SUM(AD93,AD99,AD105,AD111,AD117)</f>
        <v>20</v>
      </c>
      <c r="AE125">
        <f>SUM(AE93,AE99,AE105,AE111,AE117)</f>
        <v>20</v>
      </c>
      <c r="AF125">
        <f>SUM(AF93,AF99,AF105,AF111,AF117)</f>
        <v>20</v>
      </c>
      <c r="AG125">
        <f>SUM(AG93,AG99,AG105,AG111,AG117)</f>
        <v>20</v>
      </c>
      <c r="AH125">
        <f>SUM(AH93,AH99,AH105,AH111,AH117)</f>
        <v>20</v>
      </c>
      <c r="AI125">
        <f>SUM(AI93,AI99,AI105,AI111,AI117)</f>
        <v>20</v>
      </c>
      <c r="AJ125">
        <f>SUM(AJ93,AJ99,AJ105,AJ111,AJ117)</f>
        <v>20</v>
      </c>
      <c r="AK125">
        <f>SUM(AK93,AK99,AK105,AK111,AK117)</f>
        <v>20</v>
      </c>
      <c r="AL125">
        <f>SUM(AL93,AL99,AL105,AL111,AL117)</f>
        <v>20</v>
      </c>
    </row>
    <row r="126" spans="21:38" x14ac:dyDescent="0.35">
      <c r="U126" t="s">
        <v>478</v>
      </c>
      <c r="V126" t="s">
        <v>478</v>
      </c>
      <c r="X126" t="s">
        <v>478</v>
      </c>
      <c r="Y126" t="s">
        <v>478</v>
      </c>
      <c r="Z126" t="s">
        <v>478</v>
      </c>
      <c r="AA126" t="s">
        <v>478</v>
      </c>
    </row>
    <row r="127" spans="21:38" x14ac:dyDescent="0.35">
      <c r="U127">
        <f>COUNTIF(X55:X60,"vier Jahre")</f>
        <v>1</v>
      </c>
      <c r="V127">
        <f>COUNTIF(X55:X60,"vier Jahre")</f>
        <v>1</v>
      </c>
      <c r="X127">
        <f>COUNTIF(X33:X53,"vier Jahre")</f>
        <v>1</v>
      </c>
      <c r="Y127">
        <f>COUNTIF(Y33:Y53,"vier Jahre")</f>
        <v>1</v>
      </c>
      <c r="Z127">
        <f>COUNTIF(Z33:Z53,"vier Jahre")</f>
        <v>2</v>
      </c>
      <c r="AA127">
        <f>COUNTIF(AA33:AA53,"vier Jahre")</f>
        <v>1</v>
      </c>
    </row>
    <row r="128" spans="21:38" x14ac:dyDescent="0.35">
      <c r="U128" s="6">
        <f>U127/W125</f>
        <v>0.16666666666666666</v>
      </c>
      <c r="V128" s="6">
        <f>V127/W125</f>
        <v>0.16666666666666666</v>
      </c>
      <c r="X128" s="6">
        <f>X127/W121</f>
        <v>4.7619047619047616E-2</v>
      </c>
      <c r="Y128" s="6">
        <f>Y127/W121</f>
        <v>4.7619047619047616E-2</v>
      </c>
      <c r="Z128" s="6">
        <f>Z127/W121</f>
        <v>9.5238095238095233E-2</v>
      </c>
      <c r="AA128" s="6">
        <f>AA127/W121</f>
        <v>4.7619047619047616E-2</v>
      </c>
      <c r="AC128" s="5" t="s">
        <v>501</v>
      </c>
      <c r="AD128" s="5" t="s">
        <v>501</v>
      </c>
      <c r="AE128" s="5" t="s">
        <v>501</v>
      </c>
      <c r="AF128" s="5" t="s">
        <v>501</v>
      </c>
      <c r="AG128" s="5" t="s">
        <v>501</v>
      </c>
      <c r="AH128" s="5" t="s">
        <v>501</v>
      </c>
      <c r="AI128" s="5" t="s">
        <v>501</v>
      </c>
      <c r="AJ128" s="5" t="s">
        <v>501</v>
      </c>
      <c r="AK128" s="5" t="s">
        <v>501</v>
      </c>
      <c r="AL128" s="5" t="s">
        <v>501</v>
      </c>
    </row>
    <row r="129" spans="21:38" x14ac:dyDescent="0.35">
      <c r="U129" t="s">
        <v>477</v>
      </c>
      <c r="V129" t="s">
        <v>477</v>
      </c>
      <c r="X129" t="s">
        <v>477</v>
      </c>
      <c r="Y129" t="s">
        <v>477</v>
      </c>
      <c r="Z129" t="s">
        <v>477</v>
      </c>
      <c r="AA129" t="s">
        <v>477</v>
      </c>
      <c r="AB129" s="10" t="s">
        <v>515</v>
      </c>
      <c r="AC129">
        <f>COUNTIF(AC33:AC53,"Absolut unpassend [0]")</f>
        <v>2</v>
      </c>
      <c r="AD129">
        <f t="shared" ref="AD129:AL129" si="15">COUNTIF(AD33:AD53,"Absolut unpassend [0]")</f>
        <v>6</v>
      </c>
      <c r="AE129">
        <f t="shared" si="15"/>
        <v>3</v>
      </c>
      <c r="AF129">
        <f t="shared" si="15"/>
        <v>1</v>
      </c>
      <c r="AG129">
        <f t="shared" si="15"/>
        <v>4</v>
      </c>
      <c r="AH129">
        <f t="shared" si="15"/>
        <v>6</v>
      </c>
      <c r="AI129">
        <f t="shared" si="15"/>
        <v>12</v>
      </c>
      <c r="AJ129">
        <f t="shared" si="15"/>
        <v>9</v>
      </c>
      <c r="AK129">
        <f t="shared" si="15"/>
        <v>5</v>
      </c>
      <c r="AL129">
        <f t="shared" si="15"/>
        <v>11</v>
      </c>
    </row>
    <row r="130" spans="21:38" x14ac:dyDescent="0.35">
      <c r="U130">
        <f>COUNTIF(X55:X60,"fünf Jahre")</f>
        <v>2</v>
      </c>
      <c r="V130">
        <f>COUNTIF(X55:X60,"fünf Jahre")</f>
        <v>2</v>
      </c>
      <c r="X130">
        <f>COUNTIF(X33:X53,"fünf Jahre")</f>
        <v>6</v>
      </c>
      <c r="Y130">
        <f>COUNTIF(Y33:Y53,"fünf Jahre")</f>
        <v>3</v>
      </c>
      <c r="Z130">
        <f>COUNTIF(Z33:Z53,"fünf Jahre")</f>
        <v>4</v>
      </c>
      <c r="AA130">
        <f>COUNTIF(AA33:AA53,"fünf Jahre")</f>
        <v>2</v>
      </c>
      <c r="AB130" s="10" t="s">
        <v>531</v>
      </c>
      <c r="AC130" s="6">
        <f>AC129/W121</f>
        <v>9.5238095238095233E-2</v>
      </c>
      <c r="AD130" s="6">
        <f>AD129/W121</f>
        <v>0.2857142857142857</v>
      </c>
      <c r="AE130" s="6">
        <f>AE129/W121</f>
        <v>0.14285714285714285</v>
      </c>
      <c r="AF130" s="6">
        <f>AF129/W121</f>
        <v>4.7619047619047616E-2</v>
      </c>
      <c r="AG130" s="6">
        <f>AG129/W121</f>
        <v>0.19047619047619047</v>
      </c>
      <c r="AH130" s="6">
        <f>AH129/W121</f>
        <v>0.2857142857142857</v>
      </c>
      <c r="AI130" s="6">
        <f>AI129/W121</f>
        <v>0.5714285714285714</v>
      </c>
      <c r="AJ130" s="6">
        <f>AJ129/W121</f>
        <v>0.42857142857142855</v>
      </c>
      <c r="AK130" s="6">
        <f>AK129/W121</f>
        <v>0.23809523809523808</v>
      </c>
      <c r="AL130" s="6">
        <f>AL129/W121</f>
        <v>0.52380952380952384</v>
      </c>
    </row>
    <row r="131" spans="21:38" x14ac:dyDescent="0.35">
      <c r="U131" s="6">
        <f>U130/W125</f>
        <v>0.33333333333333331</v>
      </c>
      <c r="V131" s="6">
        <f>V130/W125</f>
        <v>0.33333333333333331</v>
      </c>
      <c r="X131" s="6">
        <f>X130/W121</f>
        <v>0.2857142857142857</v>
      </c>
      <c r="Y131" s="6">
        <f>Y130/W121</f>
        <v>0.14285714285714285</v>
      </c>
      <c r="Z131" s="6">
        <f>Z130/W121</f>
        <v>0.19047619047619047</v>
      </c>
      <c r="AA131" s="6">
        <f>AA130/W121</f>
        <v>9.5238095238095233E-2</v>
      </c>
      <c r="AB131" s="10" t="s">
        <v>516</v>
      </c>
      <c r="AC131">
        <f>COUNTIF(AC55:AC60,"Absolut unpassend [0]")</f>
        <v>0</v>
      </c>
      <c r="AD131">
        <f t="shared" ref="AD131:AL131" si="16">COUNTIF(AD55:AD60,"Absolut unpassend [0]")</f>
        <v>0</v>
      </c>
      <c r="AE131">
        <f t="shared" si="16"/>
        <v>1</v>
      </c>
      <c r="AF131">
        <f t="shared" si="16"/>
        <v>1</v>
      </c>
      <c r="AG131">
        <f t="shared" si="16"/>
        <v>1</v>
      </c>
      <c r="AH131">
        <f t="shared" si="16"/>
        <v>4</v>
      </c>
      <c r="AI131">
        <f t="shared" si="16"/>
        <v>5</v>
      </c>
      <c r="AJ131">
        <f t="shared" si="16"/>
        <v>5</v>
      </c>
      <c r="AK131">
        <f t="shared" si="16"/>
        <v>2</v>
      </c>
      <c r="AL131">
        <f t="shared" si="16"/>
        <v>4</v>
      </c>
    </row>
    <row r="132" spans="21:38" x14ac:dyDescent="0.35">
      <c r="U132" t="s">
        <v>480</v>
      </c>
      <c r="V132" t="s">
        <v>480</v>
      </c>
      <c r="X132" t="s">
        <v>480</v>
      </c>
      <c r="Y132" t="s">
        <v>480</v>
      </c>
      <c r="Z132" t="s">
        <v>480</v>
      </c>
      <c r="AA132" t="s">
        <v>480</v>
      </c>
      <c r="AB132" s="10" t="s">
        <v>531</v>
      </c>
      <c r="AC132" s="6">
        <f>AC131/W125</f>
        <v>0</v>
      </c>
      <c r="AD132" s="6">
        <f>AD131/W125</f>
        <v>0</v>
      </c>
      <c r="AE132" s="6">
        <f>AE131/W125</f>
        <v>0.16666666666666666</v>
      </c>
      <c r="AF132" s="6">
        <f>AF131/W125</f>
        <v>0.16666666666666666</v>
      </c>
      <c r="AG132" s="6">
        <f>AG131/W125</f>
        <v>0.16666666666666666</v>
      </c>
      <c r="AH132" s="6">
        <f>AH131/W125</f>
        <v>0.66666666666666663</v>
      </c>
      <c r="AI132" s="6">
        <f>AI131/W125</f>
        <v>0.83333333333333337</v>
      </c>
      <c r="AJ132" s="6">
        <f>AJ131/W125</f>
        <v>0.83333333333333337</v>
      </c>
      <c r="AK132" s="6">
        <f>AK131/W125</f>
        <v>0.33333333333333331</v>
      </c>
      <c r="AL132" s="6">
        <f>AL131/W125</f>
        <v>0.66666666666666663</v>
      </c>
    </row>
    <row r="133" spans="21:38" x14ac:dyDescent="0.35">
      <c r="U133">
        <f>COUNTIF(X55:X60,"sechs Jahre")</f>
        <v>1</v>
      </c>
      <c r="V133">
        <f>COUNTIF(X55:X60,"sechs Jahre")</f>
        <v>1</v>
      </c>
      <c r="X133">
        <f>COUNTIF(X33:X53,"sechs Jahre")</f>
        <v>3</v>
      </c>
      <c r="Y133">
        <f>COUNTIF(Y33:Y53,"sechs Jahre")</f>
        <v>3</v>
      </c>
      <c r="Z133">
        <f>COUNTIF(Z33:Z53,"sechs Jahre")</f>
        <v>2</v>
      </c>
      <c r="AA133">
        <f>COUNTIF(AA33:AA53,"sechs Jahre")</f>
        <v>2</v>
      </c>
      <c r="AB133" s="10"/>
    </row>
    <row r="134" spans="21:38" x14ac:dyDescent="0.35">
      <c r="U134" s="6">
        <f>U133/W125</f>
        <v>0.16666666666666666</v>
      </c>
      <c r="V134" s="6">
        <f>V133/W125</f>
        <v>0.16666666666666666</v>
      </c>
      <c r="X134" s="6">
        <f>X133/W121</f>
        <v>0.14285714285714285</v>
      </c>
      <c r="Y134" s="6">
        <f>Y133/W121</f>
        <v>0.14285714285714285</v>
      </c>
      <c r="Z134" s="6">
        <f>Z133/W121</f>
        <v>9.5238095238095233E-2</v>
      </c>
      <c r="AA134" s="6">
        <f>AA133/W121</f>
        <v>9.5238095238095233E-2</v>
      </c>
      <c r="AB134" s="10"/>
      <c r="AC134" t="s">
        <v>502</v>
      </c>
      <c r="AD134" t="s">
        <v>502</v>
      </c>
      <c r="AE134" t="s">
        <v>502</v>
      </c>
      <c r="AF134" t="s">
        <v>502</v>
      </c>
      <c r="AG134" t="s">
        <v>502</v>
      </c>
      <c r="AH134" t="s">
        <v>502</v>
      </c>
      <c r="AI134" t="s">
        <v>502</v>
      </c>
      <c r="AJ134" t="s">
        <v>502</v>
      </c>
      <c r="AK134" t="s">
        <v>502</v>
      </c>
      <c r="AL134" t="s">
        <v>502</v>
      </c>
    </row>
    <row r="135" spans="21:38" x14ac:dyDescent="0.35">
      <c r="U135" t="s">
        <v>481</v>
      </c>
      <c r="V135" t="s">
        <v>481</v>
      </c>
      <c r="X135" t="s">
        <v>481</v>
      </c>
      <c r="Y135" t="s">
        <v>481</v>
      </c>
      <c r="Z135" t="s">
        <v>481</v>
      </c>
      <c r="AA135" t="s">
        <v>481</v>
      </c>
      <c r="AB135" s="10" t="s">
        <v>515</v>
      </c>
      <c r="AC135">
        <f>COUNTIF(AC33:AC53,"Eher unpassend [1]")</f>
        <v>1</v>
      </c>
      <c r="AD135">
        <f t="shared" ref="AD135:AL135" si="17">COUNTIF(AD33:AD53,"Eher unpassend [1]")</f>
        <v>0</v>
      </c>
      <c r="AE135">
        <f t="shared" si="17"/>
        <v>1</v>
      </c>
      <c r="AF135">
        <f t="shared" si="17"/>
        <v>1</v>
      </c>
      <c r="AG135">
        <f t="shared" si="17"/>
        <v>5</v>
      </c>
      <c r="AH135">
        <f t="shared" si="17"/>
        <v>6</v>
      </c>
      <c r="AI135">
        <f t="shared" si="17"/>
        <v>3</v>
      </c>
      <c r="AJ135">
        <f t="shared" si="17"/>
        <v>2</v>
      </c>
      <c r="AK135">
        <f t="shared" si="17"/>
        <v>7</v>
      </c>
      <c r="AL135">
        <f t="shared" si="17"/>
        <v>6</v>
      </c>
    </row>
    <row r="136" spans="21:38" x14ac:dyDescent="0.35">
      <c r="U136">
        <f>COUNTIF(X55:X60,"sieben Jahre")</f>
        <v>0</v>
      </c>
      <c r="V136">
        <f>COUNTIF(X55:X60,"sieben Jahre")</f>
        <v>0</v>
      </c>
      <c r="X136">
        <f>COUNTIF(X33:X53,"sieben Jahre")</f>
        <v>2</v>
      </c>
      <c r="Y136">
        <f>COUNTIF(Y33:Y53,"sieben Jahre")</f>
        <v>2</v>
      </c>
      <c r="Z136">
        <f>COUNTIF(Z33:Z53,"sieben Jahre")</f>
        <v>2</v>
      </c>
      <c r="AA136">
        <f>COUNTIF(AA33:AA53,"sieben Jahre")</f>
        <v>1</v>
      </c>
      <c r="AB136" s="10" t="s">
        <v>531</v>
      </c>
      <c r="AC136" s="6">
        <f>AC135/W121</f>
        <v>4.7619047619047616E-2</v>
      </c>
      <c r="AD136" s="6">
        <f>AD135/W121</f>
        <v>0</v>
      </c>
      <c r="AE136" s="6">
        <f>AE135/W121</f>
        <v>4.7619047619047616E-2</v>
      </c>
      <c r="AF136" s="6">
        <f>AF135/W121</f>
        <v>4.7619047619047616E-2</v>
      </c>
      <c r="AG136" s="6">
        <f>AG135/W121</f>
        <v>0.23809523809523808</v>
      </c>
      <c r="AH136" s="6">
        <f>AH135/W121</f>
        <v>0.2857142857142857</v>
      </c>
      <c r="AI136" s="6">
        <f>AI135/W121</f>
        <v>0.14285714285714285</v>
      </c>
      <c r="AJ136" s="6">
        <f>AJ135/W121</f>
        <v>9.5238095238095233E-2</v>
      </c>
      <c r="AK136" s="6">
        <f>AK135/W121</f>
        <v>0.33333333333333331</v>
      </c>
      <c r="AL136" s="6">
        <f>AL135/W121</f>
        <v>0.2857142857142857</v>
      </c>
    </row>
    <row r="137" spans="21:38" x14ac:dyDescent="0.35">
      <c r="U137" s="6">
        <f>U136/W125</f>
        <v>0</v>
      </c>
      <c r="V137" s="6">
        <f>V136/W125</f>
        <v>0</v>
      </c>
      <c r="X137" s="6">
        <f>X136/W121</f>
        <v>9.5238095238095233E-2</v>
      </c>
      <c r="Y137" s="6">
        <f>Y136/W121</f>
        <v>9.5238095238095233E-2</v>
      </c>
      <c r="Z137" s="6">
        <f>Z136/W121</f>
        <v>9.5238095238095233E-2</v>
      </c>
      <c r="AA137" s="6">
        <f>AA136/W121</f>
        <v>4.7619047619047616E-2</v>
      </c>
      <c r="AB137" s="10" t="s">
        <v>516</v>
      </c>
      <c r="AC137">
        <f>COUNTIF(AC55:AC60,"Eher unpassend [1]")</f>
        <v>1</v>
      </c>
      <c r="AD137">
        <f t="shared" ref="AD137:AL137" si="18">COUNTIF(AD55:AD60,"Eher unpassend [1]")</f>
        <v>2</v>
      </c>
      <c r="AE137">
        <f t="shared" si="18"/>
        <v>0</v>
      </c>
      <c r="AF137">
        <f t="shared" si="18"/>
        <v>2</v>
      </c>
      <c r="AG137">
        <f t="shared" si="18"/>
        <v>1</v>
      </c>
      <c r="AH137">
        <f t="shared" si="18"/>
        <v>0</v>
      </c>
      <c r="AI137">
        <f t="shared" si="18"/>
        <v>0</v>
      </c>
      <c r="AJ137">
        <f t="shared" si="18"/>
        <v>0</v>
      </c>
      <c r="AK137">
        <f t="shared" si="18"/>
        <v>3</v>
      </c>
      <c r="AL137">
        <f t="shared" si="18"/>
        <v>1</v>
      </c>
    </row>
    <row r="138" spans="21:38" x14ac:dyDescent="0.35">
      <c r="U138" t="s">
        <v>482</v>
      </c>
      <c r="V138" t="s">
        <v>482</v>
      </c>
      <c r="X138" t="s">
        <v>482</v>
      </c>
      <c r="Y138" t="s">
        <v>482</v>
      </c>
      <c r="Z138" t="s">
        <v>482</v>
      </c>
      <c r="AA138" t="s">
        <v>482</v>
      </c>
      <c r="AB138" s="10" t="s">
        <v>531</v>
      </c>
      <c r="AC138" s="6">
        <f>AC137/W125</f>
        <v>0.16666666666666666</v>
      </c>
      <c r="AD138" s="6">
        <f>AD137/W125</f>
        <v>0.33333333333333331</v>
      </c>
      <c r="AE138" s="6">
        <f>AE137/W125</f>
        <v>0</v>
      </c>
      <c r="AF138" s="6">
        <f>AF137/W125</f>
        <v>0.33333333333333331</v>
      </c>
      <c r="AG138" s="6">
        <f>AG137/W125</f>
        <v>0.16666666666666666</v>
      </c>
      <c r="AH138" s="6">
        <f>AH137/W125</f>
        <v>0</v>
      </c>
      <c r="AI138" s="6">
        <f>AI137/W125</f>
        <v>0</v>
      </c>
      <c r="AJ138" s="6">
        <f>AJ137/W125</f>
        <v>0</v>
      </c>
      <c r="AK138" s="6">
        <f>AK137/W125</f>
        <v>0.5</v>
      </c>
      <c r="AL138" s="6">
        <f>AL137/W125</f>
        <v>0.16666666666666666</v>
      </c>
    </row>
    <row r="139" spans="21:38" x14ac:dyDescent="0.35">
      <c r="U139">
        <f>COUNTIF(X55:X60,"acht Jahre")</f>
        <v>1</v>
      </c>
      <c r="V139">
        <f>COUNTIF(X55:X60,"acht Jahre")</f>
        <v>1</v>
      </c>
      <c r="X139">
        <f>COUNTIF(X33:X53,"acht Jahre")</f>
        <v>1</v>
      </c>
      <c r="Y139">
        <f>COUNTIF(Y33:Y53,"acht Jahre")</f>
        <v>1</v>
      </c>
      <c r="Z139">
        <f>COUNTIF(Z33:Z53,"acht Jahre")</f>
        <v>1</v>
      </c>
      <c r="AA139">
        <f>COUNTIF(AA33:AA53,"acht Jahre")</f>
        <v>1</v>
      </c>
      <c r="AB139" s="10"/>
    </row>
    <row r="140" spans="21:38" x14ac:dyDescent="0.35">
      <c r="U140" s="6">
        <f>U139/W125</f>
        <v>0.16666666666666666</v>
      </c>
      <c r="V140" s="6">
        <f>V139/W125</f>
        <v>0.16666666666666666</v>
      </c>
      <c r="X140" s="6">
        <f>X139/W121</f>
        <v>4.7619047619047616E-2</v>
      </c>
      <c r="Y140" s="6">
        <f>Y139/W121</f>
        <v>4.7619047619047616E-2</v>
      </c>
      <c r="Z140" s="6">
        <f>Z139/W121</f>
        <v>4.7619047619047616E-2</v>
      </c>
      <c r="AA140" s="6">
        <f>AA139/W121</f>
        <v>4.7619047619047616E-2</v>
      </c>
      <c r="AB140" s="10"/>
      <c r="AC140" t="s">
        <v>503</v>
      </c>
      <c r="AD140" t="s">
        <v>503</v>
      </c>
      <c r="AE140" t="s">
        <v>503</v>
      </c>
      <c r="AF140" t="s">
        <v>503</v>
      </c>
      <c r="AG140" t="s">
        <v>503</v>
      </c>
      <c r="AH140" t="s">
        <v>503</v>
      </c>
      <c r="AI140" t="s">
        <v>503</v>
      </c>
      <c r="AJ140" t="s">
        <v>503</v>
      </c>
      <c r="AK140" t="s">
        <v>503</v>
      </c>
      <c r="AL140" t="s">
        <v>503</v>
      </c>
    </row>
    <row r="141" spans="21:38" x14ac:dyDescent="0.35">
      <c r="U141" t="s">
        <v>483</v>
      </c>
      <c r="V141" t="s">
        <v>483</v>
      </c>
      <c r="X141" t="s">
        <v>483</v>
      </c>
      <c r="Y141" t="s">
        <v>483</v>
      </c>
      <c r="Z141" t="s">
        <v>483</v>
      </c>
      <c r="AA141" t="s">
        <v>483</v>
      </c>
      <c r="AB141" s="10" t="s">
        <v>515</v>
      </c>
      <c r="AC141">
        <f>COUNTIF(AC33:AC53,"neutral [2]")</f>
        <v>2</v>
      </c>
      <c r="AD141">
        <f t="shared" ref="AD141:AL141" si="19">COUNTIF(AD33:AD53,"neutral [2]")</f>
        <v>5</v>
      </c>
      <c r="AE141">
        <f t="shared" si="19"/>
        <v>4</v>
      </c>
      <c r="AF141">
        <f t="shared" si="19"/>
        <v>2</v>
      </c>
      <c r="AG141">
        <f t="shared" si="19"/>
        <v>7</v>
      </c>
      <c r="AH141">
        <f t="shared" si="19"/>
        <v>5</v>
      </c>
      <c r="AI141">
        <f t="shared" si="19"/>
        <v>5</v>
      </c>
      <c r="AJ141">
        <f t="shared" si="19"/>
        <v>8</v>
      </c>
      <c r="AK141">
        <f t="shared" si="19"/>
        <v>5</v>
      </c>
      <c r="AL141">
        <f t="shared" si="19"/>
        <v>2</v>
      </c>
    </row>
    <row r="142" spans="21:38" x14ac:dyDescent="0.35">
      <c r="U142">
        <f>COUNTIF(X55:X60,"neun Jahre")</f>
        <v>0</v>
      </c>
      <c r="V142">
        <f>COUNTIF(X55:X60,"neun Jahre")</f>
        <v>0</v>
      </c>
      <c r="X142">
        <f>COUNTIF(X33:X53,"neun Jahre")</f>
        <v>1</v>
      </c>
      <c r="Y142">
        <f>COUNTIF(Y33:Y53,"neun Jahre")</f>
        <v>1</v>
      </c>
      <c r="Z142">
        <f>COUNTIF(Z33:Z53,"neun Jahre")</f>
        <v>1</v>
      </c>
      <c r="AA142">
        <f>COUNTIF(AA33:AA53,"neun Jahre")</f>
        <v>2</v>
      </c>
      <c r="AB142" s="10" t="s">
        <v>531</v>
      </c>
      <c r="AC142" s="6">
        <f>AC141/W121</f>
        <v>9.5238095238095233E-2</v>
      </c>
      <c r="AD142" s="6">
        <f>AD141/W121</f>
        <v>0.23809523809523808</v>
      </c>
      <c r="AE142" s="6">
        <f>AE141/W121</f>
        <v>0.19047619047619047</v>
      </c>
      <c r="AF142" s="6">
        <f>AF141/W121</f>
        <v>9.5238095238095233E-2</v>
      </c>
      <c r="AG142" s="6">
        <f>AG141/W121</f>
        <v>0.33333333333333331</v>
      </c>
      <c r="AH142" s="6">
        <f>AH141/W121</f>
        <v>0.23809523809523808</v>
      </c>
      <c r="AI142" s="6">
        <f>AI141/W121</f>
        <v>0.23809523809523808</v>
      </c>
      <c r="AJ142" s="6">
        <f>AJ141/W121</f>
        <v>0.38095238095238093</v>
      </c>
      <c r="AK142" s="6">
        <f>AK141/W121</f>
        <v>0.23809523809523808</v>
      </c>
      <c r="AL142" s="6">
        <f>AL141/W121</f>
        <v>9.5238095238095233E-2</v>
      </c>
    </row>
    <row r="143" spans="21:38" x14ac:dyDescent="0.35">
      <c r="U143" s="6">
        <f>U142/W125</f>
        <v>0</v>
      </c>
      <c r="V143" s="6">
        <f>V142/W125</f>
        <v>0</v>
      </c>
      <c r="X143" s="6">
        <f>X142/W121</f>
        <v>4.7619047619047616E-2</v>
      </c>
      <c r="Y143" s="6">
        <f>Y142/W121</f>
        <v>4.7619047619047616E-2</v>
      </c>
      <c r="Z143" s="6">
        <f>Z142/W121</f>
        <v>4.7619047619047616E-2</v>
      </c>
      <c r="AA143" s="6">
        <f>AA142/W121</f>
        <v>9.5238095238095233E-2</v>
      </c>
      <c r="AB143" s="10" t="s">
        <v>516</v>
      </c>
      <c r="AC143">
        <f>COUNTIF(AC55:AC60,"neutral [2]")</f>
        <v>1</v>
      </c>
      <c r="AD143">
        <f t="shared" ref="AD143:AL143" si="20">COUNTIF(AD55:AD60,"neutral [2]")</f>
        <v>1</v>
      </c>
      <c r="AE143">
        <f t="shared" si="20"/>
        <v>2</v>
      </c>
      <c r="AF143">
        <f t="shared" si="20"/>
        <v>1</v>
      </c>
      <c r="AG143">
        <f t="shared" si="20"/>
        <v>2</v>
      </c>
      <c r="AH143">
        <f t="shared" si="20"/>
        <v>2</v>
      </c>
      <c r="AI143">
        <f t="shared" si="20"/>
        <v>1</v>
      </c>
      <c r="AJ143">
        <f t="shared" si="20"/>
        <v>1</v>
      </c>
      <c r="AK143">
        <f t="shared" si="20"/>
        <v>1</v>
      </c>
      <c r="AL143">
        <f t="shared" si="20"/>
        <v>1</v>
      </c>
    </row>
    <row r="144" spans="21:38" x14ac:dyDescent="0.35">
      <c r="U144" t="s">
        <v>484</v>
      </c>
      <c r="V144" t="s">
        <v>484</v>
      </c>
      <c r="X144" t="s">
        <v>484</v>
      </c>
      <c r="Y144" t="s">
        <v>484</v>
      </c>
      <c r="Z144" t="s">
        <v>484</v>
      </c>
      <c r="AA144" t="s">
        <v>484</v>
      </c>
      <c r="AB144" s="10" t="s">
        <v>531</v>
      </c>
      <c r="AC144" s="6">
        <f>AC143/W125</f>
        <v>0.16666666666666666</v>
      </c>
      <c r="AD144" s="6">
        <f>AD143/W125</f>
        <v>0.16666666666666666</v>
      </c>
      <c r="AE144" s="6">
        <f>AE143/W125</f>
        <v>0.33333333333333331</v>
      </c>
      <c r="AF144" s="6">
        <f>AF143/W125</f>
        <v>0.16666666666666666</v>
      </c>
      <c r="AG144" s="6">
        <f>AG143/W125</f>
        <v>0.33333333333333331</v>
      </c>
      <c r="AH144" s="6">
        <f>AH143/W125</f>
        <v>0.33333333333333331</v>
      </c>
      <c r="AI144" s="6">
        <f>AI143/W125</f>
        <v>0.16666666666666666</v>
      </c>
      <c r="AJ144" s="6">
        <f>AJ143/W125</f>
        <v>0.16666666666666666</v>
      </c>
      <c r="AK144" s="6">
        <f>AK143/W125</f>
        <v>0.16666666666666666</v>
      </c>
      <c r="AL144" s="6">
        <f>AL143/W125</f>
        <v>0.16666666666666666</v>
      </c>
    </row>
    <row r="145" spans="21:38" x14ac:dyDescent="0.35">
      <c r="U145">
        <f>COUNTIF(X55:X60,"zehn Jahre und älter")</f>
        <v>1</v>
      </c>
      <c r="V145">
        <f>COUNTIF(X55:X60,"zehn Jahre und älter")</f>
        <v>1</v>
      </c>
      <c r="X145">
        <f>COUNTIF(X33:X53,"zehn Jahre und älter")</f>
        <v>1</v>
      </c>
      <c r="Y145">
        <f>COUNTIF(Y33:Y53,"zehn Jahre und älter")</f>
        <v>10</v>
      </c>
      <c r="Z145">
        <f>COUNTIF(Z33:Z53,"zehn Jahre und älter")</f>
        <v>1</v>
      </c>
      <c r="AA145">
        <f>COUNTIF(AA33:AA53,"zehn Jahre und älter")</f>
        <v>3</v>
      </c>
      <c r="AB145" s="10"/>
    </row>
    <row r="146" spans="21:38" x14ac:dyDescent="0.35">
      <c r="U146" s="6">
        <f>U145/W125</f>
        <v>0.16666666666666666</v>
      </c>
      <c r="V146" s="6">
        <f>V145/W125</f>
        <v>0.16666666666666666</v>
      </c>
      <c r="X146" s="6">
        <f>X145/W121</f>
        <v>4.7619047619047616E-2</v>
      </c>
      <c r="Y146" s="6">
        <f>Y145/W121</f>
        <v>0.47619047619047616</v>
      </c>
      <c r="Z146" s="6">
        <f>Z145/W121</f>
        <v>4.7619047619047616E-2</v>
      </c>
      <c r="AA146" s="6">
        <f>AA145/W121</f>
        <v>0.14285714285714285</v>
      </c>
      <c r="AB146" s="10"/>
      <c r="AC146" t="s">
        <v>528</v>
      </c>
      <c r="AD146" t="s">
        <v>528</v>
      </c>
      <c r="AE146" t="s">
        <v>528</v>
      </c>
      <c r="AF146" t="s">
        <v>528</v>
      </c>
      <c r="AG146" t="s">
        <v>528</v>
      </c>
      <c r="AH146" t="s">
        <v>528</v>
      </c>
      <c r="AI146" t="s">
        <v>528</v>
      </c>
      <c r="AJ146" t="s">
        <v>528</v>
      </c>
      <c r="AK146" t="s">
        <v>528</v>
      </c>
      <c r="AL146" t="s">
        <v>528</v>
      </c>
    </row>
    <row r="147" spans="21:38" x14ac:dyDescent="0.35">
      <c r="U147">
        <f>SUM(U145,U142,U139,U136,U133,U121,U124,U127,U130)</f>
        <v>6</v>
      </c>
      <c r="V147">
        <f>SUM(V121,V124,V127,V130,V133,V136,V139,V142,V145)</f>
        <v>6</v>
      </c>
      <c r="X147">
        <f>SUM(X145,X142,X139,X136,X133,X121,X124,X127,X130)</f>
        <v>21</v>
      </c>
      <c r="Y147">
        <f>SUM(Y145,Y142,Y139,Y136,Y133,Y121,Y124,Y127,Y130)</f>
        <v>21</v>
      </c>
      <c r="Z147">
        <f>SUM(Z145,Z142,Z139,Z136,Z133,Z121,Z124,Z127,Z130)</f>
        <v>21</v>
      </c>
      <c r="AA147">
        <f>SUM(AA145,AA142,AA139,AA136,AA133,AA121,AA124,AA127,AA130)</f>
        <v>21</v>
      </c>
      <c r="AB147" s="10" t="s">
        <v>515</v>
      </c>
      <c r="AC147">
        <f>COUNTIF(AC33:AC53,"eher passend [3]")</f>
        <v>2</v>
      </c>
      <c r="AD147">
        <f t="shared" ref="AD147:AL147" si="21">COUNTIF(AD33:AD53,"eher passend [3]")</f>
        <v>5</v>
      </c>
      <c r="AE147">
        <f t="shared" si="21"/>
        <v>8</v>
      </c>
      <c r="AF147">
        <f t="shared" si="21"/>
        <v>5</v>
      </c>
      <c r="AG147">
        <f t="shared" si="21"/>
        <v>4</v>
      </c>
      <c r="AH147">
        <f t="shared" si="21"/>
        <v>3</v>
      </c>
      <c r="AI147">
        <f t="shared" si="21"/>
        <v>1</v>
      </c>
      <c r="AJ147">
        <f t="shared" si="21"/>
        <v>1</v>
      </c>
      <c r="AK147">
        <f t="shared" si="21"/>
        <v>2</v>
      </c>
      <c r="AL147">
        <f t="shared" si="21"/>
        <v>2</v>
      </c>
    </row>
    <row r="148" spans="21:38" x14ac:dyDescent="0.35">
      <c r="U148" s="6">
        <f>SUM(U146,U143,U140,U137,U134,U131,U128,U125,U122)</f>
        <v>0.99999999999999989</v>
      </c>
      <c r="V148" s="6">
        <f>SUM(V146,V143,V140,V137,V134,V131,V128,V125,V122)</f>
        <v>0.99999999999999989</v>
      </c>
      <c r="X148" s="6">
        <f>SUM(X146,X143,X140,X137,X134,X131,X128,X125,X122)</f>
        <v>1</v>
      </c>
      <c r="Y148" s="6">
        <f>SUM(Y146,Y143,Y140,Y137,Y134,Y131,Y128,Y125,Y122)</f>
        <v>1</v>
      </c>
      <c r="Z148" s="6">
        <f>SUM(Z146,Z143,Z140,Z137,Z134,Z131,Z128,Z125,Z122)</f>
        <v>1</v>
      </c>
      <c r="AA148" s="6">
        <f>SUM(AA146,AA143,AA140,AA137,AA134,AA131,AA128,AA125,AA122)</f>
        <v>1</v>
      </c>
      <c r="AB148" s="10" t="s">
        <v>531</v>
      </c>
      <c r="AC148" s="6">
        <f>AC147/W121</f>
        <v>9.5238095238095233E-2</v>
      </c>
      <c r="AD148" s="6">
        <f>AD147/W121</f>
        <v>0.23809523809523808</v>
      </c>
      <c r="AE148" s="6">
        <f>AE147/W121</f>
        <v>0.38095238095238093</v>
      </c>
      <c r="AF148" s="6">
        <f>AF147/W121</f>
        <v>0.23809523809523808</v>
      </c>
      <c r="AG148" s="6">
        <f>AG147/W121</f>
        <v>0.19047619047619047</v>
      </c>
      <c r="AH148" s="6">
        <f>AH147/W121</f>
        <v>0.14285714285714285</v>
      </c>
      <c r="AI148" s="6">
        <f>AI147/W121</f>
        <v>4.7619047619047616E-2</v>
      </c>
      <c r="AJ148" s="6">
        <f>AJ147/W121</f>
        <v>4.7619047619047616E-2</v>
      </c>
      <c r="AK148" s="6">
        <f>AK147/W121</f>
        <v>9.5238095238095233E-2</v>
      </c>
      <c r="AL148" s="6">
        <f>AL147/W121</f>
        <v>9.5238095238095233E-2</v>
      </c>
    </row>
    <row r="149" spans="21:38" x14ac:dyDescent="0.35">
      <c r="AB149" s="10" t="s">
        <v>516</v>
      </c>
      <c r="AC149">
        <f>COUNTIF(AC55:AC60,"eher passend [3]")</f>
        <v>1</v>
      </c>
      <c r="AD149">
        <f t="shared" ref="AD149:AL149" si="22">COUNTIF(AD55:AD60,"eher passend [3]")</f>
        <v>2</v>
      </c>
      <c r="AE149">
        <f t="shared" si="22"/>
        <v>1</v>
      </c>
      <c r="AF149">
        <f t="shared" si="22"/>
        <v>1</v>
      </c>
      <c r="AG149">
        <f t="shared" si="22"/>
        <v>0</v>
      </c>
      <c r="AH149">
        <f t="shared" si="22"/>
        <v>0</v>
      </c>
      <c r="AI149">
        <f t="shared" si="22"/>
        <v>0</v>
      </c>
      <c r="AJ149">
        <f t="shared" si="22"/>
        <v>0</v>
      </c>
      <c r="AK149">
        <f t="shared" si="22"/>
        <v>0</v>
      </c>
      <c r="AL149">
        <f t="shared" si="22"/>
        <v>0</v>
      </c>
    </row>
    <row r="150" spans="21:38" x14ac:dyDescent="0.35">
      <c r="W150" t="s">
        <v>512</v>
      </c>
      <c r="AB150" s="10" t="s">
        <v>531</v>
      </c>
      <c r="AC150" s="6">
        <f>AC149/W125</f>
        <v>0.16666666666666666</v>
      </c>
      <c r="AD150" s="6">
        <f>AD149/W125</f>
        <v>0.33333333333333331</v>
      </c>
      <c r="AE150" s="6">
        <f>AE149/W125</f>
        <v>0.16666666666666666</v>
      </c>
      <c r="AF150" s="6">
        <f>AF149/W125</f>
        <v>0.16666666666666666</v>
      </c>
      <c r="AG150" s="6">
        <f>AG149/W125</f>
        <v>0</v>
      </c>
      <c r="AH150" s="6">
        <f>AH149/W125</f>
        <v>0</v>
      </c>
      <c r="AI150" s="6">
        <f>AI149/W125</f>
        <v>0</v>
      </c>
      <c r="AJ150" s="6">
        <f>AJ149/W125</f>
        <v>0</v>
      </c>
      <c r="AK150" s="6">
        <f>AK149/W125</f>
        <v>0</v>
      </c>
      <c r="AL150" s="6">
        <f>AL149/W125</f>
        <v>0</v>
      </c>
    </row>
    <row r="151" spans="21:38" x14ac:dyDescent="0.35">
      <c r="U151" s="5" t="s">
        <v>500</v>
      </c>
      <c r="V151" s="5" t="s">
        <v>500</v>
      </c>
      <c r="W151" s="7" t="s">
        <v>515</v>
      </c>
      <c r="X151" s="5" t="s">
        <v>500</v>
      </c>
      <c r="Y151" s="5" t="s">
        <v>500</v>
      </c>
      <c r="Z151" s="5" t="s">
        <v>500</v>
      </c>
      <c r="AA151" s="5" t="s">
        <v>500</v>
      </c>
      <c r="AB151" s="10"/>
    </row>
    <row r="152" spans="21:38" x14ac:dyDescent="0.35">
      <c r="U152">
        <f>COUNTIF(X73:X74,"unter drei Jahren")</f>
        <v>0</v>
      </c>
      <c r="V152">
        <f>COUNTIF(X73:X74,"unter drei Jahren")</f>
        <v>0</v>
      </c>
      <c r="W152">
        <f>COUNTA(X62:X71)</f>
        <v>10</v>
      </c>
      <c r="X152">
        <f>COUNTIF(X62:X71,"unter drei Jahre")</f>
        <v>1</v>
      </c>
      <c r="Y152">
        <f>COUNTIF(Y62:Y71,"unter drei Jahre")</f>
        <v>0</v>
      </c>
      <c r="Z152">
        <f>COUNTIF(Z62:Z71,"unter drei Jahre")</f>
        <v>2</v>
      </c>
      <c r="AA152">
        <f>COUNTIF(AA62:AA71,"unter drei Jahre")</f>
        <v>3</v>
      </c>
      <c r="AB152" s="10"/>
      <c r="AC152" t="s">
        <v>505</v>
      </c>
      <c r="AD152" t="s">
        <v>505</v>
      </c>
      <c r="AE152" t="s">
        <v>505</v>
      </c>
      <c r="AF152" t="s">
        <v>505</v>
      </c>
      <c r="AG152" t="s">
        <v>505</v>
      </c>
      <c r="AH152" t="s">
        <v>505</v>
      </c>
      <c r="AI152" t="s">
        <v>505</v>
      </c>
      <c r="AJ152" t="s">
        <v>505</v>
      </c>
      <c r="AK152" t="s">
        <v>505</v>
      </c>
      <c r="AL152" t="s">
        <v>505</v>
      </c>
    </row>
    <row r="153" spans="21:38" x14ac:dyDescent="0.35">
      <c r="U153" s="6">
        <f>U152/W156</f>
        <v>0</v>
      </c>
      <c r="V153" s="6">
        <f>V152/W156</f>
        <v>0</v>
      </c>
      <c r="X153" s="6">
        <f>X152/W152</f>
        <v>0.1</v>
      </c>
      <c r="Y153" s="6">
        <f>Y152/W152</f>
        <v>0</v>
      </c>
      <c r="Z153" s="6">
        <f>Z152/W152</f>
        <v>0.2</v>
      </c>
      <c r="AA153" s="6">
        <f>AA152/W152</f>
        <v>0.3</v>
      </c>
      <c r="AB153" s="10" t="s">
        <v>515</v>
      </c>
      <c r="AC153">
        <f>COUNTIF(AC33:AC53,"Sehr passend [4]")</f>
        <v>14</v>
      </c>
      <c r="AD153">
        <f t="shared" ref="AD153:AL153" si="23">COUNTIF(AD33:AD53,"Sehr passend [4]")</f>
        <v>5</v>
      </c>
      <c r="AE153">
        <f t="shared" si="23"/>
        <v>5</v>
      </c>
      <c r="AF153">
        <f t="shared" si="23"/>
        <v>12</v>
      </c>
      <c r="AG153">
        <f t="shared" si="23"/>
        <v>1</v>
      </c>
      <c r="AH153">
        <f t="shared" si="23"/>
        <v>1</v>
      </c>
      <c r="AI153">
        <f t="shared" si="23"/>
        <v>0</v>
      </c>
      <c r="AJ153">
        <f t="shared" si="23"/>
        <v>1</v>
      </c>
      <c r="AK153">
        <f t="shared" si="23"/>
        <v>2</v>
      </c>
      <c r="AL153">
        <f t="shared" si="23"/>
        <v>0</v>
      </c>
    </row>
    <row r="154" spans="21:38" x14ac:dyDescent="0.35">
      <c r="U154" t="s">
        <v>479</v>
      </c>
      <c r="V154" t="s">
        <v>479</v>
      </c>
      <c r="X154" t="s">
        <v>479</v>
      </c>
      <c r="Y154" t="s">
        <v>479</v>
      </c>
      <c r="Z154" t="s">
        <v>479</v>
      </c>
      <c r="AA154" t="s">
        <v>479</v>
      </c>
      <c r="AB154" s="10" t="s">
        <v>531</v>
      </c>
      <c r="AC154" s="6">
        <f>AC153/W121</f>
        <v>0.66666666666666663</v>
      </c>
      <c r="AD154" s="6">
        <f>AD153/W121</f>
        <v>0.23809523809523808</v>
      </c>
      <c r="AE154" s="6">
        <f>AE153/W121</f>
        <v>0.23809523809523808</v>
      </c>
      <c r="AF154" s="6">
        <f>AF153/W121</f>
        <v>0.5714285714285714</v>
      </c>
      <c r="AG154" s="6">
        <f>AG153/W121</f>
        <v>4.7619047619047616E-2</v>
      </c>
      <c r="AH154" s="6">
        <f>AH153/W121</f>
        <v>4.7619047619047616E-2</v>
      </c>
      <c r="AI154" s="6">
        <f>AI153/W121</f>
        <v>0</v>
      </c>
      <c r="AJ154" s="6">
        <f>AJ153/W121</f>
        <v>4.7619047619047616E-2</v>
      </c>
      <c r="AK154" s="6">
        <f>AK153/W121</f>
        <v>9.5238095238095233E-2</v>
      </c>
      <c r="AL154" s="6">
        <f>AL153/W121</f>
        <v>0</v>
      </c>
    </row>
    <row r="155" spans="21:38" x14ac:dyDescent="0.35">
      <c r="U155">
        <f>COUNTIF(X73:X74,"drei Jahre")</f>
        <v>0</v>
      </c>
      <c r="V155">
        <f>COUNTIF(X73:X74,"drei Jahre")</f>
        <v>0</v>
      </c>
      <c r="W155" t="s">
        <v>516</v>
      </c>
      <c r="X155">
        <f>COUNTIF(X62:X71,"drei Jahre")</f>
        <v>1</v>
      </c>
      <c r="Y155">
        <f>COUNTIF(Y62:Y71,"drei Jahre")</f>
        <v>0</v>
      </c>
      <c r="Z155">
        <f>COUNTIF(Z62:Z71,"drei Jahre")</f>
        <v>1</v>
      </c>
      <c r="AA155">
        <f>COUNTIF(AA62:AA71,"drei Jahre")</f>
        <v>0</v>
      </c>
      <c r="AB155" s="10" t="s">
        <v>516</v>
      </c>
      <c r="AC155">
        <f>COUNTIF(AC55:AC60,"Sehr passend [4]")</f>
        <v>3</v>
      </c>
      <c r="AD155">
        <f>COUNTIF(AD55:AD60,"Sehr passend [4]")</f>
        <v>1</v>
      </c>
      <c r="AE155">
        <f t="shared" ref="AD155:AL155" si="24">COUNTIF(AE55:AE60,"Sehr passend [4]")</f>
        <v>2</v>
      </c>
      <c r="AF155">
        <f t="shared" si="24"/>
        <v>1</v>
      </c>
      <c r="AG155">
        <f t="shared" si="24"/>
        <v>2</v>
      </c>
      <c r="AH155">
        <f t="shared" si="24"/>
        <v>0</v>
      </c>
      <c r="AI155">
        <f t="shared" si="24"/>
        <v>0</v>
      </c>
      <c r="AJ155">
        <f t="shared" si="24"/>
        <v>0</v>
      </c>
      <c r="AK155">
        <f t="shared" si="24"/>
        <v>0</v>
      </c>
      <c r="AL155">
        <f t="shared" si="24"/>
        <v>0</v>
      </c>
    </row>
    <row r="156" spans="21:38" x14ac:dyDescent="0.35">
      <c r="U156" s="6">
        <f>U155/W156</f>
        <v>0</v>
      </c>
      <c r="V156" s="6">
        <f>V155/W156</f>
        <v>0</v>
      </c>
      <c r="W156">
        <f>COUNTA(X73:X74)</f>
        <v>2</v>
      </c>
      <c r="X156" s="6">
        <f>X155/W152</f>
        <v>0.1</v>
      </c>
      <c r="Y156" s="6">
        <f>Y155/W152</f>
        <v>0</v>
      </c>
      <c r="Z156" s="6">
        <f>Z155/W152</f>
        <v>0.1</v>
      </c>
      <c r="AA156" s="6">
        <f>AA155/W152</f>
        <v>0</v>
      </c>
      <c r="AB156" s="10" t="s">
        <v>531</v>
      </c>
      <c r="AC156" s="6">
        <f>AC155/W125</f>
        <v>0.5</v>
      </c>
      <c r="AD156" s="6">
        <f>AD155/W125</f>
        <v>0.16666666666666666</v>
      </c>
      <c r="AE156" s="6">
        <f>AE155/W125</f>
        <v>0.33333333333333331</v>
      </c>
      <c r="AF156" s="6">
        <f>AF155/W125</f>
        <v>0.16666666666666666</v>
      </c>
      <c r="AG156" s="6">
        <f>AG155/W125</f>
        <v>0.33333333333333331</v>
      </c>
      <c r="AH156" s="6">
        <f>AH155/W125</f>
        <v>0</v>
      </c>
      <c r="AI156" s="6">
        <f>AI155/W125</f>
        <v>0</v>
      </c>
      <c r="AJ156" s="6">
        <f>AJ155/W125</f>
        <v>0</v>
      </c>
      <c r="AK156" s="6">
        <f>AK155/W125</f>
        <v>0</v>
      </c>
      <c r="AL156" s="6">
        <f>AL155/W125</f>
        <v>0</v>
      </c>
    </row>
    <row r="157" spans="21:38" x14ac:dyDescent="0.35">
      <c r="U157" t="s">
        <v>478</v>
      </c>
      <c r="V157" t="s">
        <v>478</v>
      </c>
      <c r="X157" t="s">
        <v>478</v>
      </c>
      <c r="Y157" t="s">
        <v>478</v>
      </c>
      <c r="Z157" t="s">
        <v>478</v>
      </c>
      <c r="AA157" t="s">
        <v>478</v>
      </c>
      <c r="AB157" s="10"/>
    </row>
    <row r="158" spans="21:38" x14ac:dyDescent="0.35">
      <c r="U158">
        <f>COUNTIF(X73:X74,"vier Jahre")</f>
        <v>0</v>
      </c>
      <c r="V158">
        <f>COUNTIF(X73:X74,"vier Jahre")</f>
        <v>0</v>
      </c>
      <c r="X158">
        <f>COUNTIF(X62:X71,"vier Jahre")</f>
        <v>2</v>
      </c>
      <c r="Y158">
        <f>COUNTIF(Y62:Y71,"vier Jahre")</f>
        <v>0</v>
      </c>
      <c r="Z158">
        <f>COUNTIF(Z62:Z71,"vier Jahre")</f>
        <v>1</v>
      </c>
      <c r="AA158">
        <f>COUNTIF(AA62:AA71,"vier Jahre")</f>
        <v>0</v>
      </c>
      <c r="AB158" s="10"/>
      <c r="AC158" t="s">
        <v>527</v>
      </c>
      <c r="AD158" t="s">
        <v>527</v>
      </c>
      <c r="AE158" t="s">
        <v>527</v>
      </c>
      <c r="AF158" t="s">
        <v>527</v>
      </c>
      <c r="AG158" t="s">
        <v>527</v>
      </c>
      <c r="AH158" t="s">
        <v>527</v>
      </c>
      <c r="AI158" t="s">
        <v>527</v>
      </c>
      <c r="AJ158" t="s">
        <v>527</v>
      </c>
      <c r="AK158" t="s">
        <v>527</v>
      </c>
      <c r="AL158" t="s">
        <v>527</v>
      </c>
    </row>
    <row r="159" spans="21:38" x14ac:dyDescent="0.35">
      <c r="U159" s="6">
        <f>U158/W156</f>
        <v>0</v>
      </c>
      <c r="V159" s="6">
        <f>V158/W156</f>
        <v>0</v>
      </c>
      <c r="X159" s="6">
        <f>X158/W152</f>
        <v>0.2</v>
      </c>
      <c r="Y159" s="6">
        <f>Y158/W152</f>
        <v>0</v>
      </c>
      <c r="Z159" s="6">
        <f>Z158/W152</f>
        <v>0.1</v>
      </c>
      <c r="AA159" s="6">
        <f>AA158/W152</f>
        <v>0</v>
      </c>
      <c r="AB159" s="10" t="s">
        <v>515</v>
      </c>
      <c r="AC159">
        <f>(AC129*1+AC135*2+AC141*3+AC147*4+AC153*5)/W121</f>
        <v>4.1904761904761907</v>
      </c>
      <c r="AD159">
        <f>(AD129*1+AD135*2+AD141*3+AD147*4+AD153*5)/W121</f>
        <v>3.1428571428571428</v>
      </c>
      <c r="AE159">
        <f>(AE129*1+AE135*2+AE141*3+AE147*4+AE153*5)/W121</f>
        <v>3.5238095238095237</v>
      </c>
      <c r="AF159">
        <f>(AF129*1+AF135*2+AF141*3+AF147*4+AF153*5)/W121</f>
        <v>4.2380952380952381</v>
      </c>
      <c r="AG159">
        <f>(AG129*1+AG135*2+AG141*3+AG147*4+AG153*5)/W121</f>
        <v>2.6666666666666665</v>
      </c>
      <c r="AH159">
        <f>(AH129*1+AH135*2+AH141*3+AH147*4+AH153*5)/W121</f>
        <v>2.3809523809523809</v>
      </c>
      <c r="AI159">
        <f>(AI129*1+AI135*2+AI141*3+AI147*4+AI153*5)/W121</f>
        <v>1.7619047619047619</v>
      </c>
      <c r="AJ159">
        <f>(AJ129*1+AJ135*2+AJ141*3+AJ147*4+AJ153*5)/W121</f>
        <v>2.1904761904761907</v>
      </c>
      <c r="AK159">
        <f>(AK129*1+AK135*2+AK141*3+AK147*4+AK153*5)/W121</f>
        <v>2.4761904761904763</v>
      </c>
      <c r="AL159">
        <f>(AL129*1+AL135*2+AL141*3+AL147*4+AL153*5)/W121</f>
        <v>1.7619047619047619</v>
      </c>
    </row>
    <row r="160" spans="21:38" x14ac:dyDescent="0.35">
      <c r="U160" t="s">
        <v>477</v>
      </c>
      <c r="V160" t="s">
        <v>477</v>
      </c>
      <c r="X160" t="s">
        <v>477</v>
      </c>
      <c r="Y160" t="s">
        <v>477</v>
      </c>
      <c r="Z160" t="s">
        <v>477</v>
      </c>
      <c r="AA160" t="s">
        <v>477</v>
      </c>
    </row>
    <row r="161" spans="21:38" x14ac:dyDescent="0.35">
      <c r="U161">
        <f>COUNTIF(X73:X74,"fünf Jahre")</f>
        <v>0</v>
      </c>
      <c r="V161">
        <f>COUNTIF(X73:X74,"fünf Jahre")</f>
        <v>0</v>
      </c>
      <c r="X161">
        <f>COUNTIF(X62:X71,"fünf Jahre")</f>
        <v>1</v>
      </c>
      <c r="Y161">
        <f>COUNTIF(Y62:Y71,"fünf Jahre")</f>
        <v>0</v>
      </c>
      <c r="Z161">
        <f>COUNTIF(Z62:Z71,"fünf Jahre")</f>
        <v>1</v>
      </c>
      <c r="AA161">
        <f>COUNTIF(AA62:AA71,"fünf Jahre")</f>
        <v>0</v>
      </c>
      <c r="AB161" s="10" t="s">
        <v>516</v>
      </c>
      <c r="AC161">
        <f>(AC131*1+AC137*2+AC143*3+AC149*4+AC155*5)/W125</f>
        <v>4</v>
      </c>
      <c r="AD161">
        <f>(AD131*1+AD137*2+AD143*3+AD149*4+AD155*5)/W125</f>
        <v>3.3333333333333335</v>
      </c>
      <c r="AE161">
        <f>(AE131*1+AE137*2+AE143*3+AE149*4+AE155*5)/W125</f>
        <v>3.5</v>
      </c>
      <c r="AF161">
        <f>(AF131*1+AF137*2+AF143*3+AF149*4+AF155*5)/W125</f>
        <v>2.8333333333333335</v>
      </c>
      <c r="AG161">
        <f>(AG131*1+AG137*2+AG143*3+AG149*4+AG155*5)/W125</f>
        <v>3.1666666666666665</v>
      </c>
      <c r="AH161">
        <f>(AH131*1+AH137*2+AH143*3+AH149*4+AH155*5)/W125</f>
        <v>1.6666666666666667</v>
      </c>
      <c r="AI161">
        <f>(AI131*1+AI137*2+AI143*3+AI149*4+AI155*5)/W125</f>
        <v>1.3333333333333333</v>
      </c>
      <c r="AJ161">
        <f>(AJ131*1+AJ137*2+AJ143*3+AJ149*4+AJ155*5)/W125</f>
        <v>1.3333333333333333</v>
      </c>
      <c r="AK161">
        <f>(AK131*1+AK137*2+AK143*3+AK149*4+AK155*5)/W125</f>
        <v>1.8333333333333333</v>
      </c>
      <c r="AL161">
        <f>(AL131*1+AL137*2+AL143*3+AL149*4+AL155*5)/W125</f>
        <v>1.5</v>
      </c>
    </row>
    <row r="162" spans="21:38" x14ac:dyDescent="0.35">
      <c r="U162" s="6">
        <f>U161/W156</f>
        <v>0</v>
      </c>
      <c r="V162" s="6">
        <f>V161/W156</f>
        <v>0</v>
      </c>
      <c r="X162" s="6">
        <f>X161/W152</f>
        <v>0.1</v>
      </c>
      <c r="Y162" s="6">
        <f>Y161/W152</f>
        <v>0</v>
      </c>
      <c r="Z162" s="6">
        <f>Z161/W152</f>
        <v>0.1</v>
      </c>
      <c r="AA162" s="6">
        <f>AA161/W152</f>
        <v>0</v>
      </c>
      <c r="AB162" t="s">
        <v>529</v>
      </c>
      <c r="AC162">
        <f>SUM(AC129,AC135,AC141,AC147,AC153)</f>
        <v>21</v>
      </c>
      <c r="AD162">
        <f>SUM(AD129,AD135,AD141,AD147,AD153)</f>
        <v>21</v>
      </c>
      <c r="AE162">
        <f>SUM(AE129,AE135,AE141,AE147,AE153)</f>
        <v>21</v>
      </c>
      <c r="AF162">
        <f>SUM(AF129,AF135,AF141,AF147,AF153)</f>
        <v>21</v>
      </c>
      <c r="AG162">
        <f>SUM(AG129,AG135,AG141,AG147,AG153)</f>
        <v>21</v>
      </c>
      <c r="AH162">
        <f>SUM(AH129,AH135,AH141,AH147,AH153)</f>
        <v>21</v>
      </c>
      <c r="AI162">
        <f>SUM(AI129,AI135,AI141,AI147,AI153)</f>
        <v>21</v>
      </c>
      <c r="AJ162">
        <f>SUM(AJ129,AJ135,AJ141,AJ147,AJ153)</f>
        <v>21</v>
      </c>
      <c r="AK162">
        <f>SUM(AK129,AK135,AK141,AK147,AK153)</f>
        <v>21</v>
      </c>
      <c r="AL162">
        <f>SUM(AL129,AL135,AL141,AL147,AL153)</f>
        <v>21</v>
      </c>
    </row>
    <row r="163" spans="21:38" x14ac:dyDescent="0.35">
      <c r="U163" t="s">
        <v>480</v>
      </c>
      <c r="V163" t="s">
        <v>480</v>
      </c>
      <c r="X163" t="s">
        <v>480</v>
      </c>
      <c r="Y163" t="s">
        <v>480</v>
      </c>
      <c r="Z163" t="s">
        <v>480</v>
      </c>
      <c r="AA163" t="s">
        <v>480</v>
      </c>
      <c r="AB163" s="10" t="s">
        <v>530</v>
      </c>
      <c r="AC163">
        <f>SUM(AC131,AC137,AC143,AC149,AC155)</f>
        <v>6</v>
      </c>
      <c r="AD163">
        <f>SUM(AD131,AD137,AD143,AD149,AD155)</f>
        <v>6</v>
      </c>
      <c r="AE163">
        <f>SUM(AE131,AE137,AE143,AE149,AE155)</f>
        <v>6</v>
      </c>
      <c r="AF163">
        <f>SUM(AF131,AF137,AF143,AF149,AF155)</f>
        <v>6</v>
      </c>
      <c r="AG163">
        <f>SUM(AG131,AG137,AG143,AG149,AG155)</f>
        <v>6</v>
      </c>
      <c r="AH163">
        <f>SUM(AH131,AH137,AH143,AH149,AH155)</f>
        <v>6</v>
      </c>
      <c r="AI163">
        <f>SUM(AI131,AI137,AI143,AI149,AI155)</f>
        <v>6</v>
      </c>
      <c r="AJ163">
        <f>SUM(AJ131,AJ137,AJ143,AJ149,AJ155)</f>
        <v>6</v>
      </c>
      <c r="AK163">
        <f>SUM(AK131,AK137,AK143,AK149,AK155)</f>
        <v>6</v>
      </c>
      <c r="AL163">
        <f>SUM(AL131,AL137,AL143,AL149,AL155)</f>
        <v>6</v>
      </c>
    </row>
    <row r="164" spans="21:38" x14ac:dyDescent="0.35">
      <c r="U164">
        <f>COUNTIF(X73:X74,"sechs Jahre")</f>
        <v>2</v>
      </c>
      <c r="V164">
        <f>COUNTIF(X73:X74,"sechs Jahre")</f>
        <v>2</v>
      </c>
      <c r="X164">
        <f>COUNTIF(X62:X71,"sechs Jahre")</f>
        <v>2</v>
      </c>
      <c r="Y164">
        <f>COUNTIF(Y62:Y71,"sechs Jahre")</f>
        <v>1</v>
      </c>
      <c r="Z164">
        <f>COUNTIF(Z62:Z71,"sechs Jahre")</f>
        <v>0</v>
      </c>
      <c r="AA164">
        <f>COUNTIF(AA62:AA71,"sechs Jahre")</f>
        <v>0</v>
      </c>
    </row>
    <row r="165" spans="21:38" x14ac:dyDescent="0.35">
      <c r="U165" s="6">
        <f>U164/W156</f>
        <v>1</v>
      </c>
      <c r="V165" s="6">
        <f>V164/W156</f>
        <v>1</v>
      </c>
      <c r="X165" s="6">
        <f>X164/W152</f>
        <v>0.2</v>
      </c>
      <c r="Y165" s="6">
        <f>Y164/W152</f>
        <v>0.1</v>
      </c>
      <c r="Z165" s="6">
        <f>Z164/W152</f>
        <v>0</v>
      </c>
      <c r="AA165" s="6">
        <f>AA164/W152</f>
        <v>0</v>
      </c>
    </row>
    <row r="166" spans="21:38" x14ac:dyDescent="0.35">
      <c r="U166" t="s">
        <v>481</v>
      </c>
      <c r="V166" t="s">
        <v>481</v>
      </c>
      <c r="X166" t="s">
        <v>481</v>
      </c>
      <c r="Y166" t="s">
        <v>481</v>
      </c>
      <c r="Z166" t="s">
        <v>481</v>
      </c>
      <c r="AA166" t="s">
        <v>481</v>
      </c>
    </row>
    <row r="167" spans="21:38" x14ac:dyDescent="0.35">
      <c r="U167">
        <f>COUNTIF(X73:X74,"sieben Jahre")</f>
        <v>0</v>
      </c>
      <c r="V167">
        <f>COUNTIF(X73:X74,"sieben Jahre")</f>
        <v>0</v>
      </c>
      <c r="X167">
        <f>COUNTIF(X62:X71,"sieben Jahre")</f>
        <v>1</v>
      </c>
      <c r="Y167">
        <f>COUNTIF(Y62:Y71,"sieben Jahre")</f>
        <v>0</v>
      </c>
      <c r="Z167">
        <f>COUNTIF(Z62:Z71,"sieben Jahre")</f>
        <v>1</v>
      </c>
      <c r="AA167">
        <f>COUNTIF(AA62:AA71,"sieben Jahre")</f>
        <v>1</v>
      </c>
    </row>
    <row r="168" spans="21:38" x14ac:dyDescent="0.35">
      <c r="U168" s="6">
        <f>U167/W156</f>
        <v>0</v>
      </c>
      <c r="V168" s="6">
        <f>V167/W156</f>
        <v>0</v>
      </c>
      <c r="X168" s="6">
        <f>X167/W152</f>
        <v>0.1</v>
      </c>
      <c r="Y168" s="6">
        <f>Y167/W152</f>
        <v>0</v>
      </c>
      <c r="Z168" s="6">
        <f>Z167/W152</f>
        <v>0.1</v>
      </c>
      <c r="AA168" s="6">
        <f>AA167/W152</f>
        <v>0.1</v>
      </c>
    </row>
    <row r="169" spans="21:38" x14ac:dyDescent="0.35">
      <c r="U169" t="s">
        <v>482</v>
      </c>
      <c r="V169" t="s">
        <v>482</v>
      </c>
      <c r="X169" t="s">
        <v>482</v>
      </c>
      <c r="Y169" t="s">
        <v>482</v>
      </c>
      <c r="Z169" t="s">
        <v>482</v>
      </c>
      <c r="AA169" t="s">
        <v>482</v>
      </c>
    </row>
    <row r="170" spans="21:38" x14ac:dyDescent="0.35">
      <c r="U170">
        <f>COUNTIF(X73:X74,"acht Jahre")</f>
        <v>0</v>
      </c>
      <c r="V170">
        <f>COUNTIF(X73:X74,"acht Jahre")</f>
        <v>0</v>
      </c>
      <c r="X170">
        <f>COUNTIF(X62:X71,"acht Jahre")</f>
        <v>0</v>
      </c>
      <c r="Y170">
        <f>COUNTIF(Y62:Y71,"acht Jahre")</f>
        <v>1</v>
      </c>
      <c r="Z170">
        <f>COUNTIF(Z62:Z71,"acht Jahre")</f>
        <v>1</v>
      </c>
      <c r="AA170">
        <f>COUNTIF(AA62:AA71,"acht Jahre")</f>
        <v>0</v>
      </c>
    </row>
    <row r="171" spans="21:38" x14ac:dyDescent="0.35">
      <c r="U171" s="6">
        <f>U170/W156</f>
        <v>0</v>
      </c>
      <c r="V171" s="6">
        <f>V170/W156</f>
        <v>0</v>
      </c>
      <c r="X171" s="6">
        <f>X170/W152</f>
        <v>0</v>
      </c>
      <c r="Y171" s="6">
        <f>Y170/W152</f>
        <v>0.1</v>
      </c>
      <c r="Z171" s="6">
        <f>Z170/W152</f>
        <v>0.1</v>
      </c>
      <c r="AA171" s="6">
        <f>AA170/W152</f>
        <v>0</v>
      </c>
    </row>
    <row r="172" spans="21:38" x14ac:dyDescent="0.35">
      <c r="U172" t="s">
        <v>483</v>
      </c>
      <c r="V172" t="s">
        <v>483</v>
      </c>
      <c r="X172" t="s">
        <v>483</v>
      </c>
      <c r="Y172" t="s">
        <v>483</v>
      </c>
      <c r="Z172" t="s">
        <v>483</v>
      </c>
      <c r="AA172" t="s">
        <v>483</v>
      </c>
    </row>
    <row r="173" spans="21:38" x14ac:dyDescent="0.35">
      <c r="U173">
        <f>COUNTIF(X73:X74,"neun Jahre")</f>
        <v>0</v>
      </c>
      <c r="V173">
        <f>COUNTIF(X73:X74,"neun Jahre")</f>
        <v>0</v>
      </c>
      <c r="X173">
        <f>COUNTIF(X62:X71,"neun Jahre")</f>
        <v>1</v>
      </c>
      <c r="Y173">
        <f>COUNTIF(Y62:Y71,"neun Jahre")</f>
        <v>1</v>
      </c>
      <c r="Z173">
        <f>COUNTIF(Z62:Z71,"neun Jahre")</f>
        <v>1</v>
      </c>
      <c r="AA173">
        <f>COUNTIF(AA62:AA71,"neun Jahre")</f>
        <v>1</v>
      </c>
    </row>
    <row r="174" spans="21:38" x14ac:dyDescent="0.35">
      <c r="U174" s="6">
        <f>U173/W156</f>
        <v>0</v>
      </c>
      <c r="V174" s="6">
        <f>V173/W156</f>
        <v>0</v>
      </c>
      <c r="X174" s="6">
        <f>X173/W152</f>
        <v>0.1</v>
      </c>
      <c r="Y174" s="6">
        <f>Y173/W152</f>
        <v>0.1</v>
      </c>
      <c r="Z174" s="6">
        <f>Z173/W152</f>
        <v>0.1</v>
      </c>
      <c r="AA174" s="6">
        <f>AA173/W152</f>
        <v>0.1</v>
      </c>
    </row>
    <row r="175" spans="21:38" x14ac:dyDescent="0.35">
      <c r="U175" t="s">
        <v>484</v>
      </c>
      <c r="V175" t="s">
        <v>484</v>
      </c>
      <c r="X175" t="s">
        <v>484</v>
      </c>
      <c r="Y175" t="s">
        <v>484</v>
      </c>
      <c r="Z175" t="s">
        <v>484</v>
      </c>
      <c r="AA175" t="s">
        <v>484</v>
      </c>
    </row>
    <row r="176" spans="21:38" x14ac:dyDescent="0.35">
      <c r="U176">
        <f>COUNTIF(X73:X74,"zehn Jahre und älter")</f>
        <v>0</v>
      </c>
      <c r="V176">
        <f>COUNTIF(X73:X74,"zehn Jahre und älter")</f>
        <v>0</v>
      </c>
      <c r="X176">
        <f>COUNTIF(X62:X71,"zehn Jahre und älter")</f>
        <v>1</v>
      </c>
      <c r="Y176">
        <f>COUNTIF(Y62:Y71,"zehn Jahre und älter")</f>
        <v>7</v>
      </c>
      <c r="Z176">
        <f>COUNTIF(Z62:Z71,"zehn Jahre und älter")</f>
        <v>2</v>
      </c>
      <c r="AA176">
        <f>COUNTIF(AA62:AA71,"zehn Jahre und älter")</f>
        <v>5</v>
      </c>
    </row>
    <row r="177" spans="21:27" x14ac:dyDescent="0.35">
      <c r="U177" s="6">
        <f>U176/W156</f>
        <v>0</v>
      </c>
      <c r="V177" s="6">
        <f>V176/W156</f>
        <v>0</v>
      </c>
      <c r="X177" s="6">
        <f>X176/W152</f>
        <v>0.1</v>
      </c>
      <c r="Y177" s="6">
        <f>Y176/W152</f>
        <v>0.7</v>
      </c>
      <c r="Z177" s="6">
        <f>Z176/W152</f>
        <v>0.2</v>
      </c>
      <c r="AA177" s="6">
        <f>AA176/W152</f>
        <v>0.5</v>
      </c>
    </row>
    <row r="178" spans="21:27" x14ac:dyDescent="0.35">
      <c r="U178">
        <f>SUM(U176,U173,U170,U167,U164,U152,U155,U158,U161)</f>
        <v>2</v>
      </c>
      <c r="V178">
        <f>SUM(V152,V155,V158,V161,V164,V167,V170,V173,V176)</f>
        <v>2</v>
      </c>
      <c r="X178">
        <f>SUM(X176,X173,X170,X167,X164,X152,X155,X158,X161)</f>
        <v>10</v>
      </c>
      <c r="Y178">
        <f>SUM(Y176,Y173,Y170,Y167,Y164,Y152,Y155,Y158,Y161)</f>
        <v>10</v>
      </c>
      <c r="Z178">
        <f>SUM(Z176,Z173,Z170,Z167,Z164,Z152,Z155,Z158,Z161)</f>
        <v>10</v>
      </c>
      <c r="AA178">
        <f>SUM(AA176,AA173,AA170,AA167,AA164,AA152,AA155,AA158,AA161)</f>
        <v>10</v>
      </c>
    </row>
    <row r="179" spans="21:27" x14ac:dyDescent="0.35">
      <c r="U179" s="6">
        <f>SUM(U177,U174,U171,U168,U165,U162,U159,U156,U153)</f>
        <v>1</v>
      </c>
      <c r="V179" s="6">
        <f>SUM(V177,V174,V171,V168,V165,V162,V159,V156,V153)</f>
        <v>1</v>
      </c>
      <c r="X179" s="6">
        <f>SUM(X153,X156,X159,X162,X165,X168,X171,X174,X177)</f>
        <v>0.99999999999999989</v>
      </c>
      <c r="Y179" s="6">
        <f>SUM(Y177,Y171,Y171,Y168,Y165,Y162,Y159,Y156,Y153)</f>
        <v>0.99999999999999989</v>
      </c>
      <c r="Z179" s="6">
        <f>SUM(Z177,Z171,Z171,Z168,Z165,Z162,Z159,Z156,Z153)</f>
        <v>1</v>
      </c>
      <c r="AA179" s="6">
        <f>SUM(AA177,AA174,AA171,AA168,AA165,AA162,AA159,AA156,AA153)</f>
        <v>1</v>
      </c>
    </row>
    <row r="182" spans="21:27" x14ac:dyDescent="0.35">
      <c r="W182" t="s">
        <v>513</v>
      </c>
      <c r="X182" s="5" t="s">
        <v>500</v>
      </c>
      <c r="Y182" s="5" t="s">
        <v>500</v>
      </c>
      <c r="Z182" s="5" t="s">
        <v>500</v>
      </c>
      <c r="AA182" s="5" t="s">
        <v>500</v>
      </c>
    </row>
    <row r="183" spans="21:27" x14ac:dyDescent="0.35">
      <c r="W183">
        <f>COUNTA(X76:X82)</f>
        <v>7</v>
      </c>
      <c r="X183">
        <f>COUNTIF(X76:X82,"unter drei Jahren")</f>
        <v>0</v>
      </c>
      <c r="Y183">
        <f>COUNTIF(Y76:Y82,"unter drei Jahre")</f>
        <v>0</v>
      </c>
      <c r="Z183">
        <f>COUNTIF(Z76:Z82,"unter drei Jahren")</f>
        <v>0</v>
      </c>
      <c r="AA183">
        <f>COUNTIF(AA76:AA82,"unter drei Jahre")</f>
        <v>0</v>
      </c>
    </row>
    <row r="184" spans="21:27" x14ac:dyDescent="0.35">
      <c r="X184" s="6">
        <f>X183/W183</f>
        <v>0</v>
      </c>
      <c r="Y184" s="6">
        <f>Y183/W183</f>
        <v>0</v>
      </c>
      <c r="Z184" s="6">
        <f>Z183/W183</f>
        <v>0</v>
      </c>
      <c r="AA184" s="6">
        <f>AA183/W183</f>
        <v>0</v>
      </c>
    </row>
    <row r="185" spans="21:27" x14ac:dyDescent="0.35">
      <c r="X185" t="s">
        <v>479</v>
      </c>
      <c r="Y185" t="s">
        <v>479</v>
      </c>
      <c r="Z185" t="s">
        <v>479</v>
      </c>
      <c r="AA185" t="s">
        <v>479</v>
      </c>
    </row>
    <row r="186" spans="21:27" x14ac:dyDescent="0.35">
      <c r="X186">
        <f>COUNTIF(X76:X82,"drei Jahre")</f>
        <v>0</v>
      </c>
      <c r="Y186">
        <f>COUNTIF(Y76:Y82,"drei Jahre")</f>
        <v>0</v>
      </c>
      <c r="Z186">
        <f>COUNTIF(Z76:Z82,"drei Jahre")</f>
        <v>0</v>
      </c>
      <c r="AA186">
        <f>COUNTIF(AA76:AA82,"drei Jahre")</f>
        <v>0</v>
      </c>
    </row>
    <row r="187" spans="21:27" x14ac:dyDescent="0.35">
      <c r="X187" s="6">
        <f>X186/W183</f>
        <v>0</v>
      </c>
      <c r="Y187" s="6">
        <f>Y186/W183</f>
        <v>0</v>
      </c>
      <c r="Z187" s="6">
        <f>Z186/W183</f>
        <v>0</v>
      </c>
      <c r="AA187" s="6">
        <f>AA186/W183</f>
        <v>0</v>
      </c>
    </row>
    <row r="188" spans="21:27" x14ac:dyDescent="0.35">
      <c r="X188" t="s">
        <v>478</v>
      </c>
      <c r="Y188" t="s">
        <v>478</v>
      </c>
      <c r="Z188" t="s">
        <v>478</v>
      </c>
      <c r="AA188" t="s">
        <v>478</v>
      </c>
    </row>
    <row r="189" spans="21:27" x14ac:dyDescent="0.35">
      <c r="X189">
        <f>COUNTIF(X76:X82,"vier Jahre")</f>
        <v>3</v>
      </c>
      <c r="Y189">
        <f>COUNTIF(Y76:Y82,"vier Jahre")</f>
        <v>0</v>
      </c>
      <c r="Z189">
        <f>COUNTIF(Z76:Z82,"vier Jahre")</f>
        <v>1</v>
      </c>
      <c r="AA189">
        <f>COUNTIF(AA76:AA82,"vier Jahre")</f>
        <v>0</v>
      </c>
    </row>
    <row r="190" spans="21:27" x14ac:dyDescent="0.35">
      <c r="X190" s="6">
        <f>X189/W183</f>
        <v>0.42857142857142855</v>
      </c>
      <c r="Y190" s="6">
        <f>Y189/W183</f>
        <v>0</v>
      </c>
      <c r="Z190" s="6">
        <f>Z189/W183</f>
        <v>0.14285714285714285</v>
      </c>
      <c r="AA190" s="6">
        <f>AA189/W183</f>
        <v>0</v>
      </c>
    </row>
    <row r="191" spans="21:27" x14ac:dyDescent="0.35">
      <c r="X191" t="s">
        <v>477</v>
      </c>
      <c r="Y191" t="s">
        <v>477</v>
      </c>
      <c r="Z191" t="s">
        <v>477</v>
      </c>
      <c r="AA191" t="s">
        <v>477</v>
      </c>
    </row>
    <row r="192" spans="21:27" x14ac:dyDescent="0.35">
      <c r="X192">
        <f>COUNTIF(X76:X82,"fünf Jahre")</f>
        <v>1</v>
      </c>
      <c r="Y192">
        <f>COUNTIF(Y76:Y82,"fünf Jahre")</f>
        <v>0</v>
      </c>
      <c r="Z192">
        <f>COUNTIF(Z76:Z82,"fünf Jahre")</f>
        <v>0</v>
      </c>
      <c r="AA192">
        <f>COUNTIF(AA76:AA82,"fünf Jahre")</f>
        <v>0</v>
      </c>
    </row>
    <row r="193" spans="24:27" x14ac:dyDescent="0.35">
      <c r="X193" s="6">
        <f>X192/W183</f>
        <v>0.14285714285714285</v>
      </c>
      <c r="Y193" s="6">
        <f>Y192/W183</f>
        <v>0</v>
      </c>
      <c r="Z193" s="6">
        <f>Z192/W183</f>
        <v>0</v>
      </c>
      <c r="AA193" s="6">
        <f>AA192/W183</f>
        <v>0</v>
      </c>
    </row>
    <row r="194" spans="24:27" x14ac:dyDescent="0.35">
      <c r="X194" t="s">
        <v>480</v>
      </c>
      <c r="Y194" t="s">
        <v>480</v>
      </c>
      <c r="Z194" t="s">
        <v>480</v>
      </c>
      <c r="AA194" t="s">
        <v>480</v>
      </c>
    </row>
    <row r="195" spans="24:27" x14ac:dyDescent="0.35">
      <c r="X195">
        <f>COUNTIF(X76:X82,"sechs Jahre")</f>
        <v>1</v>
      </c>
      <c r="Y195">
        <f>COUNTIF(Y76:Y82,"sechs Jahre")</f>
        <v>0</v>
      </c>
      <c r="Z195">
        <f>COUNTIF(Z76:Z82,"sechs Jahre")</f>
        <v>0</v>
      </c>
      <c r="AA195">
        <f>COUNTIF(AA76:AA82,"sechs Jahre")</f>
        <v>0</v>
      </c>
    </row>
    <row r="196" spans="24:27" x14ac:dyDescent="0.35">
      <c r="X196" s="6">
        <f>X195/W183</f>
        <v>0.14285714285714285</v>
      </c>
      <c r="Y196" s="6">
        <f>Y195/W183</f>
        <v>0</v>
      </c>
      <c r="Z196" s="6">
        <f>Z195/W183</f>
        <v>0</v>
      </c>
      <c r="AA196" s="6">
        <f>AA195/W183</f>
        <v>0</v>
      </c>
    </row>
    <row r="197" spans="24:27" x14ac:dyDescent="0.35">
      <c r="X197" t="s">
        <v>481</v>
      </c>
      <c r="Y197" t="s">
        <v>481</v>
      </c>
      <c r="Z197" t="s">
        <v>481</v>
      </c>
      <c r="AA197" t="s">
        <v>481</v>
      </c>
    </row>
    <row r="198" spans="24:27" x14ac:dyDescent="0.35">
      <c r="X198">
        <f>COUNTIF(X76:X82,"sieben Jahre")</f>
        <v>0</v>
      </c>
      <c r="Y198">
        <f>COUNTIF(Y76:Y82,"sieben Jahre")</f>
        <v>0</v>
      </c>
      <c r="Z198">
        <f>COUNTIF(Z76:Z82,"sieben Jahre")</f>
        <v>0</v>
      </c>
      <c r="AA198">
        <f>COUNTIF(AA76:AA82,"sieben Jahre")</f>
        <v>0</v>
      </c>
    </row>
    <row r="199" spans="24:27" x14ac:dyDescent="0.35">
      <c r="X199" s="6">
        <f>X198/W183</f>
        <v>0</v>
      </c>
      <c r="Y199" s="6">
        <f>Y198/W183</f>
        <v>0</v>
      </c>
      <c r="Z199" s="6">
        <f>Z198/W183</f>
        <v>0</v>
      </c>
      <c r="AA199" s="6">
        <f>AA198/W183</f>
        <v>0</v>
      </c>
    </row>
    <row r="200" spans="24:27" x14ac:dyDescent="0.35">
      <c r="X200" t="s">
        <v>482</v>
      </c>
      <c r="Y200" t="s">
        <v>482</v>
      </c>
      <c r="Z200" t="s">
        <v>482</v>
      </c>
      <c r="AA200" t="s">
        <v>482</v>
      </c>
    </row>
    <row r="201" spans="24:27" x14ac:dyDescent="0.35">
      <c r="X201">
        <f>COUNTIF(X76:X82,"acht Jahre")</f>
        <v>0</v>
      </c>
      <c r="Y201">
        <f>COUNTIF(Y76:Y82,"acht Jahre")</f>
        <v>2</v>
      </c>
      <c r="Z201">
        <f>COUNTIF(Z76:Z82,"acht Jahre")</f>
        <v>1</v>
      </c>
      <c r="AA201">
        <f>COUNTIF(AA76:AA82,"acht Jahre")</f>
        <v>0</v>
      </c>
    </row>
    <row r="202" spans="24:27" x14ac:dyDescent="0.35">
      <c r="X202" s="6">
        <f>X201/W183</f>
        <v>0</v>
      </c>
      <c r="Y202" s="6">
        <f>Y201/W183</f>
        <v>0.2857142857142857</v>
      </c>
      <c r="Z202" s="6">
        <f>Z201/W183</f>
        <v>0.14285714285714285</v>
      </c>
      <c r="AA202" s="6">
        <f>AA201/W183</f>
        <v>0</v>
      </c>
    </row>
    <row r="203" spans="24:27" x14ac:dyDescent="0.35">
      <c r="X203" t="s">
        <v>483</v>
      </c>
      <c r="Y203" t="s">
        <v>483</v>
      </c>
      <c r="Z203" t="s">
        <v>483</v>
      </c>
      <c r="AA203" t="s">
        <v>483</v>
      </c>
    </row>
    <row r="204" spans="24:27" x14ac:dyDescent="0.35">
      <c r="X204">
        <f>COUNTIF(X76:X82,"neun Jahre")</f>
        <v>0</v>
      </c>
      <c r="Y204">
        <f>COUNTIF(Y76:Y82,"neun Jahre")</f>
        <v>1</v>
      </c>
      <c r="Z204">
        <f>COUNTIF(Z76:Z82,"neun Jahre")</f>
        <v>1</v>
      </c>
      <c r="AA204">
        <f>COUNTIF(AA76:AA82,"neun Jahre")</f>
        <v>0</v>
      </c>
    </row>
    <row r="205" spans="24:27" x14ac:dyDescent="0.35">
      <c r="X205" s="6">
        <f>X204/W183</f>
        <v>0</v>
      </c>
      <c r="Y205" s="6">
        <f>Y204/W183</f>
        <v>0.14285714285714285</v>
      </c>
      <c r="Z205" s="6">
        <f>Z204/W183</f>
        <v>0.14285714285714285</v>
      </c>
      <c r="AA205" s="6">
        <f>AA204/W183</f>
        <v>0</v>
      </c>
    </row>
    <row r="206" spans="24:27" x14ac:dyDescent="0.35">
      <c r="X206" t="s">
        <v>484</v>
      </c>
      <c r="Y206" t="s">
        <v>484</v>
      </c>
      <c r="Z206" t="s">
        <v>484</v>
      </c>
      <c r="AA206" t="s">
        <v>484</v>
      </c>
    </row>
    <row r="207" spans="24:27" x14ac:dyDescent="0.35">
      <c r="X207">
        <f>COUNTIF(X76:X82,"zehn Jahre und älter")</f>
        <v>2</v>
      </c>
      <c r="Y207">
        <f>COUNTIF(Y76:Y82,"zehn Jahre und älter")</f>
        <v>4</v>
      </c>
      <c r="Z207">
        <f>COUNTIF(Z76:Z82,"zehn Jahre und älter")</f>
        <v>4</v>
      </c>
      <c r="AA207">
        <f>COUNTIF(AA76:AA82,"zehn Jahre und älter")</f>
        <v>7</v>
      </c>
    </row>
    <row r="208" spans="24:27" x14ac:dyDescent="0.35">
      <c r="X208" s="6">
        <f>X207/W183</f>
        <v>0.2857142857142857</v>
      </c>
      <c r="Y208" s="6">
        <f>Y207/W183</f>
        <v>0.5714285714285714</v>
      </c>
      <c r="Z208" s="6">
        <f>Z207/W183</f>
        <v>0.5714285714285714</v>
      </c>
      <c r="AA208" s="6">
        <f>AA207/W183</f>
        <v>1</v>
      </c>
    </row>
    <row r="209" spans="24:27" x14ac:dyDescent="0.35">
      <c r="X209">
        <f>SUM(X207,X204,X201,X198,X195,X183,X186,X189,X192)</f>
        <v>7</v>
      </c>
      <c r="Y209">
        <f>SUM(Y207,Y204,Y201,Y198,Y195,Y183,Y186,Y189,Y192)</f>
        <v>7</v>
      </c>
      <c r="Z209">
        <f>SUM(Z207,Z204,Z201,Z198,Z195,Z183,Z186,Z189,Z192)</f>
        <v>7</v>
      </c>
      <c r="AA209">
        <f>SUM(AA207,AA204,AA201,AA198,AA195,AA183,AA186,AA189,AA192)</f>
        <v>7</v>
      </c>
    </row>
    <row r="210" spans="24:27" x14ac:dyDescent="0.35">
      <c r="X210" s="6">
        <f>SUM(X208,X205,X202,X199,X196,X193,X190,X187,X184)</f>
        <v>1</v>
      </c>
      <c r="Y210" s="6">
        <f>SUM(Y208,Y205,Y202,Y199,Y196,Y193,Y190,Y187,Y184)</f>
        <v>0.99999999999999989</v>
      </c>
      <c r="Z210" s="6">
        <f>SUM(Z208,Z205,Z202,Z199,Z196,Z193,Z190,Z187,Z184)</f>
        <v>0.99999999999999978</v>
      </c>
      <c r="AA210" s="6">
        <f>SUM(AA208,AA205,AA202,AA199,AA196,AA193,AA190,AA187,AA184)</f>
        <v>1</v>
      </c>
    </row>
  </sheetData>
  <sortState ref="A3:BT85">
    <sortCondition ref="G3:G85"/>
    <sortCondition ref="Z3:Z85"/>
  </sortState>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EF43-BB35-4395-A9FF-1EA0BCAD0259}">
  <dimension ref="A1"/>
  <sheetViews>
    <sheetView tabSelected="1" topLeftCell="A19" workbookViewId="0">
      <selection activeCell="N10" sqref="N10"/>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5"/>
  <sheetViews>
    <sheetView topLeftCell="A13"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Daten</vt:lpstr>
      <vt:lpstr>Daten_Altersgruppen</vt:lpstr>
      <vt:lpstr>Grafiken_Altersgruppen</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2018-05-24T12:51:25Z</dcterms:modified>
</cp:coreProperties>
</file>