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9"/>
  </bookViews>
  <sheets>
    <sheet name="Sheet1" sheetId="1" state="visible" r:id="rId2"/>
    <sheet name="Sheet2" sheetId="2" state="visible" r:id="rId3"/>
    <sheet name="Negatives" sheetId="3" state="visible" r:id="rId4"/>
    <sheet name="ExtraIms" sheetId="4" state="visible" r:id="rId5"/>
    <sheet name="ResultsLC" sheetId="5" state="visible" r:id="rId6"/>
    <sheet name="MoreNegs" sheetId="6" state="visible" r:id="rId7"/>
    <sheet name="resultsCNN" sheetId="7" state="visible" r:id="rId8"/>
    <sheet name="Sheet8" sheetId="8" state="visible" r:id="rId9"/>
    <sheet name="ExtraNegObjs" sheetId="9" state="visible" r:id="rId10"/>
    <sheet name="AddNegObjs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<sst xmlns="http://schemas.openxmlformats.org/spreadsheetml/2006/main" count="847" uniqueCount="186">
  <si>
    <t xml:space="preserve">SN</t>
  </si>
  <si>
    <t xml:space="preserve">CV</t>
  </si>
  <si>
    <t xml:space="preserve">BZ</t>
  </si>
  <si>
    <t xml:space="preserve">AST </t>
  </si>
  <si>
    <t xml:space="preserve">AGN</t>
  </si>
  <si>
    <t xml:space="preserve">OTHER</t>
  </si>
  <si>
    <t xml:space="preserve">TOTAL</t>
  </si>
  <si>
    <t xml:space="preserve">TIME</t>
  </si>
  <si>
    <t xml:space="preserve">Available objects</t>
  </si>
  <si>
    <t xml:space="preserve">AO after light curve restriction &lt;2012</t>
  </si>
  <si>
    <t xml:space="preserve">AO after restriccion of cutouts YYMMDD and obs1</t>
  </si>
  <si>
    <t xml:space="preserve">AO restriction YYMMDD obs 1 second search</t>
  </si>
  <si>
    <t xml:space="preserve">no neigh</t>
  </si>
  <si>
    <t xml:space="preserve">1 neighbor</t>
  </si>
  <si>
    <t xml:space="preserve">3 neighbors</t>
  </si>
  <si>
    <t xml:space="preserve">Lost cutouts</t>
  </si>
  <si>
    <t xml:space="preserve">Cutouts that do not require neighbors</t>
  </si>
  <si>
    <t xml:space="preserve">Cutouts that require 1 neighbor</t>
  </si>
  <si>
    <t xml:space="preserve">13h</t>
  </si>
  <si>
    <t xml:space="preserve">Cutoutsthat require 3 neighbors</t>
  </si>
  <si>
    <t xml:space="preserve">25h</t>
  </si>
  <si>
    <t xml:space="preserve">38h</t>
  </si>
  <si>
    <t xml:space="preserve">Busqueda podia tener mas de un cutout</t>
  </si>
  <si>
    <t xml:space="preserve">Dfallmod_XX</t>
  </si>
  <si>
    <t xml:space="preserve">219+18</t>
  </si>
  <si>
    <t xml:space="preserve">39+2</t>
  </si>
  <si>
    <t xml:space="preserve">113+12</t>
  </si>
  <si>
    <t xml:space="preserve">Not available neighbors (1)</t>
  </si>
  <si>
    <t xml:space="preserve">Left:</t>
  </si>
  <si>
    <t xml:space="preserve">89+4</t>
  </si>
  <si>
    <t xml:space="preserve">Not available neighbors (3)</t>
  </si>
  <si>
    <t xml:space="preserve">Total ROI</t>
  </si>
  <si>
    <t xml:space="preserve">Stats taking only the first cutout per object: orderDF_XX</t>
  </si>
  <si>
    <t xml:space="preserve">Total 1 N</t>
  </si>
  <si>
    <t xml:space="preserve">REVISAR</t>
  </si>
  <si>
    <t xml:space="preserve">Total 3 N</t>
  </si>
  <si>
    <t xml:space="preserve">More obs the same day of max mag YYMMDD</t>
  </si>
  <si>
    <t xml:space="preserve">Cv</t>
  </si>
  <si>
    <t xml:space="preserve">Bz</t>
  </si>
  <si>
    <t xml:space="preserve">AO after restriccion of cutouts YYMMDD and any obs</t>
  </si>
  <si>
    <t xml:space="preserve">Toal observations</t>
  </si>
  <si>
    <t xml:space="preserve">New Obs</t>
  </si>
  <si>
    <t xml:space="preserve"># objects with 1 N</t>
  </si>
  <si>
    <t xml:space="preserve">Cutouts that require 3 neighbors</t>
  </si>
  <si>
    <t xml:space="preserve">#objects with 3 N</t>
  </si>
  <si>
    <t xml:space="preserve">Total 3N</t>
  </si>
  <si>
    <t xml:space="preserve">Total</t>
  </si>
  <si>
    <t xml:space="preserve">Final # of observations at YYMMDD (one season)</t>
  </si>
  <si>
    <t xml:space="preserve">Objects with observations at YYMMDD</t>
  </si>
  <si>
    <t xml:space="preserve">Total observations per year</t>
  </si>
  <si>
    <t xml:space="preserve">Obs that do not require N</t>
  </si>
  <si>
    <t xml:space="preserve">Obs that require one N</t>
  </si>
  <si>
    <t xml:space="preserve">Obs that require 3 N</t>
  </si>
  <si>
    <t xml:space="preserve"># objects with 3 N</t>
  </si>
  <si>
    <t xml:space="preserve">Objects with ims at YYMMDD</t>
  </si>
  <si>
    <t xml:space="preserve">Lost objects</t>
  </si>
  <si>
    <t xml:space="preserve"> </t>
  </si>
  <si>
    <t xml:space="preserve">Number of observations at the year of max mag YY (one season)</t>
  </si>
  <si>
    <t xml:space="preserve">Total observations season</t>
  </si>
  <si>
    <t xml:space="preserve">SN </t>
  </si>
  <si>
    <t xml:space="preserve">BZ </t>
  </si>
  <si>
    <t xml:space="preserve">Objects with LC &lt; 10pts</t>
  </si>
  <si>
    <t xml:space="preserve">Objects with LC &gt;10 pts</t>
  </si>
  <si>
    <t xml:space="preserve">Final # of observations at the year of max mag YY (one season)</t>
  </si>
  <si>
    <t xml:space="preserve">Available observations the year before and after</t>
  </si>
  <si>
    <t xml:space="preserve">Objs with ims available</t>
  </si>
  <si>
    <t xml:space="preserve">Total observations all years</t>
  </si>
  <si>
    <t xml:space="preserve">Run</t>
  </si>
  <si>
    <t xml:space="preserve">zscale roi</t>
  </si>
  <si>
    <t xml:space="preserve">pendiente</t>
  </si>
  <si>
    <t xml:space="preserve">old ROI</t>
  </si>
  <si>
    <t xml:space="preserve">ALL images</t>
  </si>
  <si>
    <t xml:space="preserve">TOTAL observations complete season</t>
  </si>
  <si>
    <t xml:space="preserve">Number of objects</t>
  </si>
  <si>
    <t xml:space="preserve">Number of images</t>
  </si>
  <si>
    <t xml:space="preserve">Negative search: using ims from all season</t>
  </si>
  <si>
    <t xml:space="preserve">Retrieved ims with neg crds</t>
  </si>
  <si>
    <t xml:space="preserve">Total ims</t>
  </si>
  <si>
    <t xml:space="preserve">Lost Objects</t>
  </si>
  <si>
    <t xml:space="preserve">Negative search: using ims from all season +less negs + npix</t>
  </si>
  <si>
    <t xml:space="preserve">Ims with neg crds already</t>
  </si>
  <si>
    <t xml:space="preserve">Ims with neg crds to search</t>
  </si>
  <si>
    <t xml:space="preserve">Not available ims with neg crds</t>
  </si>
  <si>
    <t xml:space="preserve">Final ims with neg crds to search</t>
  </si>
  <si>
    <t xml:space="preserve">to search neighs</t>
  </si>
  <si>
    <t xml:space="preserve">Lost ims with neg crds</t>
  </si>
  <si>
    <t xml:space="preserve">1 neighbor already</t>
  </si>
  <si>
    <t xml:space="preserve">1 neighbor to search</t>
  </si>
  <si>
    <t xml:space="preserve">3 neighbor already</t>
  </si>
  <si>
    <t xml:space="preserve">3 neighbor to search</t>
  </si>
  <si>
    <t xml:space="preserve">borre</t>
  </si>
  <si>
    <t xml:space="preserve">TOTAL SEARCH</t>
  </si>
  <si>
    <t xml:space="preserve">TOTAL POT Ims</t>
  </si>
  <si>
    <t xml:space="preserve">factor 1N</t>
  </si>
  <si>
    <t xml:space="preserve">Ims with neg crds to search (h)</t>
  </si>
  <si>
    <t xml:space="preserve">factor 3N</t>
  </si>
  <si>
    <t xml:space="preserve">Ims with neg crds to search (D)</t>
  </si>
  <si>
    <t xml:space="preserve">1 neighbor to search (h)</t>
  </si>
  <si>
    <t xml:space="preserve">1 neighbor to search (D)</t>
  </si>
  <si>
    <t xml:space="preserve">3 neighbor to search (h)</t>
  </si>
  <si>
    <t xml:space="preserve">3 neighbor to search (D)</t>
  </si>
  <si>
    <t xml:space="preserve">Solo servidor</t>
  </si>
  <si>
    <t xml:space="preserve">Neighbors to search of ims with neg crds retrieved</t>
  </si>
  <si>
    <t xml:space="preserve">Negative search: using ims from all season +less negs (2negDF) sin guardar</t>
  </si>
  <si>
    <t xml:space="preserve">AO after restriccion of cutouts YYMMDD and any observation</t>
  </si>
  <si>
    <t xml:space="preserve">incomplete search</t>
  </si>
  <si>
    <t xml:space="preserve">Running</t>
  </si>
  <si>
    <t xml:space="preserve">Falta ROI</t>
  </si>
  <si>
    <t xml:space="preserve">Total ims with pos crds</t>
  </si>
  <si>
    <t xml:space="preserve">AST</t>
  </si>
  <si>
    <t xml:space="preserve">Original objs</t>
  </si>
  <si>
    <t xml:space="preserve">Discover date &lt;2010</t>
  </si>
  <si>
    <t xml:space="preserve">algunos ya están</t>
  </si>
  <si>
    <t xml:space="preserve">*identificarlos</t>
  </si>
  <si>
    <t xml:space="preserve">Objs to search years</t>
  </si>
  <si>
    <t xml:space="preserve">searchAndDownload</t>
  </si>
  <si>
    <t xml:space="preserve">SN 3 neighs en ExtraIms_neighs</t>
  </si>
  <si>
    <t xml:space="preserve">CV 3 neighs en ExtraIms_neighs</t>
  </si>
  <si>
    <t xml:space="preserve">Samples train</t>
  </si>
  <si>
    <t xml:space="preserve">Samples test</t>
  </si>
  <si>
    <t xml:space="preserve">Class</t>
  </si>
  <si>
    <t xml:space="preserve">AVG</t>
  </si>
  <si>
    <t xml:space="preserve">TPR (recall)</t>
  </si>
  <si>
    <t xml:space="preserve">Precision</t>
  </si>
  <si>
    <t xml:space="preserve">FPR</t>
  </si>
  <si>
    <t xml:space="preserve">F1</t>
  </si>
  <si>
    <t xml:space="preserve">TPR</t>
  </si>
  <si>
    <t xml:space="preserve">non transient</t>
  </si>
  <si>
    <t xml:space="preserve">Binary </t>
  </si>
  <si>
    <t xml:space="preserve">original LC in 3 years</t>
  </si>
  <si>
    <t xml:space="preserve">ACC</t>
  </si>
  <si>
    <t xml:space="preserve">falta contar</t>
  </si>
  <si>
    <t xml:space="preserve">running</t>
  </si>
  <si>
    <t xml:space="preserve">count</t>
  </si>
  <si>
    <t xml:space="preserve">3 other</t>
  </si>
  <si>
    <t xml:space="preserve">one </t>
  </si>
  <si>
    <t xml:space="preserve">3 CV</t>
  </si>
  <si>
    <t xml:space="preserve">3 SN desde 800</t>
  </si>
  <si>
    <t xml:space="preserve">CV ***</t>
  </si>
  <si>
    <t xml:space="preserve">3 AGN</t>
  </si>
  <si>
    <t xml:space="preserve">3 SN found hasta 800</t>
  </si>
  <si>
    <t xml:space="preserve">neigh</t>
  </si>
  <si>
    <t xml:space="preserve">1 SN hasta 700</t>
  </si>
  <si>
    <t xml:space="preserve">aux</t>
  </si>
  <si>
    <t xml:space="preserve">1 SN desde 700</t>
  </si>
  <si>
    <t xml:space="preserve">DenseNet121 finuted with 3D images from pngs</t>
  </si>
  <si>
    <t xml:space="preserve">TRP (recall)</t>
  </si>
  <si>
    <t xml:space="preserve">- </t>
  </si>
  <si>
    <t xml:space="preserve">DenseNet121 finuted with 3D images from max bright png</t>
  </si>
  <si>
    <t xml:space="preserve">-</t>
  </si>
  <si>
    <t xml:space="preserve">Transient</t>
  </si>
  <si>
    <t xml:space="preserve">Non-tran</t>
  </si>
  <si>
    <t xml:space="preserve">N=5</t>
  </si>
  <si>
    <t xml:space="preserve">N=7</t>
  </si>
  <si>
    <t xml:space="preserve">N=9</t>
  </si>
  <si>
    <t xml:space="preserve">N=10</t>
  </si>
  <si>
    <t xml:space="preserve">N=12</t>
  </si>
  <si>
    <t xml:space="preserve">N=16</t>
  </si>
  <si>
    <t xml:space="preserve">Ims 9 consec w image max bright</t>
  </si>
  <si>
    <t xml:space="preserve">3 consec images (no restr in max bright)</t>
  </si>
  <si>
    <t xml:space="preserve">one</t>
  </si>
  <si>
    <t xml:space="preserve">3 Neigh OTHEr</t>
  </si>
  <si>
    <t xml:space="preserve">3 neigh BZ</t>
  </si>
  <si>
    <t xml:space="preserve">3 neigh AGN</t>
  </si>
  <si>
    <t xml:space="preserve">neigh </t>
  </si>
  <si>
    <t xml:space="preserve">1 neigh SN 0:700</t>
  </si>
  <si>
    <t xml:space="preserve">1 SN 700:</t>
  </si>
  <si>
    <t xml:space="preserve">₂</t>
  </si>
  <si>
    <t xml:space="preserve">3 neigh ast</t>
  </si>
  <si>
    <t xml:space="preserve">1 neigh 700:</t>
  </si>
  <si>
    <t xml:space="preserve">ALL</t>
  </si>
  <si>
    <t xml:space="preserve">3neg 0:700</t>
  </si>
  <si>
    <t xml:space="preserve">3neg 700:</t>
  </si>
  <si>
    <t xml:space="preserve">OTHER neg 3 0:400</t>
  </si>
  <si>
    <t xml:space="preserve">AGN 3 neg</t>
  </si>
  <si>
    <t xml:space="preserve">CV </t>
  </si>
  <si>
    <t xml:space="preserve">CV 3 neigh neg 0:400</t>
  </si>
  <si>
    <t xml:space="preserve">extra</t>
  </si>
  <si>
    <t xml:space="preserve">CV 1 neg 0:400</t>
  </si>
  <si>
    <t xml:space="preserve">three</t>
  </si>
  <si>
    <t xml:space="preserve">CV 3neigh 400:</t>
  </si>
  <si>
    <t xml:space="preserve">1 neg SN 700:</t>
  </si>
  <si>
    <t xml:space="preserve">AGN 3 neg 500:</t>
  </si>
  <si>
    <t xml:space="preserve">more</t>
  </si>
  <si>
    <t xml:space="preserve">OTHER neg 3 400:</t>
  </si>
  <si>
    <t xml:space="preserve">1 neg SN 0:700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</si>
</sst>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"/>
    <numFmt numFmtId="167" formatCode="0.00"/>
    <numFmt numFmtId="168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FF9999"/>
        <bgColor rgb="FFFF8080"/>
      </patternFill>
    </fill>
    <fill>
      <patternFill patternType="solid">
        <fgColor rgb="FFCCCCCC"/>
        <bgColor rgb="FFDDDDDD"/>
      </patternFill>
    </fill>
    <fill>
      <patternFill patternType="solid">
        <fgColor rgb="FFCC66FF"/>
        <bgColor rgb="FF9999FF"/>
      </patternFill>
    </fill>
    <fill>
      <patternFill patternType="solid">
        <fgColor rgb="FF66FF99"/>
        <bgColor rgb="FF99FFFF"/>
      </patternFill>
    </fill>
    <fill>
      <patternFill patternType="solid">
        <fgColor rgb="FFFFCC00"/>
        <bgColor rgb="FFFFFF00"/>
      </patternFill>
    </fill>
    <fill>
      <patternFill patternType="solid">
        <fgColor rgb="FFDCFFDC"/>
        <bgColor rgb="FFCCFFFF"/>
      </patternFill>
    </fill>
    <fill>
      <patternFill patternType="solid">
        <fgColor rgb="FFDDDDDD"/>
        <bgColor rgb="FFCCCCCC"/>
      </patternFill>
    </fill>
    <fill>
      <patternFill patternType="solid">
        <fgColor rgb="FFEEC591"/>
        <bgColor rgb="FFCCCCCC"/>
      </patternFill>
    </fill>
    <fill>
      <patternFill patternType="solid">
        <fgColor rgb="FFFF3333"/>
        <bgColor rgb="FFFF6600"/>
      </patternFill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FFDC"/>
      <rgbColor rgb="FFFFFF99"/>
      <rgbColor rgb="FF99CCFF"/>
      <rgbColor rgb="FFFF9999"/>
      <rgbColor rgb="FFCC66FF"/>
      <rgbColor rgb="FFEEC591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36734693877551"/>
    <col collapsed="false" hidden="false" max="3" min="2" style="0" width="8.23469387755102"/>
    <col collapsed="false" hidden="false" max="6" min="4" style="0" width="8.36734693877551"/>
    <col collapsed="false" hidden="false" max="7" min="7" style="0" width="8.23469387755102"/>
    <col collapsed="false" hidden="false" max="1025" min="8" style="0" width="8.36734693877551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5" t="s">
        <v>7</v>
      </c>
    </row>
    <row r="2" customFormat="false" ht="12.8" hidden="false" customHeight="false" outlineLevel="0" collapsed="false">
      <c r="A2" s="6" t="s">
        <v>8</v>
      </c>
      <c r="B2" s="7" t="n">
        <v>1723</v>
      </c>
      <c r="C2" s="7" t="n">
        <v>987</v>
      </c>
      <c r="D2" s="7" t="n">
        <v>270</v>
      </c>
      <c r="E2" s="7" t="n">
        <v>27</v>
      </c>
      <c r="F2" s="7" t="n">
        <v>651</v>
      </c>
      <c r="G2" s="8" t="n">
        <v>1055</v>
      </c>
      <c r="H2" s="9" t="n">
        <f aca="false">SUM(B2:G2)</f>
        <v>4713</v>
      </c>
      <c r="I2" s="5"/>
    </row>
    <row r="3" customFormat="false" ht="29.95" hidden="false" customHeight="true" outlineLevel="0" collapsed="false">
      <c r="A3" s="10" t="s">
        <v>9</v>
      </c>
      <c r="B3" s="7" t="n">
        <v>1699</v>
      </c>
      <c r="C3" s="7" t="n">
        <v>979</v>
      </c>
      <c r="D3" s="7" t="n">
        <v>267</v>
      </c>
      <c r="E3" s="7" t="n">
        <v>26</v>
      </c>
      <c r="F3" s="7" t="n">
        <v>649</v>
      </c>
      <c r="G3" s="8" t="n">
        <v>1021</v>
      </c>
      <c r="H3" s="9" t="n">
        <f aca="false">SUM(B3:G3)</f>
        <v>4641</v>
      </c>
      <c r="I3" s="5"/>
    </row>
    <row r="4" customFormat="false" ht="23.95" hidden="false" customHeight="false" outlineLevel="0" collapsed="false">
      <c r="A4" s="10" t="s">
        <v>10</v>
      </c>
      <c r="B4" s="7" t="n">
        <v>502</v>
      </c>
      <c r="C4" s="7" t="n">
        <v>822</v>
      </c>
      <c r="D4" s="7" t="n">
        <v>219</v>
      </c>
      <c r="E4" s="7" t="n">
        <v>24</v>
      </c>
      <c r="F4" s="7" t="n">
        <v>606</v>
      </c>
      <c r="G4" s="8" t="n">
        <v>762</v>
      </c>
      <c r="H4" s="9" t="n">
        <f aca="false">SUM(B4:G4)</f>
        <v>2935</v>
      </c>
      <c r="I4" s="5"/>
    </row>
    <row r="5" customFormat="false" ht="23.85" hidden="false" customHeight="false" outlineLevel="0" collapsed="false">
      <c r="A5" s="10" t="s">
        <v>11</v>
      </c>
      <c r="B5" s="11"/>
      <c r="C5" s="11" t="n">
        <v>36</v>
      </c>
      <c r="D5" s="7"/>
      <c r="E5" s="7"/>
      <c r="F5" s="7"/>
      <c r="G5" s="12" t="n">
        <v>143</v>
      </c>
      <c r="H5" s="9"/>
      <c r="I5" s="5"/>
    </row>
    <row r="6" customFormat="false" ht="12.8" hidden="false" customHeight="false" outlineLevel="0" collapsed="false">
      <c r="A6" s="10" t="s">
        <v>12</v>
      </c>
      <c r="B6" s="11"/>
      <c r="C6" s="11" t="n">
        <v>8</v>
      </c>
      <c r="D6" s="7"/>
      <c r="E6" s="7"/>
      <c r="F6" s="7"/>
      <c r="G6" s="12" t="n">
        <v>32</v>
      </c>
      <c r="H6" s="9"/>
      <c r="I6" s="5"/>
    </row>
    <row r="7" customFormat="false" ht="12.8" hidden="false" customHeight="false" outlineLevel="0" collapsed="false">
      <c r="A7" s="10" t="s">
        <v>13</v>
      </c>
      <c r="B7" s="11"/>
      <c r="C7" s="11" t="n">
        <v>17</v>
      </c>
      <c r="D7" s="7"/>
      <c r="E7" s="7"/>
      <c r="F7" s="7"/>
      <c r="G7" s="12" t="n">
        <v>70</v>
      </c>
      <c r="H7" s="9"/>
      <c r="I7" s="5"/>
    </row>
    <row r="8" customFormat="false" ht="12.8" hidden="false" customHeight="false" outlineLevel="0" collapsed="false">
      <c r="A8" s="10" t="s">
        <v>14</v>
      </c>
      <c r="B8" s="11"/>
      <c r="C8" s="11" t="n">
        <v>11</v>
      </c>
      <c r="D8" s="7"/>
      <c r="E8" s="7"/>
      <c r="F8" s="7"/>
      <c r="G8" s="12" t="n">
        <v>38</v>
      </c>
      <c r="H8" s="9"/>
      <c r="I8" s="5"/>
    </row>
    <row r="9" customFormat="false" ht="12.8" hidden="false" customHeight="false" outlineLevel="0" collapsed="false">
      <c r="A9" s="10" t="s">
        <v>15</v>
      </c>
      <c r="B9" s="11"/>
      <c r="C9" s="11" t="n">
        <v>0</v>
      </c>
      <c r="D9" s="7"/>
      <c r="E9" s="7"/>
      <c r="F9" s="7"/>
      <c r="G9" s="12" t="n">
        <v>3</v>
      </c>
      <c r="H9" s="9"/>
      <c r="I9" s="5"/>
    </row>
    <row r="10" customFormat="false" ht="23.95" hidden="false" customHeight="false" outlineLevel="0" collapsed="false">
      <c r="A10" s="10" t="s">
        <v>16</v>
      </c>
      <c r="B10" s="7" t="n">
        <v>87</v>
      </c>
      <c r="C10" s="7" t="n">
        <v>161</v>
      </c>
      <c r="D10" s="7" t="n">
        <v>39</v>
      </c>
      <c r="E10" s="7" t="n">
        <v>6</v>
      </c>
      <c r="F10" s="7" t="n">
        <v>116</v>
      </c>
      <c r="G10" s="8" t="n">
        <v>127</v>
      </c>
      <c r="H10" s="9" t="n">
        <f aca="false">SUM(B10:G10)</f>
        <v>536</v>
      </c>
      <c r="I10" s="5" t="n">
        <v>0</v>
      </c>
    </row>
    <row r="11" customFormat="false" ht="26.2" hidden="false" customHeight="true" outlineLevel="0" collapsed="false">
      <c r="A11" s="10" t="s">
        <v>17</v>
      </c>
      <c r="B11" s="7" t="n">
        <v>254</v>
      </c>
      <c r="C11" s="7" t="n">
        <v>398</v>
      </c>
      <c r="D11" s="7" t="n">
        <v>113</v>
      </c>
      <c r="E11" s="7" t="n">
        <v>15</v>
      </c>
      <c r="F11" s="7" t="n">
        <v>293</v>
      </c>
      <c r="G11" s="8" t="n">
        <v>408</v>
      </c>
      <c r="H11" s="9" t="n">
        <f aca="false">SUM(B11:G11)</f>
        <v>1481</v>
      </c>
      <c r="I11" s="5" t="s">
        <v>18</v>
      </c>
    </row>
    <row r="12" customFormat="false" ht="23.95" hidden="false" customHeight="false" outlineLevel="0" collapsed="false">
      <c r="A12" s="10" t="s">
        <v>19</v>
      </c>
      <c r="B12" s="7" t="n">
        <v>153</v>
      </c>
      <c r="C12" s="7" t="n">
        <v>258</v>
      </c>
      <c r="D12" s="7" t="n">
        <v>89</v>
      </c>
      <c r="E12" s="7" t="n">
        <v>3</v>
      </c>
      <c r="F12" s="7" t="n">
        <v>189</v>
      </c>
      <c r="G12" s="8" t="n">
        <v>220</v>
      </c>
      <c r="H12" s="9" t="n">
        <f aca="false">SUM(B12:G12)</f>
        <v>912</v>
      </c>
      <c r="I12" s="5" t="s">
        <v>20</v>
      </c>
    </row>
    <row r="13" customFormat="false" ht="12.8" hidden="false" customHeight="false" outlineLevel="0" collapsed="false">
      <c r="A13" s="13" t="s">
        <v>15</v>
      </c>
      <c r="B13" s="14" t="n">
        <v>8</v>
      </c>
      <c r="C13" s="14" t="n">
        <v>5</v>
      </c>
      <c r="D13" s="14" t="n">
        <v>2</v>
      </c>
      <c r="E13" s="14" t="n">
        <v>0</v>
      </c>
      <c r="F13" s="14" t="n">
        <v>8</v>
      </c>
      <c r="G13" s="15" t="n">
        <v>7</v>
      </c>
      <c r="H13" s="16" t="n">
        <f aca="false">SUM(B13:G13)</f>
        <v>30</v>
      </c>
      <c r="I13" s="5" t="s">
        <v>21</v>
      </c>
    </row>
    <row r="16" customFormat="false" ht="12.8" hidden="false" customHeight="false" outlineLevel="0" collapsed="false">
      <c r="A16" s="17" t="s">
        <v>22</v>
      </c>
      <c r="B16" s="17"/>
      <c r="C16" s="17"/>
      <c r="D16" s="17"/>
      <c r="E16" s="17"/>
      <c r="F16" s="17"/>
      <c r="G16" s="17"/>
      <c r="H16" s="17"/>
    </row>
    <row r="17" customFormat="false" ht="12.8" hidden="false" customHeight="false" outlineLevel="0" collapsed="false">
      <c r="A17" s="18"/>
      <c r="B17" s="19" t="s">
        <v>0</v>
      </c>
      <c r="C17" s="19" t="s">
        <v>1</v>
      </c>
      <c r="D17" s="19" t="s">
        <v>2</v>
      </c>
      <c r="E17" s="19" t="s">
        <v>3</v>
      </c>
      <c r="F17" s="19" t="s">
        <v>4</v>
      </c>
      <c r="G17" s="20" t="s">
        <v>5</v>
      </c>
      <c r="H17" s="21" t="s">
        <v>6</v>
      </c>
    </row>
    <row r="18" customFormat="false" ht="12.8" hidden="false" customHeight="false" outlineLevel="0" collapsed="false">
      <c r="A18" s="6" t="s">
        <v>8</v>
      </c>
      <c r="B18" s="7" t="n">
        <v>1723</v>
      </c>
      <c r="C18" s="7" t="n">
        <v>987</v>
      </c>
      <c r="D18" s="7" t="n">
        <v>270</v>
      </c>
      <c r="E18" s="7" t="n">
        <v>27</v>
      </c>
      <c r="F18" s="7" t="n">
        <v>651</v>
      </c>
      <c r="G18" s="8" t="n">
        <v>1055</v>
      </c>
      <c r="H18" s="9" t="n">
        <f aca="false">SUM(B18:G18)</f>
        <v>4713</v>
      </c>
    </row>
    <row r="19" customFormat="false" ht="23.95" hidden="false" customHeight="false" outlineLevel="0" collapsed="false">
      <c r="A19" s="10" t="s">
        <v>9</v>
      </c>
      <c r="B19" s="7" t="n">
        <v>1699</v>
      </c>
      <c r="C19" s="7" t="n">
        <v>979</v>
      </c>
      <c r="D19" s="7" t="n">
        <v>267</v>
      </c>
      <c r="E19" s="7" t="n">
        <v>26</v>
      </c>
      <c r="F19" s="7" t="n">
        <v>649</v>
      </c>
      <c r="G19" s="8" t="n">
        <v>1021</v>
      </c>
      <c r="H19" s="22" t="n">
        <f aca="false">SUM(B19:G19)</f>
        <v>4641</v>
      </c>
      <c r="I19" s="0" t="s">
        <v>23</v>
      </c>
    </row>
    <row r="20" customFormat="false" ht="23.85" hidden="false" customHeight="false" outlineLevel="0" collapsed="false">
      <c r="A20" s="10" t="s">
        <v>10</v>
      </c>
      <c r="B20" s="7" t="n">
        <v>994</v>
      </c>
      <c r="C20" s="7" t="n">
        <f aca="false">C4+C5</f>
        <v>858</v>
      </c>
      <c r="D20" s="7" t="s">
        <v>24</v>
      </c>
      <c r="E20" s="7" t="n">
        <v>24</v>
      </c>
      <c r="F20" s="7" t="n">
        <v>606</v>
      </c>
      <c r="G20" s="8" t="n">
        <f aca="false">G4+G5</f>
        <v>905</v>
      </c>
      <c r="H20" s="23" t="n">
        <f aca="false">SUM(B20:G20)</f>
        <v>3387</v>
      </c>
    </row>
    <row r="21" customFormat="false" ht="23.85" hidden="false" customHeight="false" outlineLevel="0" collapsed="false">
      <c r="A21" s="10" t="s">
        <v>16</v>
      </c>
      <c r="B21" s="7" t="n">
        <v>207</v>
      </c>
      <c r="C21" s="7" t="n">
        <f aca="false">C6+C10</f>
        <v>169</v>
      </c>
      <c r="D21" s="7" t="s">
        <v>25</v>
      </c>
      <c r="E21" s="7" t="n">
        <v>6</v>
      </c>
      <c r="F21" s="7" t="n">
        <v>116</v>
      </c>
      <c r="G21" s="7" t="n">
        <f aca="false">G6+G10</f>
        <v>159</v>
      </c>
      <c r="H21" s="24" t="n">
        <f aca="false">SUM(B21:G21)</f>
        <v>657</v>
      </c>
    </row>
    <row r="22" customFormat="false" ht="23.7" hidden="false" customHeight="false" outlineLevel="0" collapsed="false">
      <c r="A22" s="10" t="s">
        <v>17</v>
      </c>
      <c r="B22" s="25" t="n">
        <v>480</v>
      </c>
      <c r="C22" s="25" t="n">
        <f aca="false">C11+C7</f>
        <v>415</v>
      </c>
      <c r="D22" s="25" t="s">
        <v>26</v>
      </c>
      <c r="E22" s="25" t="n">
        <v>15</v>
      </c>
      <c r="F22" s="25" t="n">
        <v>293</v>
      </c>
      <c r="G22" s="25" t="n">
        <f aca="false">G7+G11</f>
        <v>478</v>
      </c>
      <c r="H22" s="23" t="n">
        <f aca="false">SUM(B22:G22)</f>
        <v>1681</v>
      </c>
    </row>
    <row r="23" customFormat="false" ht="24.95" hidden="false" customHeight="true" outlineLevel="0" collapsed="false">
      <c r="A23" s="10" t="s">
        <v>27</v>
      </c>
      <c r="B23" s="7" t="n">
        <v>86</v>
      </c>
      <c r="C23" s="7" t="n">
        <v>113</v>
      </c>
      <c r="D23" s="7" t="n">
        <f aca="false">8+2</f>
        <v>10</v>
      </c>
      <c r="E23" s="7" t="n">
        <v>1</v>
      </c>
      <c r="F23" s="7" t="n">
        <v>25</v>
      </c>
      <c r="G23" s="7" t="n">
        <v>94</v>
      </c>
      <c r="H23" s="23" t="n">
        <f aca="false">SUM(B23:G23)</f>
        <v>329</v>
      </c>
      <c r="I23" s="0" t="s">
        <v>28</v>
      </c>
      <c r="J23" s="26" t="n">
        <f aca="false">H22-H23</f>
        <v>1352</v>
      </c>
    </row>
    <row r="24" customFormat="false" ht="23.7" hidden="false" customHeight="false" outlineLevel="0" collapsed="false">
      <c r="A24" s="10" t="s">
        <v>19</v>
      </c>
      <c r="B24" s="7" t="n">
        <v>297</v>
      </c>
      <c r="C24" s="25" t="n">
        <f aca="false">C8+C12</f>
        <v>269</v>
      </c>
      <c r="D24" s="7" t="s">
        <v>29</v>
      </c>
      <c r="E24" s="25" t="n">
        <v>3</v>
      </c>
      <c r="F24" s="25" t="n">
        <v>189</v>
      </c>
      <c r="G24" s="7" t="n">
        <f aca="false">G8+G12</f>
        <v>258</v>
      </c>
      <c r="H24" s="23" t="n">
        <f aca="false">SUM(B24:G24)</f>
        <v>1016</v>
      </c>
    </row>
    <row r="25" customFormat="false" ht="24.95" hidden="false" customHeight="true" outlineLevel="0" collapsed="false">
      <c r="A25" s="10" t="s">
        <v>30</v>
      </c>
      <c r="B25" s="7"/>
      <c r="C25" s="7" t="n">
        <f aca="false">C24-122</f>
        <v>147</v>
      </c>
      <c r="D25" s="7" t="n">
        <v>22</v>
      </c>
      <c r="E25" s="7" t="n">
        <v>1</v>
      </c>
      <c r="F25" s="7" t="n">
        <f aca="false">189-51</f>
        <v>138</v>
      </c>
      <c r="G25" s="7"/>
      <c r="H25" s="23" t="n">
        <f aca="false">SUM(B25:G25)</f>
        <v>308</v>
      </c>
      <c r="I25" s="0" t="s">
        <v>28</v>
      </c>
      <c r="J25" s="0" t="n">
        <f aca="false">H24-H25</f>
        <v>708</v>
      </c>
    </row>
    <row r="26" customFormat="false" ht="12.8" hidden="false" customHeight="false" outlineLevel="0" collapsed="false">
      <c r="A26" s="13" t="s">
        <v>15</v>
      </c>
      <c r="B26" s="14" t="n">
        <v>10</v>
      </c>
      <c r="C26" s="14" t="n">
        <v>5</v>
      </c>
      <c r="D26" s="14" t="n">
        <v>2</v>
      </c>
      <c r="E26" s="14" t="n">
        <v>0</v>
      </c>
      <c r="F26" s="14" t="n">
        <v>8</v>
      </c>
      <c r="G26" s="14" t="n">
        <v>10</v>
      </c>
      <c r="H26" s="27" t="n">
        <f aca="false">SUM(B26:G26)</f>
        <v>35</v>
      </c>
    </row>
    <row r="27" customFormat="false" ht="12.8" hidden="false" customHeight="false" outlineLevel="0" collapsed="false">
      <c r="I27" s="0" t="s">
        <v>31</v>
      </c>
      <c r="J27" s="0" t="n">
        <f aca="false">SUM(H21+J23+J25)</f>
        <v>2717</v>
      </c>
    </row>
    <row r="28" customFormat="false" ht="12.8" hidden="false" customHeight="false" outlineLevel="0" collapsed="false">
      <c r="C28" s="0" t="n">
        <v>828</v>
      </c>
    </row>
    <row r="30" customFormat="false" ht="12.8" hidden="false" customHeight="false" outlineLevel="0" collapsed="false">
      <c r="A30" s="17" t="s">
        <v>32</v>
      </c>
      <c r="B30" s="17"/>
      <c r="C30" s="17"/>
      <c r="D30" s="17"/>
      <c r="E30" s="17"/>
      <c r="F30" s="17"/>
      <c r="G30" s="17"/>
      <c r="H30" s="17"/>
    </row>
    <row r="31" customFormat="false" ht="12.8" hidden="false" customHeight="false" outlineLevel="0" collapsed="false">
      <c r="A31" s="18"/>
      <c r="B31" s="19" t="s">
        <v>0</v>
      </c>
      <c r="C31" s="19" t="s">
        <v>1</v>
      </c>
      <c r="D31" s="19" t="s">
        <v>2</v>
      </c>
      <c r="E31" s="19" t="s">
        <v>3</v>
      </c>
      <c r="F31" s="19" t="s">
        <v>4</v>
      </c>
      <c r="G31" s="20" t="s">
        <v>5</v>
      </c>
      <c r="H31" s="21" t="s">
        <v>6</v>
      </c>
    </row>
    <row r="32" customFormat="false" ht="12.8" hidden="false" customHeight="false" outlineLevel="0" collapsed="false">
      <c r="A32" s="6" t="s">
        <v>8</v>
      </c>
      <c r="B32" s="7" t="n">
        <v>1723</v>
      </c>
      <c r="C32" s="7" t="n">
        <v>987</v>
      </c>
      <c r="D32" s="7" t="n">
        <v>270</v>
      </c>
      <c r="E32" s="7" t="n">
        <v>27</v>
      </c>
      <c r="F32" s="7" t="n">
        <v>651</v>
      </c>
      <c r="G32" s="8" t="n">
        <v>1055</v>
      </c>
      <c r="H32" s="9" t="n">
        <f aca="false">SUM(B32:G32)</f>
        <v>4713</v>
      </c>
    </row>
    <row r="33" customFormat="false" ht="23.7" hidden="false" customHeight="false" outlineLevel="0" collapsed="false">
      <c r="A33" s="10" t="s">
        <v>9</v>
      </c>
      <c r="B33" s="7" t="n">
        <v>1699</v>
      </c>
      <c r="C33" s="7" t="n">
        <v>979</v>
      </c>
      <c r="D33" s="7" t="n">
        <v>267</v>
      </c>
      <c r="E33" s="7" t="n">
        <v>26</v>
      </c>
      <c r="F33" s="7" t="n">
        <v>649</v>
      </c>
      <c r="G33" s="8" t="n">
        <v>1021</v>
      </c>
      <c r="H33" s="22" t="n">
        <f aca="false">SUM(B33:G33)</f>
        <v>4641</v>
      </c>
    </row>
    <row r="34" customFormat="false" ht="33.1" hidden="false" customHeight="false" outlineLevel="0" collapsed="false">
      <c r="A34" s="10" t="s">
        <v>10</v>
      </c>
      <c r="B34" s="7" t="n">
        <v>994</v>
      </c>
      <c r="C34" s="7" t="n">
        <v>858</v>
      </c>
      <c r="D34" s="7" t="n">
        <f aca="false">219+18</f>
        <v>237</v>
      </c>
      <c r="E34" s="7" t="n">
        <v>24</v>
      </c>
      <c r="F34" s="7" t="n">
        <v>606</v>
      </c>
      <c r="G34" s="8" t="n">
        <v>905</v>
      </c>
      <c r="H34" s="23" t="n">
        <f aca="false">SUM(B34:G34)</f>
        <v>3624</v>
      </c>
    </row>
    <row r="35" customFormat="false" ht="23.7" hidden="false" customHeight="false" outlineLevel="0" collapsed="false">
      <c r="A35" s="10" t="s">
        <v>16</v>
      </c>
      <c r="B35" s="7" t="n">
        <v>207</v>
      </c>
      <c r="C35" s="7" t="n">
        <v>169</v>
      </c>
      <c r="D35" s="7" t="n">
        <v>40</v>
      </c>
      <c r="E35" s="7" t="n">
        <v>6</v>
      </c>
      <c r="F35" s="7" t="n">
        <v>116</v>
      </c>
      <c r="G35" s="7" t="n">
        <v>159</v>
      </c>
      <c r="H35" s="25" t="n">
        <f aca="false">SUM(B35:G35)</f>
        <v>697</v>
      </c>
    </row>
    <row r="36" customFormat="false" ht="23.85" hidden="false" customHeight="false" outlineLevel="0" collapsed="false">
      <c r="A36" s="10" t="s">
        <v>17</v>
      </c>
      <c r="B36" s="7" t="n">
        <v>480</v>
      </c>
      <c r="C36" s="7" t="n">
        <v>415</v>
      </c>
      <c r="D36" s="7" t="n">
        <v>116</v>
      </c>
      <c r="E36" s="7" t="n">
        <v>15</v>
      </c>
      <c r="F36" s="7" t="n">
        <v>293</v>
      </c>
      <c r="G36" s="7" t="n">
        <v>478</v>
      </c>
      <c r="H36" s="7" t="n">
        <f aca="false">SUM(B36:G36)</f>
        <v>1797</v>
      </c>
    </row>
    <row r="37" customFormat="false" ht="22.45" hidden="false" customHeight="true" outlineLevel="0" collapsed="false">
      <c r="A37" s="10" t="s">
        <v>27</v>
      </c>
      <c r="B37" s="7" t="n">
        <v>86</v>
      </c>
      <c r="C37" s="7" t="n">
        <v>114</v>
      </c>
      <c r="D37" s="7" t="n">
        <v>8</v>
      </c>
      <c r="E37" s="7" t="n">
        <v>1</v>
      </c>
      <c r="F37" s="7" t="n">
        <v>25</v>
      </c>
      <c r="G37" s="7" t="n">
        <v>94</v>
      </c>
      <c r="H37" s="7" t="n">
        <f aca="false">SUM(B37:G37)</f>
        <v>328</v>
      </c>
      <c r="I37" s="28" t="n">
        <f aca="false">H36-H37</f>
        <v>1469</v>
      </c>
      <c r="J37" s="0" t="s">
        <v>33</v>
      </c>
    </row>
    <row r="38" customFormat="false" ht="23.7" hidden="false" customHeight="false" outlineLevel="0" collapsed="false">
      <c r="A38" s="10" t="s">
        <v>19</v>
      </c>
      <c r="B38" s="25" t="n">
        <v>297</v>
      </c>
      <c r="C38" s="25" t="n">
        <v>269</v>
      </c>
      <c r="D38" s="25" t="n">
        <v>79</v>
      </c>
      <c r="E38" s="25" t="n">
        <v>3</v>
      </c>
      <c r="F38" s="25" t="n">
        <v>189</v>
      </c>
      <c r="G38" s="25" t="n">
        <v>258</v>
      </c>
      <c r="H38" s="7" t="n">
        <f aca="false">SUM(B38:G38)</f>
        <v>1095</v>
      </c>
      <c r="J38" s="0" t="s">
        <v>34</v>
      </c>
    </row>
    <row r="39" customFormat="false" ht="29.35" hidden="false" customHeight="true" outlineLevel="0" collapsed="false">
      <c r="A39" s="10" t="s">
        <v>30</v>
      </c>
      <c r="B39" s="7" t="n">
        <v>200</v>
      </c>
      <c r="C39" s="7" t="n">
        <v>170</v>
      </c>
      <c r="D39" s="7" t="n">
        <v>49</v>
      </c>
      <c r="E39" s="7" t="n">
        <v>2</v>
      </c>
      <c r="F39" s="7" t="n">
        <v>112</v>
      </c>
      <c r="G39" s="7" t="n">
        <v>177</v>
      </c>
      <c r="H39" s="7" t="n">
        <f aca="false">SUM(B39:G39)</f>
        <v>710</v>
      </c>
      <c r="I39" s="28" t="n">
        <f aca="false">H38-H39</f>
        <v>385</v>
      </c>
      <c r="J39" s="29" t="s">
        <v>35</v>
      </c>
    </row>
    <row r="40" customFormat="false" ht="12.8" hidden="false" customHeight="false" outlineLevel="0" collapsed="false">
      <c r="A40" s="13" t="s">
        <v>15</v>
      </c>
      <c r="B40" s="7" t="n">
        <v>10</v>
      </c>
      <c r="C40" s="7" t="n">
        <v>5</v>
      </c>
      <c r="D40" s="7" t="n">
        <v>2</v>
      </c>
      <c r="E40" s="7" t="n">
        <v>0</v>
      </c>
      <c r="F40" s="7" t="n">
        <v>8</v>
      </c>
      <c r="G40" s="7" t="n">
        <v>10</v>
      </c>
      <c r="H40" s="7" t="n">
        <f aca="false">SUM(B40:G40)</f>
        <v>35</v>
      </c>
      <c r="J40" s="0" t="n">
        <f aca="false">H35+I37</f>
        <v>2166</v>
      </c>
    </row>
    <row r="42" customFormat="false" ht="12.8" hidden="false" customHeight="false" outlineLevel="0" collapsed="false">
      <c r="A42" s="17" t="s">
        <v>36</v>
      </c>
      <c r="B42" s="17"/>
      <c r="C42" s="17"/>
      <c r="D42" s="17"/>
      <c r="E42" s="17"/>
      <c r="F42" s="17"/>
      <c r="G42" s="17"/>
      <c r="H42" s="17"/>
    </row>
    <row r="43" customFormat="false" ht="12.8" hidden="false" customHeight="false" outlineLevel="0" collapsed="false">
      <c r="A43" s="18"/>
      <c r="B43" s="19" t="s">
        <v>0</v>
      </c>
      <c r="C43" s="19" t="s">
        <v>1</v>
      </c>
      <c r="D43" s="19" t="s">
        <v>2</v>
      </c>
      <c r="E43" s="19" t="s">
        <v>3</v>
      </c>
      <c r="F43" s="19" t="s">
        <v>4</v>
      </c>
      <c r="G43" s="20" t="s">
        <v>5</v>
      </c>
      <c r="H43" s="21" t="s">
        <v>6</v>
      </c>
      <c r="K43" s="0" t="s">
        <v>37</v>
      </c>
      <c r="L43" s="0" t="s">
        <v>38</v>
      </c>
      <c r="M43" s="0" t="s">
        <v>4</v>
      </c>
      <c r="N43" s="0" t="s">
        <v>5</v>
      </c>
      <c r="O43" s="0" t="s">
        <v>0</v>
      </c>
    </row>
    <row r="44" customFormat="false" ht="12.8" hidden="false" customHeight="false" outlineLevel="0" collapsed="false">
      <c r="A44" s="6" t="s">
        <v>8</v>
      </c>
      <c r="B44" s="7" t="n">
        <v>1723</v>
      </c>
      <c r="C44" s="7" t="n">
        <v>987</v>
      </c>
      <c r="D44" s="7" t="n">
        <v>270</v>
      </c>
      <c r="E44" s="7" t="n">
        <v>27</v>
      </c>
      <c r="F44" s="7" t="n">
        <v>651</v>
      </c>
      <c r="G44" s="8" t="n">
        <v>1055</v>
      </c>
      <c r="H44" s="9" t="n">
        <f aca="false">SUM(B44:G44)</f>
        <v>4713</v>
      </c>
    </row>
    <row r="45" customFormat="false" ht="23.7" hidden="false" customHeight="false" outlineLevel="0" collapsed="false">
      <c r="A45" s="10" t="s">
        <v>9</v>
      </c>
      <c r="B45" s="7" t="n">
        <v>1699</v>
      </c>
      <c r="C45" s="7" t="n">
        <v>979</v>
      </c>
      <c r="D45" s="7" t="n">
        <v>267</v>
      </c>
      <c r="E45" s="7" t="n">
        <v>26</v>
      </c>
      <c r="F45" s="7" t="n">
        <v>649</v>
      </c>
      <c r="G45" s="8" t="n">
        <v>1021</v>
      </c>
      <c r="H45" s="22" t="n">
        <f aca="false">SUM(B45:G45)</f>
        <v>4641</v>
      </c>
    </row>
    <row r="46" customFormat="false" ht="35.05" hidden="false" customHeight="false" outlineLevel="0" collapsed="false">
      <c r="A46" s="10" t="s">
        <v>39</v>
      </c>
      <c r="B46" s="7" t="n">
        <v>1588</v>
      </c>
      <c r="C46" s="7" t="n">
        <v>879</v>
      </c>
      <c r="D46" s="7" t="n">
        <v>245</v>
      </c>
      <c r="E46" s="7" t="n">
        <v>24</v>
      </c>
      <c r="F46" s="7" t="n">
        <v>613</v>
      </c>
      <c r="G46" s="7" t="n">
        <v>917</v>
      </c>
      <c r="H46" s="7" t="n">
        <f aca="false">SUM(B46:G46)</f>
        <v>4266</v>
      </c>
    </row>
    <row r="47" customFormat="false" ht="12.8" hidden="false" customHeight="false" outlineLevel="0" collapsed="false">
      <c r="A47" s="7" t="s">
        <v>40</v>
      </c>
      <c r="B47" s="7" t="n">
        <f aca="false">SUM(B48+B49+B52+B55)</f>
        <v>6167</v>
      </c>
      <c r="C47" s="7" t="n">
        <f aca="false">SUM(C48+C49+C52+C55)</f>
        <v>3437</v>
      </c>
      <c r="D47" s="7" t="n">
        <f aca="false">SUM(D48+D49+D52+D55)</f>
        <v>953</v>
      </c>
      <c r="E47" s="7" t="n">
        <f aca="false">SUM(E48+E49+E52+E55)</f>
        <v>95</v>
      </c>
      <c r="F47" s="7" t="n">
        <f aca="false">SUM(F48+F49+F52+F55)</f>
        <v>2376</v>
      </c>
      <c r="G47" s="7" t="n">
        <f aca="false">SUM(G48+G49+G52+G55)</f>
        <v>3610</v>
      </c>
      <c r="H47" s="7" t="n">
        <f aca="false">SUM(B47:G47)</f>
        <v>16638</v>
      </c>
    </row>
    <row r="48" customFormat="false" ht="23.7" hidden="false" customHeight="false" outlineLevel="0" collapsed="false">
      <c r="A48" s="10" t="s">
        <v>16</v>
      </c>
      <c r="B48" s="30" t="n">
        <v>1211</v>
      </c>
      <c r="C48" s="30" t="n">
        <v>699</v>
      </c>
      <c r="D48" s="30" t="n">
        <v>159</v>
      </c>
      <c r="E48" s="30" t="n">
        <v>20</v>
      </c>
      <c r="F48" s="30" t="n">
        <v>457</v>
      </c>
      <c r="G48" s="30" t="n">
        <v>675</v>
      </c>
      <c r="H48" s="7" t="n">
        <f aca="false">SUM(B48:G48)</f>
        <v>3221</v>
      </c>
      <c r="I48" s="0" t="n">
        <f aca="false">H48-H35</f>
        <v>2524</v>
      </c>
      <c r="J48" s="0" t="s">
        <v>41</v>
      </c>
    </row>
    <row r="49" customFormat="false" ht="23.7" hidden="false" customHeight="false" outlineLevel="0" collapsed="false">
      <c r="A49" s="10" t="s">
        <v>17</v>
      </c>
      <c r="B49" s="30" t="n">
        <v>2221</v>
      </c>
      <c r="C49" s="30" t="n">
        <v>1248</v>
      </c>
      <c r="D49" s="30" t="n">
        <v>477</v>
      </c>
      <c r="E49" s="30" t="n">
        <v>59</v>
      </c>
      <c r="F49" s="30" t="n">
        <v>1110</v>
      </c>
      <c r="G49" s="30" t="n">
        <v>1338</v>
      </c>
      <c r="H49" s="7" t="n">
        <f aca="false">SUM(B49:G49)</f>
        <v>6453</v>
      </c>
    </row>
    <row r="50" customFormat="false" ht="12.8" hidden="false" customHeight="false" outlineLevel="0" collapsed="false">
      <c r="A50" s="10" t="s">
        <v>42</v>
      </c>
      <c r="B50" s="7" t="n">
        <v>975</v>
      </c>
      <c r="C50" s="7" t="n">
        <v>557</v>
      </c>
      <c r="D50" s="7" t="n">
        <v>189</v>
      </c>
      <c r="E50" s="7" t="n">
        <v>20</v>
      </c>
      <c r="F50" s="7" t="n">
        <v>451</v>
      </c>
      <c r="G50" s="7" t="n">
        <v>601</v>
      </c>
      <c r="H50" s="7"/>
    </row>
    <row r="51" customFormat="false" ht="16.85" hidden="false" customHeight="true" outlineLevel="0" collapsed="false">
      <c r="A51" s="10" t="s">
        <v>27</v>
      </c>
      <c r="B51" s="7" t="n">
        <v>19</v>
      </c>
      <c r="C51" s="7" t="n">
        <v>15</v>
      </c>
      <c r="D51" s="7" t="n">
        <v>1</v>
      </c>
      <c r="E51" s="7" t="n">
        <v>0</v>
      </c>
      <c r="F51" s="7" t="n">
        <v>4</v>
      </c>
      <c r="G51" s="7" t="n">
        <v>6</v>
      </c>
      <c r="H51" s="7" t="n">
        <f aca="false">SUM(B51:G51)</f>
        <v>45</v>
      </c>
      <c r="I51" s="0" t="n">
        <f aca="false">H49-H51</f>
        <v>6408</v>
      </c>
      <c r="J51" s="0" t="s">
        <v>33</v>
      </c>
    </row>
    <row r="52" customFormat="false" ht="23.7" hidden="false" customHeight="true" outlineLevel="0" collapsed="false">
      <c r="A52" s="10" t="s">
        <v>43</v>
      </c>
      <c r="B52" s="30" t="n">
        <v>919</v>
      </c>
      <c r="C52" s="30" t="n">
        <v>494</v>
      </c>
      <c r="D52" s="30" t="n">
        <v>302</v>
      </c>
      <c r="E52" s="30" t="n">
        <v>14</v>
      </c>
      <c r="F52" s="30" t="n">
        <v>778</v>
      </c>
      <c r="G52" s="30" t="n">
        <v>550</v>
      </c>
      <c r="H52" s="7" t="n">
        <f aca="false">SUM(B52:G52)</f>
        <v>3057</v>
      </c>
      <c r="K52" s="0" t="n">
        <v>488</v>
      </c>
      <c r="L52" s="0" t="n">
        <v>293</v>
      </c>
      <c r="M52" s="0" t="n">
        <v>768</v>
      </c>
      <c r="N52" s="0" t="n">
        <v>533</v>
      </c>
      <c r="O52" s="0" t="n">
        <v>902</v>
      </c>
    </row>
    <row r="53" customFormat="false" ht="18.7" hidden="false" customHeight="true" outlineLevel="0" collapsed="false">
      <c r="A53" s="10" t="s">
        <v>44</v>
      </c>
      <c r="B53" s="7" t="n">
        <v>433</v>
      </c>
      <c r="C53" s="7" t="n">
        <v>244</v>
      </c>
      <c r="D53" s="7" t="n">
        <v>118</v>
      </c>
      <c r="E53" s="7" t="n">
        <v>7</v>
      </c>
      <c r="F53" s="7" t="n">
        <v>319</v>
      </c>
      <c r="G53" s="7" t="n">
        <v>276</v>
      </c>
      <c r="H53" s="7"/>
      <c r="K53" s="0" t="n">
        <v>244</v>
      </c>
      <c r="L53" s="0" t="n">
        <v>118</v>
      </c>
      <c r="M53" s="0" t="n">
        <v>319</v>
      </c>
      <c r="N53" s="0" t="n">
        <v>276</v>
      </c>
      <c r="O53" s="0" t="n">
        <v>433</v>
      </c>
    </row>
    <row r="54" customFormat="false" ht="18.1" hidden="false" customHeight="true" outlineLevel="0" collapsed="false">
      <c r="A54" s="10" t="s">
        <v>30</v>
      </c>
      <c r="B54" s="7" t="n">
        <v>36</v>
      </c>
      <c r="C54" s="7" t="n">
        <v>16</v>
      </c>
      <c r="D54" s="7" t="n">
        <v>24</v>
      </c>
      <c r="E54" s="7" t="n">
        <v>0</v>
      </c>
      <c r="F54" s="7" t="n">
        <v>22</v>
      </c>
      <c r="G54" s="7" t="n">
        <v>29</v>
      </c>
      <c r="H54" s="7" t="n">
        <f aca="false">SUM(B54:G54)</f>
        <v>127</v>
      </c>
      <c r="I54" s="0" t="n">
        <f aca="false">H52-H54</f>
        <v>2930</v>
      </c>
      <c r="J54" s="0" t="s">
        <v>45</v>
      </c>
      <c r="K54" s="0" t="n">
        <v>10</v>
      </c>
      <c r="L54" s="0" t="n">
        <v>15</v>
      </c>
      <c r="M54" s="0" t="n">
        <v>12</v>
      </c>
      <c r="N54" s="0" t="n">
        <v>12</v>
      </c>
      <c r="O54" s="0" t="n">
        <v>19</v>
      </c>
    </row>
    <row r="55" customFormat="false" ht="12.8" hidden="false" customHeight="false" outlineLevel="0" collapsed="false">
      <c r="A55" s="13" t="s">
        <v>15</v>
      </c>
      <c r="B55" s="7" t="n">
        <v>1816</v>
      </c>
      <c r="C55" s="7" t="n">
        <v>996</v>
      </c>
      <c r="D55" s="7" t="n">
        <v>15</v>
      </c>
      <c r="E55" s="7" t="n">
        <v>2</v>
      </c>
      <c r="F55" s="7" t="n">
        <v>31</v>
      </c>
      <c r="G55" s="7" t="n">
        <v>1047</v>
      </c>
      <c r="H55" s="7" t="n">
        <f aca="false">SUM(B55:G55)</f>
        <v>3907</v>
      </c>
    </row>
    <row r="56" customFormat="false" ht="12.8" hidden="false" customHeight="false" outlineLevel="0" collapsed="false">
      <c r="I56" s="0" t="n">
        <f aca="false">SUM(H48+I51+I54)</f>
        <v>12559</v>
      </c>
      <c r="J56" s="0" t="s">
        <v>46</v>
      </c>
    </row>
    <row r="58" customFormat="false" ht="12.8" hidden="false" customHeight="false" outlineLevel="0" collapsed="false">
      <c r="A58" s="17" t="s">
        <v>47</v>
      </c>
      <c r="B58" s="17"/>
      <c r="C58" s="17"/>
      <c r="D58" s="17"/>
      <c r="E58" s="17"/>
      <c r="F58" s="17"/>
      <c r="G58" s="17"/>
      <c r="H58" s="17"/>
    </row>
    <row r="59" customFormat="false" ht="12.8" hidden="false" customHeight="false" outlineLevel="0" collapsed="false">
      <c r="A59" s="18"/>
      <c r="B59" s="19" t="s">
        <v>0</v>
      </c>
      <c r="C59" s="19" t="s">
        <v>1</v>
      </c>
      <c r="D59" s="19" t="s">
        <v>2</v>
      </c>
      <c r="E59" s="19" t="s">
        <v>3</v>
      </c>
      <c r="F59" s="19" t="s">
        <v>4</v>
      </c>
      <c r="G59" s="20" t="s">
        <v>5</v>
      </c>
      <c r="H59" s="21" t="s">
        <v>6</v>
      </c>
    </row>
    <row r="60" customFormat="false" ht="23.7" hidden="false" customHeight="false" outlineLevel="0" collapsed="false">
      <c r="A60" s="10" t="s">
        <v>48</v>
      </c>
      <c r="B60" s="7" t="n">
        <v>1372</v>
      </c>
      <c r="C60" s="7" t="n">
        <v>776</v>
      </c>
      <c r="D60" s="7" t="n">
        <v>239</v>
      </c>
      <c r="E60" s="7" t="n">
        <v>24</v>
      </c>
      <c r="F60" s="7" t="n">
        <v>606</v>
      </c>
      <c r="G60" s="7" t="n">
        <v>821</v>
      </c>
      <c r="H60" s="7" t="n">
        <f aca="false">SUM(B60:G60)</f>
        <v>3838</v>
      </c>
    </row>
    <row r="61" customFormat="false" ht="12.8" hidden="false" customHeight="false" outlineLevel="0" collapsed="false">
      <c r="A61" s="0" t="s">
        <v>49</v>
      </c>
      <c r="B61" s="7" t="n">
        <f aca="false">SUM(B62+B63+B66+B69)</f>
        <v>5335</v>
      </c>
      <c r="C61" s="7" t="n">
        <f aca="false">SUM(C62+C63+C66+C69)</f>
        <v>3051</v>
      </c>
      <c r="D61" s="7" t="n">
        <f aca="false">SUM(D62+D63+D66+D69)</f>
        <v>933</v>
      </c>
      <c r="E61" s="7" t="n">
        <f aca="false">SUM(E62+E63+E66+E69)</f>
        <v>95</v>
      </c>
      <c r="F61" s="7" t="n">
        <f aca="false">SUM(F62+F63+F66+F69)</f>
        <v>2351</v>
      </c>
      <c r="G61" s="7" t="n">
        <f aca="false">SUM(G62+G63+G66+G69)</f>
        <v>3246</v>
      </c>
      <c r="H61" s="7" t="n">
        <f aca="false">SUM(B61:G61)</f>
        <v>15011</v>
      </c>
    </row>
    <row r="62" customFormat="false" ht="12.8" hidden="false" customHeight="false" outlineLevel="0" collapsed="false">
      <c r="A62" s="0" t="s">
        <v>50</v>
      </c>
      <c r="B62" s="30" t="n">
        <v>1211</v>
      </c>
      <c r="C62" s="30" t="n">
        <v>699</v>
      </c>
      <c r="D62" s="30" t="n">
        <v>159</v>
      </c>
      <c r="E62" s="30" t="n">
        <v>20</v>
      </c>
      <c r="F62" s="30" t="n">
        <v>457</v>
      </c>
      <c r="G62" s="30" t="n">
        <v>675</v>
      </c>
      <c r="H62" s="7" t="n">
        <f aca="false">SUM(B62:G62)</f>
        <v>3221</v>
      </c>
    </row>
    <row r="63" customFormat="false" ht="12.8" hidden="false" customHeight="false" outlineLevel="0" collapsed="false">
      <c r="A63" s="0" t="s">
        <v>51</v>
      </c>
      <c r="B63" s="30" t="n">
        <v>2216</v>
      </c>
      <c r="C63" s="30" t="n">
        <v>1248</v>
      </c>
      <c r="D63" s="30" t="n">
        <v>477</v>
      </c>
      <c r="E63" s="30" t="n">
        <v>59</v>
      </c>
      <c r="F63" s="30" t="n">
        <v>1110</v>
      </c>
      <c r="G63" s="30" t="n">
        <v>1338</v>
      </c>
      <c r="H63" s="7" t="n">
        <f aca="false">SUM(B63:G63)</f>
        <v>6448</v>
      </c>
    </row>
    <row r="64" customFormat="false" ht="12.8" hidden="false" customHeight="false" outlineLevel="0" collapsed="false">
      <c r="A64" s="10" t="s">
        <v>42</v>
      </c>
      <c r="B64" s="7" t="n">
        <v>975</v>
      </c>
      <c r="C64" s="7" t="n">
        <v>557</v>
      </c>
      <c r="D64" s="7" t="n">
        <v>189</v>
      </c>
      <c r="E64" s="7" t="n">
        <v>20</v>
      </c>
      <c r="F64" s="7" t="n">
        <v>451</v>
      </c>
      <c r="G64" s="7" t="n">
        <v>601</v>
      </c>
      <c r="H64" s="7"/>
    </row>
    <row r="65" customFormat="false" ht="12.8" hidden="false" customHeight="false" outlineLevel="0" collapsed="false">
      <c r="A65" s="10" t="s">
        <v>27</v>
      </c>
      <c r="B65" s="7" t="n">
        <v>14</v>
      </c>
      <c r="C65" s="7" t="n">
        <v>15</v>
      </c>
      <c r="D65" s="7" t="n">
        <v>1</v>
      </c>
      <c r="E65" s="7" t="n">
        <v>0</v>
      </c>
      <c r="F65" s="7" t="n">
        <v>4</v>
      </c>
      <c r="G65" s="7" t="n">
        <v>6</v>
      </c>
      <c r="H65" s="7" t="n">
        <f aca="false">SUM(B65:G65)</f>
        <v>40</v>
      </c>
    </row>
    <row r="66" customFormat="false" ht="12.8" hidden="false" customHeight="false" outlineLevel="0" collapsed="false">
      <c r="A66" s="0" t="s">
        <v>52</v>
      </c>
      <c r="B66" s="30" t="n">
        <v>902</v>
      </c>
      <c r="C66" s="30" t="n">
        <v>488</v>
      </c>
      <c r="D66" s="30" t="n">
        <v>293</v>
      </c>
      <c r="E66" s="30" t="n">
        <v>14</v>
      </c>
      <c r="F66" s="30" t="n">
        <v>768</v>
      </c>
      <c r="G66" s="30" t="n">
        <v>533</v>
      </c>
      <c r="H66" s="7" t="n">
        <f aca="false">SUM(B66:G66)</f>
        <v>2998</v>
      </c>
    </row>
    <row r="67" customFormat="false" ht="12.8" hidden="false" customHeight="false" outlineLevel="0" collapsed="false">
      <c r="A67" s="10" t="s">
        <v>53</v>
      </c>
      <c r="B67" s="7" t="n">
        <v>433</v>
      </c>
      <c r="C67" s="7" t="n">
        <v>244</v>
      </c>
      <c r="D67" s="7" t="n">
        <v>118</v>
      </c>
      <c r="E67" s="7" t="n">
        <v>7</v>
      </c>
      <c r="F67" s="7" t="n">
        <v>319</v>
      </c>
      <c r="G67" s="7" t="n">
        <v>276</v>
      </c>
      <c r="H67" s="7"/>
    </row>
    <row r="68" customFormat="false" ht="12.8" hidden="false" customHeight="false" outlineLevel="0" collapsed="false">
      <c r="A68" s="10" t="s">
        <v>30</v>
      </c>
      <c r="B68" s="7" t="n">
        <v>19</v>
      </c>
      <c r="C68" s="7" t="n">
        <v>10</v>
      </c>
      <c r="D68" s="7" t="n">
        <v>15</v>
      </c>
      <c r="E68" s="7" t="n">
        <v>0</v>
      </c>
      <c r="F68" s="7" t="n">
        <v>12</v>
      </c>
      <c r="G68" s="7" t="n">
        <v>12</v>
      </c>
      <c r="H68" s="7" t="n">
        <f aca="false">SUM(B68:G68)</f>
        <v>68</v>
      </c>
    </row>
    <row r="69" customFormat="false" ht="12.8" hidden="false" customHeight="false" outlineLevel="0" collapsed="false">
      <c r="A69" s="0" t="s">
        <v>15</v>
      </c>
      <c r="B69" s="7" t="n">
        <v>1006</v>
      </c>
      <c r="C69" s="7" t="n">
        <v>616</v>
      </c>
      <c r="D69" s="7" t="n">
        <v>4</v>
      </c>
      <c r="E69" s="7" t="n">
        <v>2</v>
      </c>
      <c r="F69" s="7" t="n">
        <v>16</v>
      </c>
      <c r="G69" s="7" t="n">
        <v>700</v>
      </c>
      <c r="H69" s="7" t="n">
        <f aca="false">SUM(B69:G69)</f>
        <v>2344</v>
      </c>
    </row>
    <row r="70" customFormat="false" ht="12.8" hidden="false" customHeight="false" outlineLevel="0" collapsed="false">
      <c r="G70" s="31" t="s">
        <v>6</v>
      </c>
      <c r="H70" s="31" t="n">
        <f aca="false">SUM(H62+H63-H65+H66-H68)</f>
        <v>12559</v>
      </c>
    </row>
    <row r="72" customFormat="false" ht="23.7" hidden="false" customHeight="false" outlineLevel="0" collapsed="false">
      <c r="A72" s="32" t="s">
        <v>54</v>
      </c>
      <c r="B72" s="33" t="n">
        <v>1372</v>
      </c>
      <c r="C72" s="33" t="n">
        <v>776</v>
      </c>
      <c r="D72" s="33" t="n">
        <v>239</v>
      </c>
      <c r="E72" s="33" t="n">
        <v>24</v>
      </c>
      <c r="F72" s="33" t="n">
        <v>606</v>
      </c>
      <c r="G72" s="33" t="n">
        <v>821</v>
      </c>
      <c r="H72" s="22" t="n">
        <f aca="false">SUM(B72:G72)</f>
        <v>3838</v>
      </c>
    </row>
    <row r="73" customFormat="false" ht="12.8" hidden="false" customHeight="false" outlineLevel="0" collapsed="false">
      <c r="A73" s="13" t="s">
        <v>55</v>
      </c>
      <c r="B73" s="14" t="n">
        <v>216</v>
      </c>
      <c r="C73" s="14" t="n">
        <v>103</v>
      </c>
      <c r="D73" s="14" t="n">
        <v>6</v>
      </c>
      <c r="E73" s="14" t="n">
        <v>0</v>
      </c>
      <c r="F73" s="14" t="n">
        <v>7</v>
      </c>
      <c r="G73" s="14" t="n">
        <v>96</v>
      </c>
      <c r="H73" s="15" t="n">
        <f aca="false">SUM(B73:G73)</f>
        <v>428</v>
      </c>
    </row>
    <row r="74" customFormat="false" ht="12.8" hidden="false" customHeight="false" outlineLevel="0" collapsed="false">
      <c r="B74" s="0" t="s">
        <v>56</v>
      </c>
    </row>
    <row r="75" customFormat="false" ht="12.8" hidden="false" customHeight="false" outlineLevel="0" collapsed="false">
      <c r="A75" s="17" t="s">
        <v>57</v>
      </c>
      <c r="B75" s="17"/>
      <c r="C75" s="17"/>
      <c r="D75" s="17"/>
      <c r="E75" s="17"/>
      <c r="F75" s="17"/>
      <c r="G75" s="17"/>
      <c r="H75" s="17"/>
    </row>
    <row r="76" customFormat="false" ht="12.8" hidden="false" customHeight="false" outlineLevel="0" collapsed="false">
      <c r="A76" s="18"/>
      <c r="B76" s="19" t="s">
        <v>0</v>
      </c>
      <c r="C76" s="19" t="s">
        <v>1</v>
      </c>
      <c r="D76" s="19" t="s">
        <v>2</v>
      </c>
      <c r="E76" s="19" t="s">
        <v>3</v>
      </c>
      <c r="F76" s="19" t="s">
        <v>4</v>
      </c>
      <c r="G76" s="20" t="s">
        <v>5</v>
      </c>
      <c r="H76" s="21" t="s">
        <v>6</v>
      </c>
    </row>
    <row r="77" customFormat="false" ht="12.8" hidden="false" customHeight="false" outlineLevel="0" collapsed="false">
      <c r="A77" s="6" t="s">
        <v>8</v>
      </c>
      <c r="B77" s="7" t="n">
        <v>1723</v>
      </c>
      <c r="C77" s="7" t="n">
        <v>987</v>
      </c>
      <c r="D77" s="7" t="n">
        <v>270</v>
      </c>
      <c r="E77" s="7" t="n">
        <v>27</v>
      </c>
      <c r="F77" s="7" t="n">
        <v>651</v>
      </c>
      <c r="G77" s="8" t="n">
        <v>1055</v>
      </c>
      <c r="H77" s="9" t="n">
        <f aca="false">SUM(B77:G77)</f>
        <v>4713</v>
      </c>
    </row>
    <row r="78" customFormat="false" ht="23.7" hidden="false" customHeight="false" outlineLevel="0" collapsed="false">
      <c r="A78" s="10" t="s">
        <v>9</v>
      </c>
      <c r="B78" s="7" t="n">
        <v>1699</v>
      </c>
      <c r="C78" s="7" t="n">
        <v>979</v>
      </c>
      <c r="D78" s="7" t="n">
        <v>267</v>
      </c>
      <c r="E78" s="7" t="n">
        <v>26</v>
      </c>
      <c r="F78" s="7" t="n">
        <v>649</v>
      </c>
      <c r="G78" s="8" t="n">
        <v>1021</v>
      </c>
      <c r="H78" s="22" t="n">
        <f aca="false">SUM(B78:G78)</f>
        <v>4641</v>
      </c>
    </row>
    <row r="79" customFormat="false" ht="34.95" hidden="false" customHeight="false" outlineLevel="0" collapsed="false">
      <c r="A79" s="10" t="s">
        <v>39</v>
      </c>
      <c r="B79" s="7" t="n">
        <v>1588</v>
      </c>
      <c r="C79" s="7" t="n">
        <v>879</v>
      </c>
      <c r="D79" s="7" t="n">
        <v>245</v>
      </c>
      <c r="E79" s="7" t="n">
        <v>24</v>
      </c>
      <c r="F79" s="7" t="n">
        <v>613</v>
      </c>
      <c r="G79" s="7" t="n">
        <v>917</v>
      </c>
      <c r="H79" s="7" t="n">
        <f aca="false">SUM(B79:G79)</f>
        <v>4266</v>
      </c>
    </row>
    <row r="80" customFormat="false" ht="12.8" hidden="false" customHeight="false" outlineLevel="0" collapsed="false">
      <c r="A80" s="0" t="s">
        <v>49</v>
      </c>
      <c r="B80" s="7" t="n">
        <f aca="false">SUM(B81+B82+B85+B88)</f>
        <v>62201</v>
      </c>
      <c r="C80" s="7" t="n">
        <f aca="false">SUM(C81+C82+C85+C88)</f>
        <v>31534</v>
      </c>
      <c r="D80" s="7" t="n">
        <f aca="false">SUM(D81+D82+D85+D88)</f>
        <v>8513</v>
      </c>
      <c r="E80" s="7" t="n">
        <f aca="false">SUM(E81+E82+E85+E88)</f>
        <v>850</v>
      </c>
      <c r="F80" s="7" t="n">
        <f aca="false">SUM(F81+F82+F85+F88)</f>
        <v>24085</v>
      </c>
      <c r="G80" s="7" t="n">
        <f aca="false">SUM(G81+G82+G85+G88)</f>
        <v>29582</v>
      </c>
      <c r="H80" s="7" t="n">
        <f aca="false">SUM(B80:G80)</f>
        <v>156765</v>
      </c>
    </row>
    <row r="81" customFormat="false" ht="12.8" hidden="false" customHeight="false" outlineLevel="0" collapsed="false">
      <c r="A81" s="0" t="s">
        <v>50</v>
      </c>
      <c r="B81" s="25" t="n">
        <v>11761</v>
      </c>
      <c r="C81" s="25" t="n">
        <v>5617</v>
      </c>
      <c r="D81" s="25" t="n">
        <v>1548</v>
      </c>
      <c r="E81" s="25" t="n">
        <v>182</v>
      </c>
      <c r="F81" s="25" t="n">
        <v>4466</v>
      </c>
      <c r="G81" s="25" t="n">
        <v>5679</v>
      </c>
      <c r="H81" s="7" t="n">
        <f aca="false">SUM(B81:G81)</f>
        <v>29253</v>
      </c>
      <c r="I81" s="0" t="n">
        <f aca="false">H81</f>
        <v>29253</v>
      </c>
    </row>
    <row r="82" customFormat="false" ht="12.8" hidden="false" customHeight="false" outlineLevel="0" collapsed="false">
      <c r="A82" s="0" t="s">
        <v>51</v>
      </c>
      <c r="B82" s="25" t="n">
        <v>22316</v>
      </c>
      <c r="C82" s="25" t="n">
        <v>11460</v>
      </c>
      <c r="D82" s="25" t="n">
        <v>3136</v>
      </c>
      <c r="E82" s="25" t="n">
        <v>336</v>
      </c>
      <c r="F82" s="25" t="n">
        <v>8558</v>
      </c>
      <c r="G82" s="25" t="n">
        <v>10809</v>
      </c>
      <c r="H82" s="7" t="n">
        <f aca="false">SUM(B82:G82)</f>
        <v>56615</v>
      </c>
    </row>
    <row r="83" customFormat="false" ht="12.8" hidden="false" customHeight="false" outlineLevel="0" collapsed="false">
      <c r="A83" s="10" t="s">
        <v>42</v>
      </c>
      <c r="B83" s="7" t="n">
        <v>1562</v>
      </c>
      <c r="C83" s="7" t="n">
        <v>855</v>
      </c>
      <c r="D83" s="7" t="n">
        <v>242</v>
      </c>
      <c r="E83" s="7" t="n">
        <v>24</v>
      </c>
      <c r="F83" s="7" t="n">
        <v>609</v>
      </c>
      <c r="G83" s="7" t="n">
        <v>822</v>
      </c>
      <c r="H83" s="7"/>
    </row>
    <row r="84" customFormat="false" ht="26.85" hidden="false" customHeight="true" outlineLevel="0" collapsed="false">
      <c r="A84" s="10" t="s">
        <v>27</v>
      </c>
      <c r="B84" s="7" t="n">
        <v>98</v>
      </c>
      <c r="C84" s="7" t="n">
        <v>64</v>
      </c>
      <c r="D84" s="7" t="n">
        <v>10</v>
      </c>
      <c r="E84" s="7" t="n">
        <v>11</v>
      </c>
      <c r="F84" s="7" t="n">
        <v>39</v>
      </c>
      <c r="G84" s="7" t="n">
        <v>51</v>
      </c>
      <c r="H84" s="7" t="n">
        <f aca="false">SUM(B84:G84)</f>
        <v>273</v>
      </c>
      <c r="I84" s="0" t="n">
        <f aca="false">H82-H84</f>
        <v>56342</v>
      </c>
      <c r="J84" s="0" t="s">
        <v>33</v>
      </c>
    </row>
    <row r="85" customFormat="false" ht="12.8" hidden="false" customHeight="false" outlineLevel="0" collapsed="false">
      <c r="A85" s="0" t="s">
        <v>52</v>
      </c>
      <c r="B85" s="25" t="n">
        <v>10026</v>
      </c>
      <c r="C85" s="25" t="n">
        <v>5238</v>
      </c>
      <c r="D85" s="25" t="n">
        <v>1482</v>
      </c>
      <c r="E85" s="25" t="n">
        <v>100</v>
      </c>
      <c r="F85" s="25" t="n">
        <v>3861</v>
      </c>
      <c r="G85" s="25" t="n">
        <v>4597</v>
      </c>
      <c r="H85" s="7" t="n">
        <f aca="false">SUM(B85:G85)</f>
        <v>25304</v>
      </c>
    </row>
    <row r="86" customFormat="false" ht="12.8" hidden="false" customHeight="false" outlineLevel="0" collapsed="false">
      <c r="A86" s="10" t="s">
        <v>53</v>
      </c>
      <c r="B86" s="7" t="n">
        <v>1165</v>
      </c>
      <c r="C86" s="7" t="n">
        <v>647</v>
      </c>
      <c r="D86" s="7" t="n">
        <v>208</v>
      </c>
      <c r="E86" s="7" t="n">
        <v>19</v>
      </c>
      <c r="F86" s="7" t="n">
        <v>523</v>
      </c>
      <c r="G86" s="7" t="n">
        <v>752</v>
      </c>
      <c r="H86" s="7"/>
    </row>
    <row r="87" customFormat="false" ht="12.8" hidden="false" customHeight="false" outlineLevel="0" collapsed="false">
      <c r="A87" s="10" t="s">
        <v>30</v>
      </c>
      <c r="B87" s="7" t="n">
        <v>1796</v>
      </c>
      <c r="C87" s="7" t="n">
        <v>720</v>
      </c>
      <c r="D87" s="7" t="n">
        <v>72</v>
      </c>
      <c r="E87" s="7" t="n">
        <v>18</v>
      </c>
      <c r="F87" s="7" t="n">
        <v>167</v>
      </c>
      <c r="G87" s="7" t="n">
        <v>373</v>
      </c>
      <c r="H87" s="7" t="n">
        <f aca="false">SUM(B87:G87)</f>
        <v>3146</v>
      </c>
    </row>
    <row r="88" customFormat="false" ht="12.8" hidden="false" customHeight="false" outlineLevel="0" collapsed="false">
      <c r="A88" s="0" t="s">
        <v>15</v>
      </c>
      <c r="B88" s="7" t="n">
        <v>18098</v>
      </c>
      <c r="C88" s="7" t="n">
        <v>9219</v>
      </c>
      <c r="D88" s="7" t="n">
        <v>2347</v>
      </c>
      <c r="E88" s="7" t="n">
        <v>232</v>
      </c>
      <c r="F88" s="7" t="n">
        <v>7200</v>
      </c>
      <c r="G88" s="7" t="n">
        <v>8497</v>
      </c>
      <c r="H88" s="7" t="n">
        <f aca="false">SUM(B88:G88)</f>
        <v>45593</v>
      </c>
    </row>
    <row r="89" customFormat="false" ht="12.8" hidden="false" customHeight="false" outlineLevel="0" collapsed="false">
      <c r="I89" s="0" t="n">
        <f aca="false">I81+I84+I88</f>
        <v>85595</v>
      </c>
      <c r="J89" s="0" t="s">
        <v>46</v>
      </c>
    </row>
    <row r="91" customFormat="false" ht="12.8" hidden="false" customHeight="false" outlineLevel="0" collapsed="false">
      <c r="A91" s="34"/>
      <c r="B91" s="19" t="s">
        <v>0</v>
      </c>
      <c r="C91" s="19" t="s">
        <v>1</v>
      </c>
      <c r="D91" s="19" t="s">
        <v>2</v>
      </c>
      <c r="E91" s="19" t="s">
        <v>3</v>
      </c>
      <c r="F91" s="19" t="s">
        <v>4</v>
      </c>
      <c r="G91" s="20" t="s">
        <v>5</v>
      </c>
      <c r="H91" s="21" t="s">
        <v>6</v>
      </c>
    </row>
    <row r="92" customFormat="false" ht="17.65" hidden="false" customHeight="true" outlineLevel="0" collapsed="false">
      <c r="A92" s="35" t="s">
        <v>58</v>
      </c>
      <c r="B92" s="14" t="n">
        <v>42707</v>
      </c>
      <c r="C92" s="14" t="n">
        <v>22198</v>
      </c>
      <c r="D92" s="14" t="n">
        <v>6837</v>
      </c>
      <c r="E92" s="14" t="n">
        <v>682</v>
      </c>
      <c r="F92" s="14" t="n">
        <v>18861</v>
      </c>
      <c r="G92" s="15" t="n">
        <v>21296</v>
      </c>
      <c r="H92" s="36" t="n">
        <f aca="false">SUM(B92:G92)</f>
        <v>112581</v>
      </c>
    </row>
    <row r="94" customFormat="false" ht="12.8" hidden="false" customHeight="false" outlineLevel="0" collapsed="false">
      <c r="A94" s="27"/>
      <c r="B94" s="27" t="s">
        <v>59</v>
      </c>
      <c r="C94" s="27" t="s">
        <v>1</v>
      </c>
      <c r="D94" s="27" t="s">
        <v>60</v>
      </c>
      <c r="E94" s="27" t="s">
        <v>3</v>
      </c>
      <c r="F94" s="27" t="s">
        <v>4</v>
      </c>
      <c r="G94" s="27" t="s">
        <v>5</v>
      </c>
      <c r="H94" s="27" t="s">
        <v>6</v>
      </c>
    </row>
    <row r="95" customFormat="false" ht="12.8" hidden="false" customHeight="false" outlineLevel="0" collapsed="false">
      <c r="A95" s="27" t="s">
        <v>61</v>
      </c>
      <c r="B95" s="27" t="n">
        <v>988</v>
      </c>
      <c r="C95" s="27" t="n">
        <v>484</v>
      </c>
      <c r="D95" s="27" t="n">
        <v>146</v>
      </c>
      <c r="E95" s="27" t="n">
        <v>18</v>
      </c>
      <c r="F95" s="27" t="n">
        <v>339</v>
      </c>
      <c r="G95" s="27" t="n">
        <v>559</v>
      </c>
      <c r="H95" s="27" t="n">
        <f aca="false">SUM(B95:G95)</f>
        <v>2534</v>
      </c>
    </row>
    <row r="96" customFormat="false" ht="12.8" hidden="false" customHeight="false" outlineLevel="0" collapsed="false">
      <c r="A96" s="27" t="s">
        <v>62</v>
      </c>
      <c r="B96" s="27" t="n">
        <v>366</v>
      </c>
      <c r="C96" s="27" t="n">
        <v>285</v>
      </c>
      <c r="D96" s="27" t="n">
        <v>92</v>
      </c>
      <c r="E96" s="27" t="n">
        <v>6</v>
      </c>
      <c r="F96" s="27" t="n">
        <v>267</v>
      </c>
      <c r="G96" s="27" t="n">
        <v>245</v>
      </c>
      <c r="H96" s="27" t="n">
        <f aca="false">SUM(B96:G96)</f>
        <v>1261</v>
      </c>
    </row>
    <row r="97" customFormat="false" ht="12.8" hidden="false" customHeight="false" outlineLevel="0" collapsed="false">
      <c r="H97" s="27" t="n">
        <f aca="false">SUM(H95:H96)</f>
        <v>3795</v>
      </c>
    </row>
    <row r="98" customFormat="false" ht="12.8" hidden="false" customHeight="false" outlineLevel="0" collapsed="false">
      <c r="A98" s="17" t="s">
        <v>63</v>
      </c>
      <c r="B98" s="17"/>
      <c r="C98" s="17"/>
      <c r="D98" s="17"/>
      <c r="E98" s="17"/>
      <c r="F98" s="17"/>
      <c r="G98" s="17"/>
      <c r="H98" s="17"/>
    </row>
    <row r="99" customFormat="false" ht="12.8" hidden="false" customHeight="false" outlineLevel="0" collapsed="false">
      <c r="A99" s="18"/>
      <c r="B99" s="19" t="s">
        <v>0</v>
      </c>
      <c r="C99" s="19" t="s">
        <v>1</v>
      </c>
      <c r="D99" s="19" t="s">
        <v>2</v>
      </c>
      <c r="E99" s="19" t="s">
        <v>3</v>
      </c>
      <c r="F99" s="19" t="s">
        <v>4</v>
      </c>
      <c r="G99" s="20" t="s">
        <v>5</v>
      </c>
      <c r="H99" s="21" t="s">
        <v>6</v>
      </c>
    </row>
    <row r="100" customFormat="false" ht="23.7" hidden="false" customHeight="false" outlineLevel="0" collapsed="false">
      <c r="A100" s="10" t="s">
        <v>48</v>
      </c>
      <c r="B100" s="7" t="n">
        <v>1372</v>
      </c>
      <c r="C100" s="7" t="n">
        <v>776</v>
      </c>
      <c r="D100" s="7" t="n">
        <v>239</v>
      </c>
      <c r="E100" s="7" t="n">
        <v>24</v>
      </c>
      <c r="F100" s="7" t="n">
        <v>606</v>
      </c>
      <c r="G100" s="7" t="n">
        <v>821</v>
      </c>
      <c r="H100" s="7" t="n">
        <f aca="false">SUM(B100:G100)</f>
        <v>3838</v>
      </c>
    </row>
    <row r="101" customFormat="false" ht="12.8" hidden="false" customHeight="false" outlineLevel="0" collapsed="false">
      <c r="A101" s="0" t="s">
        <v>49</v>
      </c>
      <c r="B101" s="7" t="n">
        <f aca="false">SUM(B102+B103+B106+B109)</f>
        <v>58300</v>
      </c>
      <c r="C101" s="7" t="n">
        <f aca="false">SUM(C102+C103+C106+C109)</f>
        <v>29983</v>
      </c>
      <c r="D101" s="7" t="n">
        <f aca="false">SUM(D102+D103+D106+D109)</f>
        <v>8390</v>
      </c>
      <c r="E101" s="7" t="n">
        <f aca="false">SUM(E102+E103+E106+E109)</f>
        <v>850</v>
      </c>
      <c r="F101" s="7" t="n">
        <f aca="false">SUM(F102+F103+F106+F109)</f>
        <v>23962</v>
      </c>
      <c r="G101" s="7" t="n">
        <f aca="false">SUM(G102+G103+G106+G109)</f>
        <v>28046</v>
      </c>
      <c r="H101" s="7" t="n">
        <f aca="false">SUM(B101:G101)</f>
        <v>149531</v>
      </c>
    </row>
    <row r="102" customFormat="false" ht="12.8" hidden="false" customHeight="false" outlineLevel="0" collapsed="false">
      <c r="A102" s="0" t="s">
        <v>50</v>
      </c>
      <c r="B102" s="30" t="n">
        <v>11761</v>
      </c>
      <c r="C102" s="30" t="n">
        <v>5617</v>
      </c>
      <c r="D102" s="30" t="n">
        <v>1548</v>
      </c>
      <c r="E102" s="30" t="n">
        <v>182</v>
      </c>
      <c r="F102" s="30" t="n">
        <v>4466</v>
      </c>
      <c r="G102" s="30" t="n">
        <v>5679</v>
      </c>
      <c r="H102" s="7" t="n">
        <f aca="false">SUM(B102:G102)</f>
        <v>29253</v>
      </c>
    </row>
    <row r="103" customFormat="false" ht="12.8" hidden="false" customHeight="false" outlineLevel="0" collapsed="false">
      <c r="A103" s="0" t="s">
        <v>51</v>
      </c>
      <c r="B103" s="30" t="n">
        <v>19731</v>
      </c>
      <c r="C103" s="30" t="n">
        <v>10462</v>
      </c>
      <c r="D103" s="30" t="n">
        <v>3060</v>
      </c>
      <c r="E103" s="30" t="n">
        <v>336</v>
      </c>
      <c r="F103" s="30" t="n">
        <v>8487</v>
      </c>
      <c r="G103" s="30" t="n">
        <v>9810</v>
      </c>
      <c r="H103" s="7" t="n">
        <f aca="false">SUM(B103:G103)</f>
        <v>51886</v>
      </c>
    </row>
    <row r="104" customFormat="false" ht="12.8" hidden="false" customHeight="false" outlineLevel="0" collapsed="false">
      <c r="A104" s="10" t="s">
        <v>42</v>
      </c>
      <c r="B104" s="7" t="n">
        <v>1350</v>
      </c>
      <c r="C104" s="7" t="n">
        <v>760</v>
      </c>
      <c r="D104" s="7" t="n">
        <v>236</v>
      </c>
      <c r="E104" s="7" t="n">
        <v>24</v>
      </c>
      <c r="F104" s="7" t="n">
        <v>603</v>
      </c>
      <c r="G104" s="7" t="n">
        <v>795</v>
      </c>
      <c r="H104" s="7"/>
    </row>
    <row r="105" customFormat="false" ht="12.8" hidden="false" customHeight="false" outlineLevel="0" collapsed="false">
      <c r="A105" s="10" t="s">
        <v>27</v>
      </c>
      <c r="B105" s="7" t="n">
        <v>76</v>
      </c>
      <c r="C105" s="7" t="n">
        <v>62</v>
      </c>
      <c r="D105" s="7" t="n">
        <v>7</v>
      </c>
      <c r="E105" s="7" t="n">
        <v>11</v>
      </c>
      <c r="F105" s="7" t="n">
        <v>36</v>
      </c>
      <c r="G105" s="7" t="n">
        <v>45</v>
      </c>
      <c r="H105" s="7" t="n">
        <f aca="false">SUM(B105:G105)</f>
        <v>237</v>
      </c>
    </row>
    <row r="106" customFormat="false" ht="12.8" hidden="false" customHeight="false" outlineLevel="0" collapsed="false">
      <c r="A106" s="0" t="s">
        <v>52</v>
      </c>
      <c r="B106" s="30" t="n">
        <v>8710</v>
      </c>
      <c r="C106" s="30" t="n">
        <v>4685</v>
      </c>
      <c r="D106" s="30" t="n">
        <v>1435</v>
      </c>
      <c r="E106" s="30" t="n">
        <v>100</v>
      </c>
      <c r="F106" s="30" t="n">
        <v>3809</v>
      </c>
      <c r="G106" s="30" t="n">
        <v>4060</v>
      </c>
      <c r="H106" s="7" t="n">
        <f aca="false">SUM(B106:G106)</f>
        <v>22799</v>
      </c>
    </row>
    <row r="107" customFormat="false" ht="12.8" hidden="false" customHeight="false" outlineLevel="0" collapsed="false">
      <c r="A107" s="10" t="s">
        <v>53</v>
      </c>
      <c r="B107" s="7" t="n">
        <v>1165</v>
      </c>
      <c r="C107" s="7" t="n">
        <v>638</v>
      </c>
      <c r="D107" s="7" t="n">
        <v>204</v>
      </c>
      <c r="E107" s="7" t="n">
        <v>19</v>
      </c>
      <c r="F107" s="7" t="n">
        <v>518</v>
      </c>
      <c r="G107" s="7" t="n">
        <v>673</v>
      </c>
      <c r="H107" s="7"/>
    </row>
    <row r="108" customFormat="false" ht="12.8" hidden="false" customHeight="false" outlineLevel="0" collapsed="false">
      <c r="A108" s="10" t="s">
        <v>30</v>
      </c>
      <c r="B108" s="7" t="n">
        <v>480</v>
      </c>
      <c r="C108" s="7" t="n">
        <v>374</v>
      </c>
      <c r="D108" s="7" t="n">
        <v>61</v>
      </c>
      <c r="E108" s="7" t="n">
        <v>18</v>
      </c>
      <c r="F108" s="7" t="n">
        <v>148</v>
      </c>
      <c r="G108" s="7" t="n">
        <v>253</v>
      </c>
      <c r="H108" s="7" t="n">
        <f aca="false">SUM(B108:G108)</f>
        <v>1334</v>
      </c>
    </row>
    <row r="109" customFormat="false" ht="12.8" hidden="false" customHeight="false" outlineLevel="0" collapsed="false">
      <c r="A109" s="0" t="s">
        <v>15</v>
      </c>
      <c r="B109" s="7" t="n">
        <v>18098</v>
      </c>
      <c r="C109" s="7" t="n">
        <v>9219</v>
      </c>
      <c r="D109" s="7" t="n">
        <v>2347</v>
      </c>
      <c r="E109" s="7" t="n">
        <v>232</v>
      </c>
      <c r="F109" s="7" t="n">
        <v>7200</v>
      </c>
      <c r="G109" s="7" t="n">
        <v>8497</v>
      </c>
      <c r="H109" s="7" t="n">
        <f aca="false">SUM(B109:G109)</f>
        <v>45593</v>
      </c>
    </row>
    <row r="110" customFormat="false" ht="12.8" hidden="false" customHeight="false" outlineLevel="0" collapsed="false">
      <c r="G110" s="31" t="s">
        <v>6</v>
      </c>
      <c r="H110" s="31" t="n">
        <f aca="false">SUM(H102+H103-H105+H106-H108)</f>
        <v>102367</v>
      </c>
    </row>
    <row r="113" customFormat="false" ht="12.8" hidden="false" customHeight="false" outlineLevel="0" collapsed="false">
      <c r="A113" s="37" t="s">
        <v>64</v>
      </c>
      <c r="B113" s="37"/>
      <c r="C113" s="37"/>
      <c r="D113" s="37"/>
      <c r="E113" s="37"/>
      <c r="F113" s="37"/>
      <c r="G113" s="37"/>
      <c r="H113" s="37"/>
    </row>
    <row r="114" customFormat="false" ht="12.8" hidden="false" customHeight="false" outlineLevel="0" collapsed="false">
      <c r="A114" s="18"/>
      <c r="B114" s="19" t="s">
        <v>0</v>
      </c>
      <c r="C114" s="19" t="s">
        <v>1</v>
      </c>
      <c r="D114" s="19" t="s">
        <v>2</v>
      </c>
      <c r="E114" s="19" t="s">
        <v>3</v>
      </c>
      <c r="F114" s="19" t="s">
        <v>4</v>
      </c>
      <c r="G114" s="20" t="s">
        <v>5</v>
      </c>
      <c r="H114" s="21" t="s">
        <v>6</v>
      </c>
    </row>
    <row r="115" customFormat="false" ht="23.7" hidden="false" customHeight="false" outlineLevel="0" collapsed="false">
      <c r="A115" s="32" t="s">
        <v>54</v>
      </c>
      <c r="B115" s="33" t="n">
        <v>1372</v>
      </c>
      <c r="C115" s="33" t="n">
        <v>776</v>
      </c>
      <c r="D115" s="33" t="n">
        <v>239</v>
      </c>
      <c r="E115" s="33" t="n">
        <v>24</v>
      </c>
      <c r="F115" s="33" t="n">
        <v>606</v>
      </c>
      <c r="G115" s="33" t="n">
        <v>821</v>
      </c>
      <c r="H115" s="22" t="n">
        <f aca="false">SUM(B115:G115)</f>
        <v>3838</v>
      </c>
    </row>
    <row r="116" customFormat="false" ht="12.8" hidden="false" customHeight="false" outlineLevel="0" collapsed="false">
      <c r="A116" s="10" t="s">
        <v>65</v>
      </c>
      <c r="B116" s="7" t="n">
        <v>1372</v>
      </c>
      <c r="C116" s="7" t="n">
        <v>776</v>
      </c>
      <c r="D116" s="7" t="n">
        <v>239</v>
      </c>
      <c r="E116" s="7" t="n">
        <v>24</v>
      </c>
      <c r="F116" s="7" t="n">
        <v>606</v>
      </c>
      <c r="G116" s="7" t="n">
        <v>821</v>
      </c>
      <c r="H116" s="8"/>
    </row>
    <row r="117" customFormat="false" ht="16.85" hidden="false" customHeight="true" outlineLevel="0" collapsed="false">
      <c r="A117" s="6" t="s">
        <v>66</v>
      </c>
      <c r="B117" s="7" t="n">
        <f aca="false">SUM(B118+B119+B122+B125)</f>
        <v>107387</v>
      </c>
      <c r="C117" s="7" t="n">
        <f aca="false">SUM(C118+C119+C122+C125)</f>
        <v>54069</v>
      </c>
      <c r="D117" s="7" t="n">
        <f aca="false">SUM(D118+D119+D122+D125)</f>
        <v>17192</v>
      </c>
      <c r="E117" s="7" t="n">
        <f aca="false">SUM(E118+E119+E122+E125)</f>
        <v>1527</v>
      </c>
      <c r="F117" s="7" t="n">
        <f aca="false">SUM(F118+F119+F122+F125)</f>
        <v>49297</v>
      </c>
      <c r="G117" s="7" t="n">
        <f aca="false">SUM(G118+G119+G122+G125)</f>
        <v>55678</v>
      </c>
      <c r="H117" s="8" t="n">
        <f aca="false">SUM(B117:G117)</f>
        <v>285150</v>
      </c>
    </row>
    <row r="118" customFormat="false" ht="16.2" hidden="false" customHeight="true" outlineLevel="0" collapsed="false">
      <c r="A118" s="6" t="s">
        <v>50</v>
      </c>
      <c r="B118" s="30" t="n">
        <v>20562</v>
      </c>
      <c r="C118" s="30" t="n">
        <v>9977</v>
      </c>
      <c r="D118" s="30" t="n">
        <v>3115</v>
      </c>
      <c r="E118" s="30" t="n">
        <v>327</v>
      </c>
      <c r="F118" s="30" t="n">
        <v>9644</v>
      </c>
      <c r="G118" s="30" t="n">
        <v>10597</v>
      </c>
      <c r="H118" s="8" t="n">
        <f aca="false">SUM(B118:G118)</f>
        <v>54222</v>
      </c>
      <c r="J118" s="38" t="s">
        <v>67</v>
      </c>
    </row>
    <row r="119" customFormat="false" ht="14.35" hidden="false" customHeight="true" outlineLevel="0" collapsed="false">
      <c r="A119" s="6" t="s">
        <v>51</v>
      </c>
      <c r="B119" s="30" t="n">
        <v>52283</v>
      </c>
      <c r="C119" s="30" t="n">
        <v>26424</v>
      </c>
      <c r="D119" s="30" t="n">
        <v>8371</v>
      </c>
      <c r="E119" s="30" t="n">
        <v>737</v>
      </c>
      <c r="F119" s="30" t="n">
        <v>23755</v>
      </c>
      <c r="G119" s="30" t="n">
        <v>27090</v>
      </c>
      <c r="H119" s="8" t="n">
        <f aca="false">SUM(B119:G119)</f>
        <v>138660</v>
      </c>
      <c r="J119" s="39" t="s">
        <v>68</v>
      </c>
    </row>
    <row r="120" customFormat="false" ht="17.45" hidden="false" customHeight="true" outlineLevel="0" collapsed="false">
      <c r="A120" s="10" t="s">
        <v>42</v>
      </c>
      <c r="B120" s="7" t="n">
        <v>1370</v>
      </c>
      <c r="C120" s="7" t="n">
        <v>773</v>
      </c>
      <c r="D120" s="7" t="n">
        <v>239</v>
      </c>
      <c r="E120" s="7" t="n">
        <v>24</v>
      </c>
      <c r="F120" s="7" t="n">
        <v>603</v>
      </c>
      <c r="G120" s="7" t="n">
        <v>820</v>
      </c>
      <c r="H120" s="8" t="n">
        <f aca="false">SUM(B120:G120)</f>
        <v>3829</v>
      </c>
      <c r="J120" s="40" t="s">
        <v>69</v>
      </c>
    </row>
    <row r="121" customFormat="false" ht="26.2" hidden="false" customHeight="true" outlineLevel="0" collapsed="false">
      <c r="A121" s="10" t="s">
        <v>27</v>
      </c>
      <c r="B121" s="7" t="n">
        <v>5</v>
      </c>
      <c r="C121" s="7" t="n">
        <v>4</v>
      </c>
      <c r="D121" s="7" t="n">
        <v>3</v>
      </c>
      <c r="E121" s="7" t="n">
        <v>0</v>
      </c>
      <c r="F121" s="7" t="n">
        <v>133</v>
      </c>
      <c r="G121" s="7" t="n">
        <v>227</v>
      </c>
      <c r="H121" s="8" t="n">
        <f aca="false">SUM(B121:G121)</f>
        <v>372</v>
      </c>
      <c r="J121" s="41" t="s">
        <v>70</v>
      </c>
    </row>
    <row r="122" customFormat="false" ht="21.85" hidden="false" customHeight="true" outlineLevel="0" collapsed="false">
      <c r="A122" s="6" t="s">
        <v>52</v>
      </c>
      <c r="B122" s="30" t="n">
        <v>33008</v>
      </c>
      <c r="C122" s="30" t="n">
        <v>16753</v>
      </c>
      <c r="D122" s="30" t="n">
        <v>5503</v>
      </c>
      <c r="E122" s="30" t="n">
        <v>378</v>
      </c>
      <c r="F122" s="30" t="n">
        <v>15413</v>
      </c>
      <c r="G122" s="30" t="n">
        <v>17103</v>
      </c>
      <c r="H122" s="8" t="n">
        <f aca="false">SUM(B122:G122)</f>
        <v>88158</v>
      </c>
    </row>
    <row r="123" customFormat="false" ht="18.7" hidden="false" customHeight="true" outlineLevel="0" collapsed="false">
      <c r="A123" s="10" t="s">
        <v>53</v>
      </c>
      <c r="B123" s="7" t="n">
        <v>1348</v>
      </c>
      <c r="C123" s="7" t="n">
        <v>757</v>
      </c>
      <c r="D123" s="7" t="n">
        <v>236</v>
      </c>
      <c r="E123" s="7" t="n">
        <v>22</v>
      </c>
      <c r="F123" s="7" t="n">
        <v>601</v>
      </c>
      <c r="G123" s="7" t="n">
        <v>802</v>
      </c>
      <c r="H123" s="8" t="n">
        <f aca="false">SUM(B123:G123)</f>
        <v>3766</v>
      </c>
    </row>
    <row r="124" customFormat="false" ht="23.1" hidden="false" customHeight="true" outlineLevel="0" collapsed="false">
      <c r="A124" s="10" t="s">
        <v>30</v>
      </c>
      <c r="B124" s="7" t="n">
        <v>1708</v>
      </c>
      <c r="C124" s="7" t="n">
        <v>1185</v>
      </c>
      <c r="D124" s="7" t="n">
        <v>394</v>
      </c>
      <c r="E124" s="7" t="n">
        <v>21</v>
      </c>
      <c r="F124" s="7" t="n">
        <v>542</v>
      </c>
      <c r="G124" s="7" t="n">
        <v>1085</v>
      </c>
      <c r="H124" s="8" t="n">
        <f aca="false">SUM(B124:G124)</f>
        <v>4935</v>
      </c>
    </row>
    <row r="125" customFormat="false" ht="12.8" hidden="false" customHeight="false" outlineLevel="0" collapsed="false">
      <c r="A125" s="35" t="s">
        <v>15</v>
      </c>
      <c r="B125" s="14" t="n">
        <v>1534</v>
      </c>
      <c r="C125" s="14" t="n">
        <v>915</v>
      </c>
      <c r="D125" s="14" t="n">
        <v>203</v>
      </c>
      <c r="E125" s="14" t="n">
        <v>85</v>
      </c>
      <c r="F125" s="14" t="n">
        <v>485</v>
      </c>
      <c r="G125" s="14" t="n">
        <v>888</v>
      </c>
      <c r="H125" s="15" t="n">
        <f aca="false">SUM(B125:G125)</f>
        <v>4110</v>
      </c>
    </row>
    <row r="126" customFormat="false" ht="12.8" hidden="false" customHeight="false" outlineLevel="0" collapsed="false">
      <c r="G126" s="42" t="s">
        <v>6</v>
      </c>
      <c r="H126" s="43" t="n">
        <f aca="false">SUM(H118+H119+H122-H121-H124)</f>
        <v>275733</v>
      </c>
    </row>
    <row r="128" customFormat="false" ht="12.8" hidden="false" customHeight="false" outlineLevel="0" collapsed="false">
      <c r="A128" s="5"/>
      <c r="B128" s="5"/>
      <c r="C128" s="5"/>
      <c r="D128" s="5"/>
      <c r="E128" s="5"/>
      <c r="F128" s="5"/>
      <c r="G128" s="44" t="s">
        <v>71</v>
      </c>
      <c r="H128" s="45" t="n">
        <f aca="false">SUM(H70+H110+H126)</f>
        <v>390659</v>
      </c>
    </row>
    <row r="130" customFormat="false" ht="12.8" hidden="false" customHeight="false" outlineLevel="0" collapsed="false">
      <c r="A130" s="37" t="s">
        <v>72</v>
      </c>
      <c r="B130" s="37"/>
      <c r="C130" s="37"/>
      <c r="D130" s="37"/>
      <c r="E130" s="37"/>
      <c r="F130" s="37"/>
      <c r="G130" s="37"/>
      <c r="H130" s="37"/>
    </row>
    <row r="131" customFormat="false" ht="12.8" hidden="false" customHeight="false" outlineLevel="0" collapsed="false">
      <c r="A131" s="18"/>
      <c r="B131" s="19" t="s">
        <v>0</v>
      </c>
      <c r="C131" s="19" t="s">
        <v>1</v>
      </c>
      <c r="D131" s="19" t="s">
        <v>2</v>
      </c>
      <c r="E131" s="19" t="s">
        <v>3</v>
      </c>
      <c r="F131" s="19" t="s">
        <v>4</v>
      </c>
      <c r="G131" s="20" t="s">
        <v>5</v>
      </c>
      <c r="H131" s="21" t="s">
        <v>6</v>
      </c>
    </row>
    <row r="132" customFormat="false" ht="12.8" hidden="false" customHeight="false" outlineLevel="0" collapsed="false">
      <c r="A132" s="32" t="s">
        <v>73</v>
      </c>
      <c r="B132" s="33" t="n">
        <v>1372</v>
      </c>
      <c r="C132" s="33" t="n">
        <v>776</v>
      </c>
      <c r="D132" s="33" t="n">
        <v>239</v>
      </c>
      <c r="E132" s="33" t="n">
        <v>24</v>
      </c>
      <c r="F132" s="33" t="n">
        <v>606</v>
      </c>
      <c r="G132" s="33" t="n">
        <v>821</v>
      </c>
      <c r="H132" s="22" t="n">
        <f aca="false">SUM(B132:G132)</f>
        <v>3838</v>
      </c>
    </row>
    <row r="133" customFormat="false" ht="12.8" hidden="false" customHeight="false" outlineLevel="0" collapsed="false">
      <c r="A133" s="35" t="s">
        <v>74</v>
      </c>
      <c r="B133" s="14" t="n">
        <f aca="false">SUM(B122+B119+B118+B106+B103+B102+B66+B63+B62-B65-B68-B105-B108-B121-B124)</f>
        <v>148082</v>
      </c>
      <c r="C133" s="14" t="n">
        <f aca="false">SUM(C122+C119+C118+C106+C103+C102+C66+C63+C62-C65-C68-C105-C108-C121-C124)</f>
        <v>74703</v>
      </c>
      <c r="D133" s="14" t="n">
        <f aca="false">SUM(D122+D119+D118+D106+D103+D102+D66+D63+D62-D65-D68-D105-D108-D121-D124)</f>
        <v>23480</v>
      </c>
      <c r="E133" s="14" t="n">
        <f aca="false">SUM(E122+E119+E118+E106+E103+E102+E66+E63+E62-E65-E68-E105-E108-E121-E124)</f>
        <v>2103</v>
      </c>
      <c r="F133" s="14" t="n">
        <f aca="false">SUM(F122+F119+F118+F106+F103+F102+F66+F63+F62-F65-F68-F105-F108-F121-F124)</f>
        <v>67034</v>
      </c>
      <c r="G133" s="14" t="n">
        <f aca="false">SUM(G122+G119+G118+G106+G103+G102+G66+G63+G62-G65-G68-G105-G108-G121-G124)</f>
        <v>75257</v>
      </c>
      <c r="H133" s="46" t="n">
        <f aca="false">SUM(B133:G133)</f>
        <v>390659</v>
      </c>
    </row>
    <row r="138" customFormat="false" ht="12.8" hidden="false" customHeight="false" outlineLevel="0" collapsed="false">
      <c r="A138" s="17" t="s">
        <v>75</v>
      </c>
      <c r="B138" s="17"/>
      <c r="C138" s="17"/>
      <c r="D138" s="17"/>
      <c r="E138" s="17"/>
      <c r="F138" s="17"/>
      <c r="G138" s="17"/>
      <c r="H138" s="17"/>
    </row>
    <row r="139" customFormat="false" ht="12.8" hidden="false" customHeight="false" outlineLevel="0" collapsed="false">
      <c r="A139" s="18"/>
      <c r="B139" s="19" t="s">
        <v>0</v>
      </c>
      <c r="C139" s="19" t="s">
        <v>1</v>
      </c>
      <c r="D139" s="19" t="s">
        <v>2</v>
      </c>
      <c r="E139" s="19" t="s">
        <v>3</v>
      </c>
      <c r="F139" s="19" t="s">
        <v>4</v>
      </c>
      <c r="G139" s="20" t="s">
        <v>5</v>
      </c>
      <c r="H139" s="21" t="s">
        <v>6</v>
      </c>
    </row>
    <row r="140" customFormat="false" ht="12.8" hidden="false" customHeight="false" outlineLevel="0" collapsed="false">
      <c r="A140" s="32" t="s">
        <v>65</v>
      </c>
      <c r="B140" s="2"/>
      <c r="C140" s="2"/>
      <c r="D140" s="2"/>
      <c r="E140" s="2"/>
      <c r="F140" s="2"/>
      <c r="G140" s="2"/>
      <c r="H140" s="3"/>
    </row>
    <row r="141" customFormat="false" ht="12.8" hidden="false" customHeight="false" outlineLevel="0" collapsed="false">
      <c r="A141" s="6" t="s">
        <v>76</v>
      </c>
      <c r="B141" s="7"/>
      <c r="C141" s="7" t="n">
        <v>44010</v>
      </c>
      <c r="D141" s="5" t="n">
        <v>14716</v>
      </c>
      <c r="E141" s="5" t="n">
        <v>1360</v>
      </c>
      <c r="F141" s="5" t="n">
        <v>41326</v>
      </c>
      <c r="G141" s="5"/>
      <c r="H141" s="47"/>
    </row>
    <row r="142" customFormat="false" ht="12.8" hidden="false" customHeight="false" outlineLevel="0" collapsed="false">
      <c r="A142" s="6" t="s">
        <v>77</v>
      </c>
      <c r="B142" s="7"/>
      <c r="C142" s="7"/>
      <c r="D142" s="5"/>
      <c r="E142" s="5"/>
      <c r="F142" s="5"/>
      <c r="G142" s="5"/>
      <c r="H142" s="47"/>
    </row>
    <row r="143" customFormat="false" ht="19.35" hidden="false" customHeight="true" outlineLevel="0" collapsed="false">
      <c r="A143" s="6" t="s">
        <v>50</v>
      </c>
      <c r="B143" s="7"/>
      <c r="C143" s="7" t="n">
        <v>9876</v>
      </c>
      <c r="D143" s="5" t="n">
        <v>2622</v>
      </c>
      <c r="E143" s="5" t="n">
        <v>315</v>
      </c>
      <c r="F143" s="5" t="n">
        <v>8449</v>
      </c>
      <c r="G143" s="5"/>
      <c r="H143" s="47"/>
    </row>
    <row r="144" customFormat="false" ht="21.2" hidden="false" customHeight="true" outlineLevel="0" collapsed="false">
      <c r="A144" s="6" t="s">
        <v>51</v>
      </c>
      <c r="B144" s="7"/>
      <c r="C144" s="7" t="n">
        <v>14798</v>
      </c>
      <c r="D144" s="5" t="n">
        <v>4156</v>
      </c>
      <c r="E144" s="5" t="n">
        <v>440</v>
      </c>
      <c r="F144" s="5" t="n">
        <v>12333</v>
      </c>
      <c r="G144" s="5"/>
      <c r="H144" s="47"/>
    </row>
    <row r="145" customFormat="false" ht="20.6" hidden="false" customHeight="true" outlineLevel="0" collapsed="false">
      <c r="A145" s="10" t="s">
        <v>42</v>
      </c>
      <c r="B145" s="7"/>
      <c r="C145" s="7"/>
      <c r="D145" s="5"/>
      <c r="E145" s="5"/>
      <c r="F145" s="5"/>
      <c r="G145" s="5"/>
      <c r="H145" s="47"/>
    </row>
    <row r="146" customFormat="false" ht="16.85" hidden="false" customHeight="true" outlineLevel="0" collapsed="false">
      <c r="A146" s="10" t="s">
        <v>27</v>
      </c>
      <c r="B146" s="7"/>
      <c r="C146" s="7"/>
      <c r="D146" s="5"/>
      <c r="E146" s="5"/>
      <c r="F146" s="5"/>
      <c r="G146" s="5"/>
      <c r="H146" s="47"/>
    </row>
    <row r="147" customFormat="false" ht="19.95" hidden="false" customHeight="true" outlineLevel="0" collapsed="false">
      <c r="A147" s="6" t="s">
        <v>52</v>
      </c>
      <c r="B147" s="7"/>
      <c r="C147" s="7" t="n">
        <v>4765</v>
      </c>
      <c r="D147" s="5" t="n">
        <v>1560</v>
      </c>
      <c r="E147" s="5" t="n">
        <v>116</v>
      </c>
      <c r="F147" s="5" t="n">
        <v>4058</v>
      </c>
      <c r="G147" s="5"/>
      <c r="H147" s="47"/>
    </row>
    <row r="148" customFormat="false" ht="12.8" hidden="false" customHeight="false" outlineLevel="0" collapsed="false">
      <c r="A148" s="10" t="s">
        <v>53</v>
      </c>
      <c r="B148" s="7"/>
      <c r="C148" s="7"/>
      <c r="D148" s="5"/>
      <c r="E148" s="5"/>
      <c r="F148" s="5"/>
      <c r="G148" s="5"/>
      <c r="H148" s="47"/>
    </row>
    <row r="149" customFormat="false" ht="20.6" hidden="false" customHeight="true" outlineLevel="0" collapsed="false">
      <c r="A149" s="10" t="s">
        <v>30</v>
      </c>
      <c r="B149" s="7"/>
      <c r="C149" s="7"/>
      <c r="D149" s="5"/>
      <c r="E149" s="5"/>
      <c r="F149" s="5"/>
      <c r="G149" s="5"/>
      <c r="H149" s="47"/>
    </row>
    <row r="150" customFormat="false" ht="17.45" hidden="false" customHeight="true" outlineLevel="0" collapsed="false">
      <c r="A150" s="6" t="s">
        <v>15</v>
      </c>
      <c r="B150" s="7"/>
      <c r="C150" s="7" t="n">
        <v>11471</v>
      </c>
      <c r="D150" s="5" t="n">
        <v>3226</v>
      </c>
      <c r="E150" s="5" t="n">
        <v>241</v>
      </c>
      <c r="F150" s="5" t="n">
        <v>8740</v>
      </c>
      <c r="G150" s="5"/>
      <c r="H150" s="47"/>
    </row>
    <row r="151" customFormat="false" ht="12.8" hidden="false" customHeight="false" outlineLevel="0" collapsed="false">
      <c r="A151" s="35" t="s">
        <v>78</v>
      </c>
      <c r="B151" s="48"/>
      <c r="C151" s="14" t="n">
        <v>1</v>
      </c>
      <c r="D151" s="14" t="n">
        <v>1</v>
      </c>
      <c r="E151" s="14" t="n">
        <v>0</v>
      </c>
      <c r="F151" s="14" t="n">
        <v>5</v>
      </c>
      <c r="G151" s="48"/>
      <c r="H151" s="49"/>
    </row>
    <row r="153" customFormat="false" ht="12.8" hidden="false" customHeight="false" outlineLevel="0" collapsed="false">
      <c r="A153" s="50" t="s">
        <v>79</v>
      </c>
      <c r="B153" s="50"/>
      <c r="C153" s="50"/>
      <c r="D153" s="50"/>
      <c r="E153" s="50"/>
      <c r="F153" s="50"/>
      <c r="G153" s="50"/>
      <c r="H153" s="50"/>
    </row>
    <row r="154" customFormat="false" ht="12.8" hidden="false" customHeight="false" outlineLevel="0" collapsed="false">
      <c r="A154" s="18"/>
      <c r="B154" s="19" t="s">
        <v>0</v>
      </c>
      <c r="C154" s="19" t="s">
        <v>1</v>
      </c>
      <c r="D154" s="19" t="s">
        <v>2</v>
      </c>
      <c r="E154" s="19" t="s">
        <v>3</v>
      </c>
      <c r="F154" s="19" t="s">
        <v>4</v>
      </c>
      <c r="G154" s="20" t="s">
        <v>5</v>
      </c>
      <c r="H154" s="21" t="s">
        <v>6</v>
      </c>
    </row>
    <row r="155" customFormat="false" ht="12.8" hidden="false" customHeight="false" outlineLevel="0" collapsed="false">
      <c r="A155" s="32" t="s">
        <v>65</v>
      </c>
      <c r="B155" s="33" t="n">
        <v>1372</v>
      </c>
      <c r="C155" s="33" t="n">
        <v>776</v>
      </c>
      <c r="D155" s="33" t="n">
        <v>239</v>
      </c>
      <c r="E155" s="33" t="n">
        <v>24</v>
      </c>
      <c r="F155" s="33" t="n">
        <v>606</v>
      </c>
      <c r="G155" s="33" t="n">
        <v>821</v>
      </c>
      <c r="H155" s="22" t="n">
        <f aca="false">SUM(B155:G155)</f>
        <v>3838</v>
      </c>
    </row>
    <row r="156" customFormat="false" ht="12.8" hidden="false" customHeight="false" outlineLevel="0" collapsed="false">
      <c r="A156" s="6" t="s">
        <v>76</v>
      </c>
      <c r="B156" s="7" t="n">
        <v>88213</v>
      </c>
      <c r="C156" s="7" t="n">
        <v>45727</v>
      </c>
      <c r="D156" s="5" t="n">
        <v>14168</v>
      </c>
      <c r="E156" s="5" t="n">
        <v>1397</v>
      </c>
      <c r="F156" s="5" t="n">
        <v>40047</v>
      </c>
      <c r="G156" s="5" t="n">
        <v>44442</v>
      </c>
      <c r="H156" s="51" t="n">
        <f aca="false">SUM(B156:G156)</f>
        <v>233994</v>
      </c>
    </row>
    <row r="157" customFormat="false" ht="12.8" hidden="false" customHeight="false" outlineLevel="0" collapsed="false">
      <c r="A157" s="6" t="s">
        <v>80</v>
      </c>
      <c r="B157" s="7" t="n">
        <v>44079</v>
      </c>
      <c r="C157" s="7" t="n">
        <v>22709</v>
      </c>
      <c r="D157" s="5" t="n">
        <v>7174</v>
      </c>
      <c r="E157" s="5" t="n">
        <v>520</v>
      </c>
      <c r="F157" s="5" t="n">
        <v>19913</v>
      </c>
      <c r="G157" s="5" t="n">
        <v>22330</v>
      </c>
      <c r="H157" s="47" t="n">
        <f aca="false">SUM(B157:G157)</f>
        <v>116725</v>
      </c>
    </row>
    <row r="158" customFormat="false" ht="12.8" hidden="false" customHeight="false" outlineLevel="0" collapsed="false">
      <c r="A158" s="6" t="s">
        <v>81</v>
      </c>
      <c r="B158" s="25" t="n">
        <v>42538</v>
      </c>
      <c r="C158" s="30" t="n">
        <v>22031</v>
      </c>
      <c r="D158" s="52" t="n">
        <v>6812</v>
      </c>
      <c r="E158" s="52" t="n">
        <v>736</v>
      </c>
      <c r="F158" s="52" t="n">
        <v>19614</v>
      </c>
      <c r="G158" s="53" t="n">
        <v>21128</v>
      </c>
      <c r="H158" s="54" t="n">
        <f aca="false">SUM(B158:G158)</f>
        <v>112859</v>
      </c>
    </row>
    <row r="159" customFormat="false" ht="12.8" hidden="false" customHeight="false" outlineLevel="0" collapsed="false">
      <c r="A159" s="6" t="s">
        <v>82</v>
      </c>
      <c r="B159" s="7"/>
      <c r="C159" s="7"/>
      <c r="D159" s="5" t="n">
        <v>1672</v>
      </c>
      <c r="E159" s="5" t="n">
        <v>231</v>
      </c>
      <c r="F159" s="5"/>
      <c r="G159" s="5"/>
      <c r="H159" s="47"/>
    </row>
    <row r="160" customFormat="false" ht="12.8" hidden="false" customHeight="false" outlineLevel="0" collapsed="false">
      <c r="A160" s="55" t="s">
        <v>83</v>
      </c>
      <c r="B160" s="7"/>
      <c r="C160" s="7"/>
      <c r="D160" s="5" t="n">
        <f aca="false">D157+D158-D159</f>
        <v>12314</v>
      </c>
      <c r="E160" s="5" t="n">
        <f aca="false">E157+E158-E159</f>
        <v>1025</v>
      </c>
      <c r="F160" s="5"/>
      <c r="G160" s="5"/>
      <c r="H160" s="47"/>
      <c r="I160" s="56" t="s">
        <v>84</v>
      </c>
    </row>
    <row r="161" customFormat="false" ht="12.8" hidden="false" customHeight="false" outlineLevel="0" collapsed="false">
      <c r="A161" s="6" t="s">
        <v>85</v>
      </c>
      <c r="B161" s="7" t="n">
        <v>1596</v>
      </c>
      <c r="C161" s="7" t="n">
        <v>987</v>
      </c>
      <c r="D161" s="5" t="n">
        <v>182</v>
      </c>
      <c r="E161" s="5" t="n">
        <v>141</v>
      </c>
      <c r="F161" s="5" t="n">
        <v>520</v>
      </c>
      <c r="G161" s="5" t="n">
        <v>984</v>
      </c>
      <c r="H161" s="47"/>
    </row>
    <row r="162" customFormat="false" ht="12.8" hidden="false" customHeight="false" outlineLevel="0" collapsed="false">
      <c r="A162" s="6" t="s">
        <v>77</v>
      </c>
      <c r="B162" s="7"/>
      <c r="C162" s="7"/>
      <c r="D162" s="5"/>
      <c r="E162" s="5"/>
      <c r="F162" s="5"/>
      <c r="G162" s="5"/>
      <c r="H162" s="47"/>
    </row>
    <row r="163" customFormat="false" ht="12.8" hidden="false" customHeight="false" outlineLevel="0" collapsed="false">
      <c r="A163" s="6" t="s">
        <v>50</v>
      </c>
      <c r="B163" s="7" t="n">
        <v>18771</v>
      </c>
      <c r="C163" s="7" t="n">
        <v>10243</v>
      </c>
      <c r="D163" s="5" t="n">
        <v>2932</v>
      </c>
      <c r="E163" s="52" t="n">
        <v>231</v>
      </c>
      <c r="F163" s="5" t="n">
        <v>8606</v>
      </c>
      <c r="G163" s="5" t="n">
        <v>10057</v>
      </c>
      <c r="H163" s="51" t="n">
        <f aca="false">SUM(B163:G163)</f>
        <v>50840</v>
      </c>
    </row>
    <row r="164" customFormat="false" ht="12.8" hidden="false" customHeight="false" outlineLevel="0" collapsed="false">
      <c r="A164" s="57" t="s">
        <v>51</v>
      </c>
      <c r="B164" s="33" t="n">
        <v>27791</v>
      </c>
      <c r="C164" s="33" t="n">
        <v>14396</v>
      </c>
      <c r="D164" s="2" t="n">
        <v>4514</v>
      </c>
      <c r="E164" s="2" t="n">
        <v>403</v>
      </c>
      <c r="F164" s="2" t="n">
        <v>13025</v>
      </c>
      <c r="G164" s="2" t="n">
        <v>14834</v>
      </c>
      <c r="H164" s="3" t="n">
        <f aca="false">SUM(B164:G164)</f>
        <v>74963</v>
      </c>
    </row>
    <row r="165" customFormat="false" ht="12.8" hidden="false" customHeight="false" outlineLevel="0" collapsed="false">
      <c r="A165" s="6" t="s">
        <v>86</v>
      </c>
      <c r="B165" s="7" t="n">
        <v>9717</v>
      </c>
      <c r="C165" s="7" t="n">
        <v>4949</v>
      </c>
      <c r="D165" s="5" t="n">
        <v>1642</v>
      </c>
      <c r="E165" s="5" t="n">
        <v>123</v>
      </c>
      <c r="F165" s="5" t="n">
        <v>4805</v>
      </c>
      <c r="G165" s="5" t="n">
        <v>5299</v>
      </c>
      <c r="H165" s="51" t="n">
        <f aca="false">SUM(B165:G165)</f>
        <v>26535</v>
      </c>
    </row>
    <row r="166" customFormat="false" ht="12.8" hidden="false" customHeight="false" outlineLevel="0" collapsed="false">
      <c r="A166" s="6" t="s">
        <v>87</v>
      </c>
      <c r="B166" s="25" t="n">
        <v>18074</v>
      </c>
      <c r="C166" s="58" t="n">
        <v>9447</v>
      </c>
      <c r="D166" s="52" t="n">
        <v>2872</v>
      </c>
      <c r="E166" s="52" t="n">
        <v>280</v>
      </c>
      <c r="F166" s="53" t="n">
        <v>8220</v>
      </c>
      <c r="G166" s="53" t="n">
        <v>9535</v>
      </c>
      <c r="H166" s="54" t="n">
        <f aca="false">SUM(B166:G166)</f>
        <v>48428</v>
      </c>
    </row>
    <row r="167" customFormat="false" ht="12.8" hidden="false" customHeight="false" outlineLevel="0" collapsed="false">
      <c r="A167" s="10" t="s">
        <v>42</v>
      </c>
      <c r="B167" s="7"/>
      <c r="C167" s="7"/>
      <c r="D167" s="5" t="n">
        <v>225</v>
      </c>
      <c r="E167" s="5" t="n">
        <v>22</v>
      </c>
      <c r="F167" s="5"/>
      <c r="G167" s="5"/>
      <c r="H167" s="47"/>
    </row>
    <row r="168" customFormat="false" ht="12.8" hidden="false" customHeight="false" outlineLevel="0" collapsed="false">
      <c r="A168" s="13" t="s">
        <v>27</v>
      </c>
      <c r="B168" s="14"/>
      <c r="C168" s="14"/>
      <c r="D168" s="59" t="n">
        <v>1</v>
      </c>
      <c r="E168" s="59" t="n">
        <v>6</v>
      </c>
      <c r="F168" s="59"/>
      <c r="G168" s="59"/>
      <c r="H168" s="60"/>
    </row>
    <row r="169" customFormat="false" ht="12.8" hidden="false" customHeight="false" outlineLevel="0" collapsed="false">
      <c r="A169" s="57" t="s">
        <v>52</v>
      </c>
      <c r="B169" s="33" t="n">
        <v>8699</v>
      </c>
      <c r="C169" s="33" t="n">
        <v>4473</v>
      </c>
      <c r="D169" s="2" t="n">
        <v>1439</v>
      </c>
      <c r="E169" s="2" t="n">
        <v>207</v>
      </c>
      <c r="F169" s="2" t="n">
        <v>4057</v>
      </c>
      <c r="G169" s="2" t="n">
        <v>4859</v>
      </c>
      <c r="H169" s="3" t="n">
        <f aca="false">SUM(B169:G169)</f>
        <v>23734</v>
      </c>
    </row>
    <row r="170" customFormat="false" ht="12.8" hidden="false" customHeight="false" outlineLevel="0" collapsed="false">
      <c r="A170" s="6" t="s">
        <v>88</v>
      </c>
      <c r="B170" s="7" t="n">
        <v>1196</v>
      </c>
      <c r="C170" s="7" t="n">
        <v>592</v>
      </c>
      <c r="D170" s="5" t="n">
        <v>216</v>
      </c>
      <c r="E170" s="5" t="n">
        <v>12</v>
      </c>
      <c r="F170" s="5" t="n">
        <v>580</v>
      </c>
      <c r="G170" s="5" t="n">
        <v>702</v>
      </c>
      <c r="H170" s="51" t="n">
        <f aca="false">SUM(B170:G170)</f>
        <v>3298</v>
      </c>
    </row>
    <row r="171" customFormat="false" ht="12.8" hidden="false" customHeight="false" outlineLevel="0" collapsed="false">
      <c r="A171" s="6" t="s">
        <v>89</v>
      </c>
      <c r="B171" s="25" t="n">
        <v>7503</v>
      </c>
      <c r="C171" s="25" t="n">
        <v>3881</v>
      </c>
      <c r="D171" s="53" t="n">
        <v>1223</v>
      </c>
      <c r="E171" s="52" t="n">
        <v>195</v>
      </c>
      <c r="F171" s="53" t="n">
        <v>3477</v>
      </c>
      <c r="G171" s="53" t="n">
        <v>4157</v>
      </c>
      <c r="H171" s="54" t="n">
        <f aca="false">SUM(B171:G171)</f>
        <v>20436</v>
      </c>
    </row>
    <row r="172" customFormat="false" ht="12.8" hidden="false" customHeight="false" outlineLevel="0" collapsed="false">
      <c r="A172" s="10" t="s">
        <v>53</v>
      </c>
      <c r="B172" s="7"/>
      <c r="C172" s="7"/>
      <c r="D172" s="5"/>
      <c r="E172" s="5" t="n">
        <v>19</v>
      </c>
      <c r="F172" s="5"/>
      <c r="G172" s="5"/>
      <c r="H172" s="47"/>
    </row>
    <row r="173" customFormat="false" ht="12.8" hidden="false" customHeight="false" outlineLevel="0" collapsed="false">
      <c r="A173" s="13" t="s">
        <v>30</v>
      </c>
      <c r="B173" s="14"/>
      <c r="C173" s="14"/>
      <c r="D173" s="59"/>
      <c r="E173" s="59" t="n">
        <v>9</v>
      </c>
      <c r="F173" s="59"/>
      <c r="G173" s="59"/>
      <c r="H173" s="60"/>
    </row>
    <row r="174" customFormat="false" ht="12.8" hidden="false" customHeight="false" outlineLevel="0" collapsed="false">
      <c r="A174" s="6" t="s">
        <v>15</v>
      </c>
      <c r="B174" s="7" t="n">
        <v>20101</v>
      </c>
      <c r="C174" s="7" t="n">
        <v>10081</v>
      </c>
      <c r="D174" s="5" t="n">
        <v>3227</v>
      </c>
      <c r="E174" s="5" t="n">
        <v>234</v>
      </c>
      <c r="F174" s="5" t="n">
        <v>9171</v>
      </c>
      <c r="G174" s="5" t="n">
        <v>10448</v>
      </c>
      <c r="H174" s="47" t="n">
        <f aca="false">SUM(B174:G174)</f>
        <v>53262</v>
      </c>
    </row>
    <row r="175" customFormat="false" ht="12.8" hidden="false" customHeight="false" outlineLevel="0" collapsed="false">
      <c r="A175" s="35" t="s">
        <v>78</v>
      </c>
      <c r="B175" s="14" t="n">
        <v>19</v>
      </c>
      <c r="C175" s="14" t="n">
        <v>5</v>
      </c>
      <c r="D175" s="14" t="n">
        <v>1</v>
      </c>
      <c r="E175" s="14" t="n">
        <v>0</v>
      </c>
      <c r="F175" s="14"/>
      <c r="G175" s="14" t="n">
        <v>4</v>
      </c>
      <c r="H175" s="49"/>
    </row>
    <row r="176" customFormat="false" ht="12.8" hidden="false" customHeight="false" outlineLevel="0" collapsed="false">
      <c r="B176" s="0" t="s">
        <v>90</v>
      </c>
      <c r="C176" s="0" t="s">
        <v>90</v>
      </c>
      <c r="D176" s="0" t="s">
        <v>90</v>
      </c>
      <c r="E176" s="0" t="s">
        <v>90</v>
      </c>
      <c r="F176" s="0" t="s">
        <v>90</v>
      </c>
      <c r="G176" s="0" t="s">
        <v>90</v>
      </c>
    </row>
    <row r="177" customFormat="false" ht="12.8" hidden="false" customHeight="false" outlineLevel="0" collapsed="false">
      <c r="F177" s="31" t="s">
        <v>91</v>
      </c>
      <c r="H177" s="31" t="n">
        <f aca="false">SUM(H158+H166+H171)</f>
        <v>181723</v>
      </c>
    </row>
    <row r="178" customFormat="false" ht="12.8" hidden="false" customHeight="false" outlineLevel="0" collapsed="false">
      <c r="F178" s="0" t="s">
        <v>92</v>
      </c>
      <c r="H178" s="0" t="n">
        <f aca="false">SUM(H163+H157+H165+H170+H177)</f>
        <v>379121</v>
      </c>
    </row>
    <row r="179" customFormat="false" ht="12.8" hidden="false" customHeight="false" outlineLevel="0" collapsed="false">
      <c r="B179" s="61"/>
      <c r="C179" s="61"/>
      <c r="D179" s="61"/>
      <c r="E179" s="61"/>
      <c r="F179" s="61"/>
      <c r="G179" s="61"/>
      <c r="H179" s="61"/>
    </row>
    <row r="180" customFormat="false" ht="12.8" hidden="false" customHeight="false" outlineLevel="0" collapsed="false">
      <c r="A180" s="18"/>
      <c r="B180" s="19" t="s">
        <v>0</v>
      </c>
      <c r="C180" s="19" t="s">
        <v>1</v>
      </c>
      <c r="D180" s="19" t="s">
        <v>2</v>
      </c>
      <c r="E180" s="19" t="s">
        <v>3</v>
      </c>
      <c r="F180" s="19" t="s">
        <v>4</v>
      </c>
      <c r="G180" s="20" t="s">
        <v>5</v>
      </c>
      <c r="H180" s="21" t="s">
        <v>6</v>
      </c>
      <c r="J180" s="0" t="s">
        <v>93</v>
      </c>
      <c r="K180" s="62" t="n">
        <f aca="false">4.8/737</f>
        <v>0.00651289009497965</v>
      </c>
    </row>
    <row r="181" customFormat="false" ht="12.8" hidden="false" customHeight="false" outlineLevel="0" collapsed="false">
      <c r="A181" s="6" t="s">
        <v>94</v>
      </c>
      <c r="B181" s="63" t="n">
        <f aca="false">B158*K180</f>
        <v>277.045318860244</v>
      </c>
      <c r="C181" s="64" t="n">
        <f aca="false">C158*K180</f>
        <v>143.485481682497</v>
      </c>
      <c r="D181" s="65" t="n">
        <f aca="false">D158*K180</f>
        <v>44.3658073270014</v>
      </c>
      <c r="E181" s="65" t="n">
        <f aca="false">E158*K180</f>
        <v>4.79348710990502</v>
      </c>
      <c r="F181" s="64" t="n">
        <f aca="false">F158*K180</f>
        <v>127.743826322931</v>
      </c>
      <c r="G181" s="63" t="n">
        <f aca="false">G158*K180</f>
        <v>137.60434192673</v>
      </c>
      <c r="H181" s="66" t="n">
        <f aca="false">SUM(B181:G181)</f>
        <v>735.038263229308</v>
      </c>
      <c r="J181" s="0" t="s">
        <v>95</v>
      </c>
      <c r="K181" s="62" t="n">
        <f aca="false">6/378</f>
        <v>0.0158730158730159</v>
      </c>
    </row>
    <row r="182" customFormat="false" ht="12.8" hidden="false" customHeight="false" outlineLevel="0" collapsed="false">
      <c r="A182" s="6" t="s">
        <v>96</v>
      </c>
      <c r="B182" s="67" t="n">
        <f aca="false">B181/24</f>
        <v>11.5435549525102</v>
      </c>
      <c r="C182" s="67" t="n">
        <f aca="false">C181/24</f>
        <v>5.97856173677069</v>
      </c>
      <c r="D182" s="67" t="n">
        <f aca="false">D181/24</f>
        <v>1.84857530529172</v>
      </c>
      <c r="E182" s="67" t="n">
        <f aca="false">E181/24</f>
        <v>0.199728629579376</v>
      </c>
      <c r="F182" s="67" t="n">
        <f aca="false">F181/24</f>
        <v>5.32265943012212</v>
      </c>
      <c r="G182" s="67" t="n">
        <f aca="false">G181/24</f>
        <v>5.73351424694708</v>
      </c>
      <c r="H182" s="66" t="n">
        <f aca="false">SUM(B182:G182)</f>
        <v>30.6265943012212</v>
      </c>
    </row>
    <row r="183" customFormat="false" ht="12.8" hidden="false" customHeight="false" outlineLevel="0" collapsed="false">
      <c r="A183" s="6" t="s">
        <v>97</v>
      </c>
      <c r="B183" s="68" t="n">
        <f aca="false">B166*K180</f>
        <v>117.713975576662</v>
      </c>
      <c r="C183" s="64" t="n">
        <f aca="false">C166*K180</f>
        <v>61.5272727272727</v>
      </c>
      <c r="D183" s="65" t="n">
        <f aca="false">D166*K180</f>
        <v>18.7050203527815</v>
      </c>
      <c r="E183" s="65" t="n">
        <f aca="false">E166*K180</f>
        <v>1.8236092265943</v>
      </c>
      <c r="F183" s="63" t="n">
        <f aca="false">F166*K180</f>
        <v>53.5359565807327</v>
      </c>
      <c r="G183" s="68" t="n">
        <f aca="false">G166*K180</f>
        <v>62.1004070556309</v>
      </c>
      <c r="H183" s="66" t="n">
        <f aca="false">SUM(B183:G183)</f>
        <v>315.406241519674</v>
      </c>
    </row>
    <row r="184" customFormat="false" ht="12.8" hidden="false" customHeight="false" outlineLevel="0" collapsed="false">
      <c r="A184" s="6" t="s">
        <v>98</v>
      </c>
      <c r="B184" s="67" t="n">
        <f aca="false">B183/24</f>
        <v>4.90474898236092</v>
      </c>
      <c r="C184" s="67" t="n">
        <f aca="false">C183/24</f>
        <v>2.56363636363636</v>
      </c>
      <c r="D184" s="67" t="n">
        <f aca="false">D183/24</f>
        <v>0.779375848032564</v>
      </c>
      <c r="E184" s="67" t="n">
        <f aca="false">E183/24</f>
        <v>0.0759837177747626</v>
      </c>
      <c r="F184" s="67" t="n">
        <f aca="false">F183/24</f>
        <v>2.23066485753053</v>
      </c>
      <c r="G184" s="67" t="n">
        <f aca="false">G183/24</f>
        <v>2.58751696065129</v>
      </c>
      <c r="H184" s="66" t="n">
        <f aca="false">SUM(B184:G184)</f>
        <v>13.1419267299864</v>
      </c>
    </row>
    <row r="185" customFormat="false" ht="12.8" hidden="false" customHeight="false" outlineLevel="0" collapsed="false">
      <c r="A185" s="6" t="s">
        <v>99</v>
      </c>
      <c r="B185" s="67" t="n">
        <f aca="false">B171*K181</f>
        <v>119.095238095238</v>
      </c>
      <c r="C185" s="68" t="n">
        <f aca="false">C171*K181</f>
        <v>61.6031746031746</v>
      </c>
      <c r="D185" s="63" t="n">
        <f aca="false">D171*K181</f>
        <v>19.4126984126984</v>
      </c>
      <c r="E185" s="65" t="n">
        <f aca="false">E171*K181</f>
        <v>3.09523809523809</v>
      </c>
      <c r="F185" s="67" t="n">
        <f aca="false">F171*K181</f>
        <v>55.1904761904762</v>
      </c>
      <c r="G185" s="68" t="n">
        <f aca="false">G171*K181</f>
        <v>65.984126984127</v>
      </c>
      <c r="H185" s="66" t="n">
        <f aca="false">SUM(B185:G185)</f>
        <v>324.380952380952</v>
      </c>
    </row>
    <row r="186" customFormat="false" ht="12.8" hidden="false" customHeight="false" outlineLevel="0" collapsed="false">
      <c r="A186" s="35" t="s">
        <v>100</v>
      </c>
      <c r="B186" s="69" t="n">
        <f aca="false">B185/24</f>
        <v>4.96230158730159</v>
      </c>
      <c r="C186" s="69" t="n">
        <f aca="false">C185/24</f>
        <v>2.56679894179894</v>
      </c>
      <c r="D186" s="69" t="n">
        <f aca="false">D185/24</f>
        <v>0.808862433862434</v>
      </c>
      <c r="E186" s="69" t="n">
        <f aca="false">E185/24</f>
        <v>0.128968253968254</v>
      </c>
      <c r="F186" s="69" t="n">
        <f aca="false">F185/24</f>
        <v>2.29960317460317</v>
      </c>
      <c r="G186" s="69" t="n">
        <f aca="false">G185/24</f>
        <v>2.74933862433862</v>
      </c>
      <c r="H186" s="66" t="n">
        <f aca="false">SUM(B186:G186)</f>
        <v>13.515873015873</v>
      </c>
    </row>
    <row r="187" customFormat="false" ht="12.8" hidden="false" customHeight="false" outlineLevel="0" collapsed="false">
      <c r="B187" s="70" t="s">
        <v>101</v>
      </c>
      <c r="H187" s="0" t="n">
        <f aca="false">SUM(H182+H184+H186)</f>
        <v>57.2843940470806</v>
      </c>
    </row>
    <row r="188" customFormat="false" ht="12.8" hidden="false" customHeight="false" outlineLevel="0" collapsed="false">
      <c r="H188" s="0" t="n">
        <f aca="false">H187/7</f>
        <v>8.18348486386866</v>
      </c>
    </row>
    <row r="190" customFormat="false" ht="12.8" hidden="false" customHeight="false" outlineLevel="0" collapsed="false">
      <c r="A190" s="37" t="s">
        <v>102</v>
      </c>
      <c r="B190" s="37"/>
      <c r="C190" s="37"/>
      <c r="D190" s="37"/>
      <c r="E190" s="37"/>
      <c r="F190" s="37"/>
      <c r="G190" s="37"/>
      <c r="H190" s="37"/>
    </row>
    <row r="191" customFormat="false" ht="12.8" hidden="false" customHeight="false" outlineLevel="0" collapsed="false">
      <c r="A191" s="18"/>
      <c r="B191" s="19" t="s">
        <v>0</v>
      </c>
      <c r="C191" s="19" t="s">
        <v>1</v>
      </c>
      <c r="D191" s="19" t="s">
        <v>2</v>
      </c>
      <c r="E191" s="19" t="s">
        <v>3</v>
      </c>
      <c r="F191" s="19" t="s">
        <v>4</v>
      </c>
      <c r="G191" s="20" t="s">
        <v>5</v>
      </c>
      <c r="H191" s="21" t="s">
        <v>6</v>
      </c>
    </row>
    <row r="192" customFormat="false" ht="12.8" hidden="false" customHeight="false" outlineLevel="0" collapsed="false">
      <c r="A192" s="57" t="s">
        <v>66</v>
      </c>
      <c r="B192" s="33"/>
      <c r="C192" s="33"/>
      <c r="D192" s="71" t="n">
        <f aca="false">SUM(D193+D194+D197+D200)</f>
        <v>12316</v>
      </c>
      <c r="E192" s="33" t="n">
        <f aca="false">SUM(E193+E194+E197+E200)</f>
        <v>1025</v>
      </c>
      <c r="F192" s="33"/>
      <c r="G192" s="33"/>
      <c r="H192" s="22"/>
    </row>
    <row r="193" customFormat="false" ht="12.8" hidden="false" customHeight="false" outlineLevel="0" collapsed="false">
      <c r="A193" s="6" t="s">
        <v>50</v>
      </c>
      <c r="B193" s="7"/>
      <c r="C193" s="33"/>
      <c r="D193" s="7" t="n">
        <v>2213</v>
      </c>
      <c r="E193" s="7" t="n">
        <v>168</v>
      </c>
      <c r="F193" s="7"/>
      <c r="G193" s="7"/>
      <c r="H193" s="8"/>
    </row>
    <row r="194" customFormat="false" ht="12.8" hidden="false" customHeight="false" outlineLevel="0" collapsed="false">
      <c r="A194" s="6" t="s">
        <v>51</v>
      </c>
      <c r="B194" s="7"/>
      <c r="C194" s="7"/>
      <c r="D194" s="7" t="n">
        <v>4647</v>
      </c>
      <c r="E194" s="7" t="n">
        <v>335</v>
      </c>
      <c r="F194" s="7"/>
      <c r="G194" s="7"/>
      <c r="H194" s="8"/>
    </row>
    <row r="195" customFormat="false" ht="12.8" hidden="false" customHeight="false" outlineLevel="0" collapsed="false">
      <c r="A195" s="10" t="s">
        <v>42</v>
      </c>
      <c r="B195" s="7"/>
      <c r="C195" s="7"/>
      <c r="D195" s="7"/>
      <c r="E195" s="7"/>
      <c r="F195" s="7"/>
      <c r="G195" s="7"/>
      <c r="H195" s="8"/>
    </row>
    <row r="196" customFormat="false" ht="12.8" hidden="false" customHeight="false" outlineLevel="0" collapsed="false">
      <c r="A196" s="10" t="s">
        <v>27</v>
      </c>
      <c r="B196" s="7"/>
      <c r="C196" s="7"/>
      <c r="D196" s="7"/>
      <c r="E196" s="7"/>
      <c r="F196" s="7"/>
      <c r="G196" s="7"/>
      <c r="H196" s="8"/>
    </row>
    <row r="197" customFormat="false" ht="12.8" hidden="false" customHeight="false" outlineLevel="0" collapsed="false">
      <c r="A197" s="6" t="s">
        <v>52</v>
      </c>
      <c r="B197" s="7"/>
      <c r="C197" s="7"/>
      <c r="D197" s="7" t="n">
        <v>1928</v>
      </c>
      <c r="E197" s="7" t="n">
        <v>151</v>
      </c>
      <c r="F197" s="7"/>
      <c r="G197" s="7"/>
      <c r="H197" s="8"/>
    </row>
    <row r="198" customFormat="false" ht="12.8" hidden="false" customHeight="false" outlineLevel="0" collapsed="false">
      <c r="A198" s="10" t="s">
        <v>53</v>
      </c>
      <c r="B198" s="7"/>
      <c r="C198" s="7"/>
      <c r="D198" s="7"/>
      <c r="E198" s="7"/>
      <c r="F198" s="7"/>
      <c r="G198" s="7"/>
      <c r="H198" s="8"/>
    </row>
    <row r="199" customFormat="false" ht="12.8" hidden="false" customHeight="false" outlineLevel="0" collapsed="false">
      <c r="A199" s="10" t="s">
        <v>30</v>
      </c>
      <c r="B199" s="7"/>
      <c r="C199" s="7"/>
      <c r="D199" s="7"/>
      <c r="E199" s="7"/>
      <c r="F199" s="7"/>
      <c r="G199" s="7"/>
      <c r="H199" s="8"/>
    </row>
    <row r="200" customFormat="false" ht="12.8" hidden="false" customHeight="false" outlineLevel="0" collapsed="false">
      <c r="A200" s="35" t="s">
        <v>15</v>
      </c>
      <c r="B200" s="14"/>
      <c r="C200" s="14"/>
      <c r="D200" s="14" t="n">
        <v>3528</v>
      </c>
      <c r="E200" s="14" t="n">
        <v>371</v>
      </c>
      <c r="F200" s="14"/>
      <c r="G200" s="14"/>
      <c r="H200" s="15"/>
    </row>
    <row r="204" customFormat="false" ht="12.8" hidden="false" customHeight="false" outlineLevel="0" collapsed="false">
      <c r="A204" s="17" t="s">
        <v>103</v>
      </c>
      <c r="B204" s="17"/>
      <c r="C204" s="17"/>
      <c r="D204" s="17"/>
      <c r="E204" s="17"/>
      <c r="F204" s="17"/>
      <c r="G204" s="17"/>
      <c r="H204" s="17"/>
    </row>
    <row r="205" customFormat="false" ht="12.8" hidden="false" customHeight="false" outlineLevel="0" collapsed="false">
      <c r="A205" s="18"/>
      <c r="B205" s="19" t="s">
        <v>0</v>
      </c>
      <c r="C205" s="19" t="s">
        <v>1</v>
      </c>
      <c r="D205" s="19" t="s">
        <v>2</v>
      </c>
      <c r="E205" s="19" t="s">
        <v>3</v>
      </c>
      <c r="F205" s="19" t="s">
        <v>4</v>
      </c>
      <c r="G205" s="20" t="s">
        <v>5</v>
      </c>
      <c r="H205" s="21" t="s">
        <v>6</v>
      </c>
    </row>
    <row r="206" customFormat="false" ht="12.8" hidden="false" customHeight="false" outlineLevel="0" collapsed="false">
      <c r="A206" s="32" t="s">
        <v>65</v>
      </c>
      <c r="B206" s="7"/>
      <c r="C206" s="7"/>
      <c r="D206" s="7"/>
      <c r="E206" s="7"/>
      <c r="F206" s="7"/>
      <c r="G206" s="7"/>
      <c r="H206" s="8"/>
    </row>
    <row r="207" customFormat="false" ht="12.8" hidden="false" customHeight="false" outlineLevel="0" collapsed="false">
      <c r="A207" s="6" t="s">
        <v>76</v>
      </c>
      <c r="B207" s="7" t="n">
        <v>88000</v>
      </c>
      <c r="C207" s="7" t="n">
        <v>46046</v>
      </c>
      <c r="D207" s="7" t="n">
        <v>13758</v>
      </c>
      <c r="E207" s="7" t="n">
        <v>1385</v>
      </c>
      <c r="F207" s="7" t="n">
        <v>40202</v>
      </c>
      <c r="G207" s="7" t="n">
        <v>44798</v>
      </c>
      <c r="H207" s="8" t="n">
        <f aca="false">SUM(B207:G207)</f>
        <v>234189</v>
      </c>
    </row>
    <row r="208" customFormat="false" ht="12.8" hidden="false" customHeight="false" outlineLevel="0" collapsed="false">
      <c r="A208" s="6" t="s">
        <v>80</v>
      </c>
      <c r="B208" s="7" t="n">
        <v>44258</v>
      </c>
      <c r="C208" s="7" t="n">
        <v>22479</v>
      </c>
      <c r="D208" s="7" t="n">
        <v>7164</v>
      </c>
      <c r="E208" s="7" t="n">
        <v>505</v>
      </c>
      <c r="F208" s="7" t="n">
        <v>19958</v>
      </c>
      <c r="G208" s="7" t="n">
        <v>22426</v>
      </c>
      <c r="H208" s="8"/>
    </row>
    <row r="209" customFormat="false" ht="12.8" hidden="false" customHeight="false" outlineLevel="0" collapsed="false">
      <c r="A209" s="6" t="s">
        <v>81</v>
      </c>
      <c r="B209" s="25" t="n">
        <v>42136</v>
      </c>
      <c r="C209" s="25" t="n">
        <v>22605</v>
      </c>
      <c r="D209" s="25" t="n">
        <v>6412</v>
      </c>
      <c r="E209" s="25" t="n">
        <v>739</v>
      </c>
      <c r="F209" s="25" t="n">
        <v>19689</v>
      </c>
      <c r="G209" s="25" t="n">
        <v>21350</v>
      </c>
      <c r="H209" s="72" t="n">
        <f aca="false">SUM(B209:G209)</f>
        <v>112931</v>
      </c>
    </row>
    <row r="210" customFormat="false" ht="12.8" hidden="false" customHeight="false" outlineLevel="0" collapsed="false">
      <c r="A210" s="6" t="s">
        <v>85</v>
      </c>
      <c r="B210" s="7" t="n">
        <v>1606</v>
      </c>
      <c r="C210" s="7" t="n">
        <v>962</v>
      </c>
      <c r="D210" s="7" t="n">
        <v>182</v>
      </c>
      <c r="E210" s="7" t="n">
        <v>141</v>
      </c>
      <c r="F210" s="7" t="n">
        <v>555</v>
      </c>
      <c r="G210" s="7" t="n">
        <v>1022</v>
      </c>
      <c r="H210" s="8"/>
    </row>
    <row r="211" customFormat="false" ht="12.8" hidden="false" customHeight="false" outlineLevel="0" collapsed="false">
      <c r="A211" s="6" t="s">
        <v>77</v>
      </c>
      <c r="B211" s="7"/>
      <c r="C211" s="7"/>
      <c r="D211" s="7"/>
      <c r="E211" s="7"/>
      <c r="F211" s="7"/>
      <c r="G211" s="7"/>
      <c r="H211" s="8"/>
    </row>
    <row r="212" customFormat="false" ht="12.8" hidden="false" customHeight="false" outlineLevel="0" collapsed="false">
      <c r="A212" s="35" t="s">
        <v>50</v>
      </c>
      <c r="B212" s="14" t="n">
        <v>18758</v>
      </c>
      <c r="C212" s="14" t="n">
        <v>9957</v>
      </c>
      <c r="D212" s="14" t="n">
        <v>3073</v>
      </c>
      <c r="E212" s="14" t="n">
        <v>273</v>
      </c>
      <c r="F212" s="14" t="n">
        <v>8598</v>
      </c>
      <c r="G212" s="14" t="n">
        <v>9980</v>
      </c>
      <c r="H212" s="15" t="n">
        <f aca="false">SUM(B212:G212)</f>
        <v>50639</v>
      </c>
    </row>
    <row r="213" customFormat="false" ht="12.8" hidden="false" customHeight="false" outlineLevel="0" collapsed="false">
      <c r="A213" s="57" t="s">
        <v>51</v>
      </c>
      <c r="B213" s="7" t="n">
        <v>27799</v>
      </c>
      <c r="C213" s="7" t="n">
        <v>14365</v>
      </c>
      <c r="D213" s="7" t="n">
        <v>4689</v>
      </c>
      <c r="E213" s="7" t="n">
        <v>409</v>
      </c>
      <c r="F213" s="7" t="n">
        <v>12860</v>
      </c>
      <c r="G213" s="7" t="n">
        <v>14752</v>
      </c>
      <c r="H213" s="8" t="n">
        <f aca="false">SUM(B213:G213)</f>
        <v>74874</v>
      </c>
    </row>
    <row r="214" customFormat="false" ht="12.8" hidden="false" customHeight="false" outlineLevel="0" collapsed="false">
      <c r="A214" s="6" t="s">
        <v>86</v>
      </c>
      <c r="B214" s="7" t="n">
        <v>9614</v>
      </c>
      <c r="C214" s="7" t="n">
        <v>5039</v>
      </c>
      <c r="D214" s="7" t="n">
        <v>1741</v>
      </c>
      <c r="E214" s="7" t="n">
        <v>118</v>
      </c>
      <c r="F214" s="7" t="n">
        <v>4652</v>
      </c>
      <c r="G214" s="7" t="n">
        <v>5218</v>
      </c>
      <c r="H214" s="8" t="n">
        <f aca="false">SUM(B214:G214)</f>
        <v>26382</v>
      </c>
    </row>
    <row r="215" customFormat="false" ht="12.8" hidden="false" customHeight="false" outlineLevel="0" collapsed="false">
      <c r="A215" s="6" t="s">
        <v>87</v>
      </c>
      <c r="B215" s="25" t="n">
        <v>18185</v>
      </c>
      <c r="C215" s="25" t="n">
        <v>9326</v>
      </c>
      <c r="D215" s="25" t="n">
        <v>2948</v>
      </c>
      <c r="E215" s="25" t="n">
        <v>291</v>
      </c>
      <c r="F215" s="25" t="n">
        <v>8208</v>
      </c>
      <c r="G215" s="25" t="n">
        <v>9534</v>
      </c>
      <c r="H215" s="72" t="n">
        <f aca="false">SUM(B215:G215)</f>
        <v>48492</v>
      </c>
    </row>
    <row r="216" customFormat="false" ht="12.8" hidden="false" customHeight="false" outlineLevel="0" collapsed="false">
      <c r="A216" s="10" t="s">
        <v>42</v>
      </c>
      <c r="B216" s="7"/>
      <c r="C216" s="7"/>
      <c r="D216" s="7"/>
      <c r="E216" s="7"/>
      <c r="F216" s="7"/>
      <c r="G216" s="7"/>
      <c r="H216" s="8"/>
    </row>
    <row r="217" customFormat="false" ht="12.8" hidden="false" customHeight="false" outlineLevel="0" collapsed="false">
      <c r="A217" s="13" t="s">
        <v>27</v>
      </c>
      <c r="B217" s="14"/>
      <c r="C217" s="14"/>
      <c r="D217" s="14"/>
      <c r="E217" s="14"/>
      <c r="F217" s="14"/>
      <c r="G217" s="14"/>
      <c r="H217" s="15"/>
    </row>
    <row r="218" customFormat="false" ht="12.8" hidden="false" customHeight="false" outlineLevel="0" collapsed="false">
      <c r="A218" s="57" t="s">
        <v>52</v>
      </c>
      <c r="B218" s="7" t="n">
        <v>8931</v>
      </c>
      <c r="C218" s="7" t="n">
        <v>4475</v>
      </c>
      <c r="D218" s="7" t="n">
        <v>1521</v>
      </c>
      <c r="E218" s="7" t="n">
        <v>178</v>
      </c>
      <c r="F218" s="7" t="n">
        <v>4040</v>
      </c>
      <c r="G218" s="7" t="n">
        <v>14752</v>
      </c>
      <c r="H218" s="8" t="n">
        <f aca="false">SUM(B218:G218)</f>
        <v>33897</v>
      </c>
    </row>
    <row r="219" customFormat="false" ht="12.8" hidden="false" customHeight="false" outlineLevel="0" collapsed="false">
      <c r="A219" s="6" t="s">
        <v>88</v>
      </c>
      <c r="B219" s="7" t="n">
        <v>1129</v>
      </c>
      <c r="C219" s="7" t="n">
        <v>628</v>
      </c>
      <c r="D219" s="7" t="n">
        <v>224</v>
      </c>
      <c r="E219" s="7" t="n">
        <v>8</v>
      </c>
      <c r="F219" s="7" t="n">
        <v>578</v>
      </c>
      <c r="G219" s="7" t="n">
        <v>709</v>
      </c>
      <c r="H219" s="8" t="n">
        <f aca="false">SUM(B219:G219)</f>
        <v>3276</v>
      </c>
    </row>
    <row r="220" customFormat="false" ht="12.8" hidden="false" customHeight="false" outlineLevel="0" collapsed="false">
      <c r="A220" s="6" t="s">
        <v>89</v>
      </c>
      <c r="B220" s="25" t="n">
        <v>7802</v>
      </c>
      <c r="C220" s="25" t="n">
        <v>3847</v>
      </c>
      <c r="D220" s="25" t="n">
        <v>1297</v>
      </c>
      <c r="E220" s="25" t="n">
        <v>170</v>
      </c>
      <c r="F220" s="25" t="n">
        <v>3462</v>
      </c>
      <c r="G220" s="25" t="n">
        <v>4160</v>
      </c>
      <c r="H220" s="72" t="n">
        <f aca="false">SUM(B220:G220)</f>
        <v>20738</v>
      </c>
    </row>
    <row r="221" customFormat="false" ht="12.8" hidden="false" customHeight="false" outlineLevel="0" collapsed="false">
      <c r="A221" s="10" t="s">
        <v>53</v>
      </c>
      <c r="B221" s="7"/>
      <c r="C221" s="7"/>
      <c r="D221" s="7"/>
      <c r="E221" s="7"/>
      <c r="F221" s="7"/>
      <c r="G221" s="7"/>
      <c r="H221" s="8"/>
    </row>
    <row r="222" customFormat="false" ht="12.8" hidden="false" customHeight="false" outlineLevel="0" collapsed="false">
      <c r="A222" s="13" t="s">
        <v>30</v>
      </c>
      <c r="B222" s="14"/>
      <c r="C222" s="14"/>
      <c r="D222" s="14"/>
      <c r="E222" s="14"/>
      <c r="F222" s="14"/>
      <c r="G222" s="14"/>
      <c r="H222" s="15"/>
    </row>
    <row r="223" customFormat="false" ht="12.8" hidden="false" customHeight="false" outlineLevel="0" collapsed="false">
      <c r="A223" s="6" t="s">
        <v>15</v>
      </c>
      <c r="B223" s="7" t="n">
        <v>20087</v>
      </c>
      <c r="C223" s="7" t="n">
        <v>10077</v>
      </c>
      <c r="D223" s="7" t="n">
        <v>3239</v>
      </c>
      <c r="E223" s="7" t="n">
        <v>227</v>
      </c>
      <c r="F223" s="7" t="n">
        <v>9206</v>
      </c>
      <c r="G223" s="7" t="n">
        <v>10241</v>
      </c>
      <c r="H223" s="8" t="n">
        <f aca="false">SUM(B223:G223)</f>
        <v>53077</v>
      </c>
    </row>
    <row r="224" customFormat="false" ht="12.8" hidden="false" customHeight="false" outlineLevel="0" collapsed="false">
      <c r="A224" s="35" t="s">
        <v>78</v>
      </c>
      <c r="B224" s="14"/>
      <c r="C224" s="14"/>
      <c r="D224" s="14" t="n">
        <v>1</v>
      </c>
      <c r="E224" s="14" t="n">
        <v>0</v>
      </c>
      <c r="F224" s="14"/>
      <c r="G224" s="14"/>
      <c r="H224" s="15"/>
    </row>
    <row r="225" customFormat="false" ht="12.8" hidden="false" customHeight="false" outlineLevel="0" collapsed="false">
      <c r="F225" s="0" t="s">
        <v>91</v>
      </c>
      <c r="H225" s="0" t="n">
        <f aca="false">SUM(H209+H215+H220)</f>
        <v>182161</v>
      </c>
    </row>
  </sheetData>
  <mergeCells count="12">
    <mergeCell ref="A16:H16"/>
    <mergeCell ref="A30:H30"/>
    <mergeCell ref="A42:H42"/>
    <mergeCell ref="A58:H58"/>
    <mergeCell ref="A75:H75"/>
    <mergeCell ref="A98:H98"/>
    <mergeCell ref="A113:H113"/>
    <mergeCell ref="A130:H130"/>
    <mergeCell ref="A138:H138"/>
    <mergeCell ref="A153:H153"/>
    <mergeCell ref="A190:H190"/>
    <mergeCell ref="A204:H20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40" zoomScaleNormal="140" zoomScalePageLayoutView="100" workbookViewId="0">
      <selection pane="topLeft" activeCell="B29" activeCellId="0" sqref="B29"/>
    </sheetView>
  </sheetViews>
  <sheetFormatPr defaultRowHeight="12.8"/>
  <cols>
    <col collapsed="false" hidden="false" max="1" min="1" style="0" width="27.8061224489796"/>
    <col collapsed="false" hidden="false" max="2" min="2" style="0" width="6.0765306122449"/>
    <col collapsed="false" hidden="false" max="3" min="3" style="0" width="6.20918367346939"/>
    <col collapsed="false" hidden="false" max="5" min="4" style="0" width="6.0765306122449"/>
    <col collapsed="false" hidden="false" max="6" min="6" style="0" width="6.20918367346939"/>
    <col collapsed="false" hidden="false" max="7" min="7" style="0" width="7.56122448979592"/>
    <col collapsed="false" hidden="false" max="8" min="8" style="0" width="7.02040816326531"/>
    <col collapsed="false" hidden="false" max="1025" min="9" style="0" width="8.50510204081633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12.8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80542</v>
      </c>
      <c r="C4" s="7" t="n">
        <v>43104</v>
      </c>
      <c r="D4" s="5" t="n">
        <v>12992</v>
      </c>
      <c r="E4" s="5" t="n">
        <v>1359</v>
      </c>
      <c r="F4" s="5" t="n">
        <v>37200</v>
      </c>
      <c r="G4" s="5" t="n">
        <v>42533</v>
      </c>
      <c r="H4" s="47" t="n">
        <f aca="false">SUM(B4:G4)</f>
        <v>217730</v>
      </c>
    </row>
    <row r="5" customFormat="false" ht="12.8" hidden="false" customHeight="false" outlineLevel="0" collapsed="false">
      <c r="A5" s="6" t="s">
        <v>80</v>
      </c>
      <c r="B5" s="7" t="n">
        <v>41171</v>
      </c>
      <c r="C5" s="7" t="n">
        <v>21557</v>
      </c>
      <c r="D5" s="5" t="n">
        <v>6753</v>
      </c>
      <c r="E5" s="5" t="n">
        <v>604</v>
      </c>
      <c r="F5" s="5" t="n">
        <v>18448</v>
      </c>
      <c r="G5" s="5" t="n">
        <v>21123</v>
      </c>
      <c r="H5" s="47" t="n">
        <f aca="false">SUM(B5:G5)</f>
        <v>109656</v>
      </c>
    </row>
    <row r="6" customFormat="false" ht="12.8" hidden="false" customHeight="false" outlineLevel="0" collapsed="false">
      <c r="A6" s="6" t="s">
        <v>81</v>
      </c>
      <c r="B6" s="30" t="n">
        <v>37744</v>
      </c>
      <c r="C6" s="30" t="n">
        <v>20573</v>
      </c>
      <c r="D6" s="52" t="n">
        <v>6018</v>
      </c>
      <c r="E6" s="52" t="n">
        <v>691</v>
      </c>
      <c r="F6" s="52" t="n">
        <v>18238</v>
      </c>
      <c r="G6" s="52" t="n">
        <v>20547</v>
      </c>
      <c r="H6" s="54" t="n">
        <f aca="false">SUM(B6:G6)</f>
        <v>103811</v>
      </c>
    </row>
    <row r="7" customFormat="false" ht="12.8" hidden="false" customHeight="false" outlineLevel="0" collapsed="false">
      <c r="A7" s="6" t="s">
        <v>82</v>
      </c>
      <c r="B7" s="7" t="n">
        <v>9709</v>
      </c>
      <c r="C7" s="7" t="n">
        <v>5321</v>
      </c>
      <c r="D7" s="5" t="n">
        <v>1295</v>
      </c>
      <c r="E7" s="5" t="n">
        <v>128</v>
      </c>
      <c r="F7" s="5" t="n">
        <v>4769</v>
      </c>
      <c r="G7" s="5" t="n">
        <v>5391</v>
      </c>
      <c r="H7" s="47"/>
    </row>
    <row r="8" customFormat="false" ht="12.8" hidden="false" customHeight="false" outlineLevel="0" collapsed="false">
      <c r="A8" s="55" t="s">
        <v>83</v>
      </c>
      <c r="B8" s="88" t="n">
        <f aca="false">B5+B6-B7</f>
        <v>69206</v>
      </c>
      <c r="C8" s="88" t="n">
        <f aca="false">C5+C6-C7</f>
        <v>36809</v>
      </c>
      <c r="D8" s="88" t="n">
        <f aca="false">D5+D6-D7</f>
        <v>11476</v>
      </c>
      <c r="E8" s="88" t="n">
        <f aca="false">E5+E6-E7</f>
        <v>1167</v>
      </c>
      <c r="F8" s="88" t="n">
        <f aca="false">F5+F6-F7</f>
        <v>31917</v>
      </c>
      <c r="G8" s="88" t="n">
        <f aca="false">G5+G6-G7</f>
        <v>36279</v>
      </c>
      <c r="H8" s="89" t="n">
        <f aca="false">SUM(B8:G8)</f>
        <v>186854</v>
      </c>
    </row>
    <row r="9" customFormat="false" ht="12.8" hidden="false" customHeight="false" outlineLevel="0" collapsed="false">
      <c r="A9" s="6" t="s">
        <v>85</v>
      </c>
      <c r="B9" s="7" t="n">
        <v>1627</v>
      </c>
      <c r="C9" s="7" t="n">
        <v>974</v>
      </c>
      <c r="D9" s="5" t="n">
        <v>221</v>
      </c>
      <c r="E9" s="5" t="n">
        <v>64</v>
      </c>
      <c r="F9" s="5" t="n">
        <v>514</v>
      </c>
      <c r="G9" s="5" t="n">
        <v>863</v>
      </c>
      <c r="H9" s="47" t="n">
        <f aca="false">SUM(B9:G9)</f>
        <v>4263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</row>
    <row r="11" customFormat="false" ht="12.8" hidden="false" customHeight="false" outlineLevel="0" collapsed="false">
      <c r="A11" s="6" t="s">
        <v>50</v>
      </c>
      <c r="B11" s="115" t="n">
        <v>17742</v>
      </c>
      <c r="C11" s="30" t="n">
        <v>9895</v>
      </c>
      <c r="D11" s="116" t="n">
        <v>2575</v>
      </c>
      <c r="E11" s="52" t="n">
        <v>189</v>
      </c>
      <c r="F11" s="52" t="n">
        <v>7015</v>
      </c>
      <c r="G11" s="52" t="n">
        <v>8925</v>
      </c>
      <c r="H11" s="47" t="n">
        <f aca="false">SUM(B11:G11)</f>
        <v>46341</v>
      </c>
    </row>
    <row r="12" customFormat="false" ht="12.8" hidden="false" customHeight="false" outlineLevel="0" collapsed="false">
      <c r="A12" s="57" t="s">
        <v>51</v>
      </c>
      <c r="B12" s="33" t="n">
        <v>26890</v>
      </c>
      <c r="C12" s="33" t="n">
        <v>14445</v>
      </c>
      <c r="D12" s="5" t="n">
        <v>4003</v>
      </c>
      <c r="E12" s="2" t="n">
        <v>381</v>
      </c>
      <c r="F12" s="2" t="n">
        <v>11091</v>
      </c>
      <c r="G12" s="2" t="n">
        <v>13976</v>
      </c>
      <c r="H12" s="3" t="n">
        <f aca="false">SUM(B12:G12)</f>
        <v>70786</v>
      </c>
    </row>
    <row r="13" customFormat="false" ht="12.8" hidden="false" customHeight="false" outlineLevel="0" collapsed="false">
      <c r="A13" s="6" t="s">
        <v>86</v>
      </c>
      <c r="B13" s="7" t="n">
        <v>10631</v>
      </c>
      <c r="C13" s="7" t="n">
        <v>6248</v>
      </c>
      <c r="D13" s="5" t="n">
        <v>1630</v>
      </c>
      <c r="E13" s="5" t="n">
        <v>122</v>
      </c>
      <c r="F13" s="5" t="n">
        <v>3706</v>
      </c>
      <c r="G13" s="5" t="n">
        <v>6063</v>
      </c>
      <c r="H13" s="47" t="n">
        <f aca="false">SUM(B13:G13)</f>
        <v>28400</v>
      </c>
    </row>
    <row r="14" customFormat="false" ht="12.8" hidden="false" customHeight="false" outlineLevel="0" collapsed="false">
      <c r="A14" s="6" t="s">
        <v>87</v>
      </c>
      <c r="B14" s="30" t="n">
        <v>16259</v>
      </c>
      <c r="C14" s="30" t="n">
        <v>8197</v>
      </c>
      <c r="D14" s="30" t="n">
        <v>2373</v>
      </c>
      <c r="E14" s="52" t="n">
        <v>259</v>
      </c>
      <c r="F14" s="52" t="n">
        <v>7385</v>
      </c>
      <c r="G14" s="52" t="n">
        <v>7913</v>
      </c>
      <c r="H14" s="54" t="n">
        <f aca="false">SUM(B14:G14)</f>
        <v>42386</v>
      </c>
    </row>
    <row r="15" customFormat="false" ht="12.8" hidden="false" customHeight="false" outlineLevel="0" collapsed="false">
      <c r="A15" s="10" t="s">
        <v>42</v>
      </c>
      <c r="B15" s="7"/>
      <c r="C15" s="7" t="n">
        <v>710</v>
      </c>
      <c r="D15" s="5" t="n">
        <v>207</v>
      </c>
      <c r="E15" s="5" t="n">
        <v>22</v>
      </c>
      <c r="F15" s="5" t="n">
        <v>517</v>
      </c>
      <c r="G15" s="5" t="n">
        <v>725</v>
      </c>
      <c r="H15" s="47"/>
    </row>
    <row r="16" customFormat="false" ht="12.8" hidden="false" customHeight="false" outlineLevel="0" collapsed="false">
      <c r="A16" s="13" t="s">
        <v>27</v>
      </c>
      <c r="B16" s="14"/>
      <c r="C16" s="14" t="n">
        <v>138</v>
      </c>
      <c r="D16" s="59" t="n">
        <v>11</v>
      </c>
      <c r="E16" s="59" t="n">
        <v>23</v>
      </c>
      <c r="F16" s="59" t="n">
        <v>45</v>
      </c>
      <c r="G16" s="59" t="n">
        <v>100</v>
      </c>
      <c r="H16" s="60" t="n">
        <f aca="false">SUM(B16:G16)</f>
        <v>317</v>
      </c>
    </row>
    <row r="17" customFormat="false" ht="12.8" hidden="false" customHeight="false" outlineLevel="0" collapsed="false">
      <c r="A17" s="57" t="s">
        <v>52</v>
      </c>
      <c r="B17" s="33" t="n">
        <v>8625</v>
      </c>
      <c r="C17" s="33" t="n">
        <v>5036</v>
      </c>
      <c r="D17" s="2" t="n">
        <v>1456</v>
      </c>
      <c r="E17" s="2" t="n">
        <v>140</v>
      </c>
      <c r="F17" s="2" t="n">
        <v>4146</v>
      </c>
      <c r="G17" s="2" t="n">
        <v>4957</v>
      </c>
      <c r="H17" s="3" t="n">
        <f aca="false">SUM(B17:G17)</f>
        <v>24360</v>
      </c>
      <c r="J17" s="29" t="s">
        <v>0</v>
      </c>
      <c r="K17" s="0" t="s">
        <v>171</v>
      </c>
    </row>
    <row r="18" customFormat="false" ht="12.8" hidden="false" customHeight="false" outlineLevel="0" collapsed="false">
      <c r="A18" s="6" t="s">
        <v>88</v>
      </c>
      <c r="B18" s="7" t="n">
        <v>1475</v>
      </c>
      <c r="C18" s="7" t="n">
        <v>1273</v>
      </c>
      <c r="D18" s="5" t="n">
        <v>309</v>
      </c>
      <c r="E18" s="5" t="n">
        <v>19</v>
      </c>
      <c r="F18" s="5" t="n">
        <v>601</v>
      </c>
      <c r="G18" s="5" t="n">
        <v>1055</v>
      </c>
      <c r="H18" s="47" t="n">
        <f aca="false">SUM(B18:G18)</f>
        <v>4732</v>
      </c>
      <c r="J18" s="29" t="s">
        <v>143</v>
      </c>
      <c r="K18" s="0" t="s">
        <v>172</v>
      </c>
    </row>
    <row r="19" customFormat="false" ht="12.8" hidden="false" customHeight="false" outlineLevel="0" collapsed="false">
      <c r="A19" s="6" t="s">
        <v>89</v>
      </c>
      <c r="B19" s="30" t="n">
        <v>7150</v>
      </c>
      <c r="C19" s="30" t="n">
        <v>3763</v>
      </c>
      <c r="D19" s="52" t="n">
        <v>1147</v>
      </c>
      <c r="E19" s="52" t="n">
        <v>121</v>
      </c>
      <c r="F19" s="52" t="n">
        <v>3545</v>
      </c>
      <c r="G19" s="52" t="n">
        <v>3902</v>
      </c>
      <c r="H19" s="54" t="n">
        <f aca="false">SUM(B19:G19)</f>
        <v>19628</v>
      </c>
      <c r="J19" s="29" t="s">
        <v>5</v>
      </c>
      <c r="K19" s="0" t="s">
        <v>173</v>
      </c>
    </row>
    <row r="20" customFormat="false" ht="12.8" hidden="false" customHeight="false" outlineLevel="0" collapsed="false">
      <c r="A20" s="10" t="s">
        <v>53</v>
      </c>
      <c r="B20" s="7"/>
      <c r="C20" s="7" t="n">
        <v>505</v>
      </c>
      <c r="D20" s="5" t="n">
        <v>153</v>
      </c>
      <c r="E20" s="5" t="n">
        <v>14</v>
      </c>
      <c r="F20" s="5" t="n">
        <v>373</v>
      </c>
      <c r="G20" s="5" t="n">
        <v>515</v>
      </c>
      <c r="H20" s="47"/>
      <c r="J20" s="0" t="s">
        <v>141</v>
      </c>
      <c r="K20" s="0" t="s">
        <v>174</v>
      </c>
    </row>
    <row r="21" customFormat="false" ht="12.8" hidden="false" customHeight="false" outlineLevel="0" collapsed="false">
      <c r="A21" s="13" t="s">
        <v>30</v>
      </c>
      <c r="B21" s="14"/>
      <c r="C21" s="14" t="n">
        <v>333</v>
      </c>
      <c r="D21" s="59" t="n">
        <v>46</v>
      </c>
      <c r="E21" s="59" t="n">
        <v>44</v>
      </c>
      <c r="F21" s="59" t="n">
        <v>88</v>
      </c>
      <c r="G21" s="59" t="n">
        <v>189</v>
      </c>
      <c r="H21" s="60" t="n">
        <f aca="false">SUM(B21:G21)</f>
        <v>700</v>
      </c>
      <c r="J21" s="0" t="s">
        <v>175</v>
      </c>
      <c r="K21" s="0" t="s">
        <v>176</v>
      </c>
    </row>
    <row r="22" customFormat="false" ht="12.8" hidden="false" customHeight="false" outlineLevel="0" collapsed="false">
      <c r="A22" s="6" t="s">
        <v>15</v>
      </c>
      <c r="B22" s="7" t="n">
        <v>19790</v>
      </c>
      <c r="C22" s="7" t="n">
        <v>10711</v>
      </c>
      <c r="D22" s="5" t="n">
        <v>3022</v>
      </c>
      <c r="E22" s="5" t="n">
        <v>279</v>
      </c>
      <c r="F22" s="5" t="n">
        <v>7673</v>
      </c>
      <c r="G22" s="5" t="n">
        <v>10428</v>
      </c>
      <c r="H22" s="47" t="n">
        <f aca="false">SUM(B22:G22)</f>
        <v>51903</v>
      </c>
      <c r="J22" s="39" t="s">
        <v>177</v>
      </c>
      <c r="K22" s="0" t="s">
        <v>178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  <c r="J23" s="29" t="s">
        <v>179</v>
      </c>
      <c r="K23" s="0" t="s">
        <v>180</v>
      </c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140470</v>
      </c>
    </row>
    <row r="26" customFormat="false" ht="12.8" hidden="false" customHeight="false" outlineLevel="0" collapsed="false">
      <c r="A26" s="37" t="s">
        <v>102</v>
      </c>
      <c r="B26" s="37"/>
      <c r="C26" s="37"/>
      <c r="D26" s="37"/>
      <c r="E26" s="37"/>
      <c r="F26" s="37"/>
      <c r="G26" s="37"/>
      <c r="H26" s="37"/>
    </row>
    <row r="27" customFormat="false" ht="12.8" hidden="false" customHeight="false" outlineLevel="0" collapsed="false">
      <c r="A27" s="18"/>
      <c r="B27" s="19" t="s">
        <v>0</v>
      </c>
      <c r="C27" s="19" t="s">
        <v>1</v>
      </c>
      <c r="D27" s="19" t="s">
        <v>2</v>
      </c>
      <c r="E27" s="19" t="s">
        <v>3</v>
      </c>
      <c r="F27" s="19" t="s">
        <v>4</v>
      </c>
      <c r="G27" s="20" t="s">
        <v>5</v>
      </c>
      <c r="H27" s="21" t="s">
        <v>6</v>
      </c>
    </row>
    <row r="28" customFormat="false" ht="12.8" hidden="false" customHeight="false" outlineLevel="0" collapsed="false">
      <c r="A28" s="57" t="s">
        <v>66</v>
      </c>
      <c r="B28" s="33" t="n">
        <f aca="false">B8</f>
        <v>69206</v>
      </c>
      <c r="C28" s="33" t="n">
        <f aca="false">C8</f>
        <v>36809</v>
      </c>
      <c r="D28" s="33" t="n">
        <f aca="false">D8</f>
        <v>11476</v>
      </c>
      <c r="E28" s="33" t="n">
        <f aca="false">E8</f>
        <v>1167</v>
      </c>
      <c r="F28" s="33" t="n">
        <f aca="false">F8</f>
        <v>31917</v>
      </c>
      <c r="G28" s="33" t="n">
        <f aca="false">G8</f>
        <v>36279</v>
      </c>
      <c r="H28" s="22"/>
    </row>
    <row r="29" customFormat="false" ht="12.8" hidden="false" customHeight="false" outlineLevel="0" collapsed="false">
      <c r="A29" s="6" t="s">
        <v>50</v>
      </c>
      <c r="B29" s="25" t="n">
        <v>11934</v>
      </c>
      <c r="C29" s="97" t="n">
        <v>6269</v>
      </c>
      <c r="D29" s="30" t="n">
        <v>2098</v>
      </c>
      <c r="E29" s="30" t="n">
        <v>262</v>
      </c>
      <c r="F29" s="30" t="n">
        <v>6084</v>
      </c>
      <c r="G29" s="30" t="n">
        <v>6492</v>
      </c>
      <c r="H29" s="8" t="n">
        <f aca="false">SUM(B29:G29)</f>
        <v>33139</v>
      </c>
    </row>
    <row r="30" customFormat="false" ht="12.8" hidden="false" customHeight="false" outlineLevel="0" collapsed="false">
      <c r="A30" s="6" t="s">
        <v>51</v>
      </c>
      <c r="B30" s="30" t="n">
        <v>25658</v>
      </c>
      <c r="C30" s="30" t="n">
        <v>13748</v>
      </c>
      <c r="D30" s="30" t="n">
        <v>4255</v>
      </c>
      <c r="E30" s="30" t="n">
        <v>460</v>
      </c>
      <c r="F30" s="30" t="n">
        <v>11941</v>
      </c>
      <c r="G30" s="30" t="n">
        <v>13450</v>
      </c>
      <c r="H30" s="8" t="n">
        <f aca="false">SUM(B30:G30)</f>
        <v>69512</v>
      </c>
    </row>
    <row r="31" customFormat="false" ht="12.8" hidden="false" customHeight="false" outlineLevel="0" collapsed="false">
      <c r="A31" s="10" t="s">
        <v>42</v>
      </c>
      <c r="B31" s="7"/>
      <c r="C31" s="7" t="n">
        <v>739</v>
      </c>
      <c r="D31" s="7" t="n">
        <v>218</v>
      </c>
      <c r="E31" s="7" t="n">
        <v>23</v>
      </c>
      <c r="F31" s="7" t="n">
        <v>538</v>
      </c>
      <c r="G31" s="7" t="n">
        <v>771</v>
      </c>
      <c r="H31" s="8"/>
      <c r="I31" s="0" t="s">
        <v>2</v>
      </c>
      <c r="J31" s="0" t="s">
        <v>181</v>
      </c>
    </row>
    <row r="32" customFormat="false" ht="12.8" hidden="false" customHeight="false" outlineLevel="0" collapsed="false">
      <c r="A32" s="10" t="s">
        <v>27</v>
      </c>
      <c r="B32" s="7"/>
      <c r="C32" s="7" t="n">
        <v>52</v>
      </c>
      <c r="D32" s="7" t="n">
        <v>4</v>
      </c>
      <c r="E32" s="7" t="n">
        <v>9</v>
      </c>
      <c r="F32" s="7" t="n">
        <v>48</v>
      </c>
      <c r="G32" s="7" t="n">
        <v>23</v>
      </c>
      <c r="H32" s="8" t="n">
        <f aca="false">SUM(B32:G32)</f>
        <v>136</v>
      </c>
    </row>
    <row r="33" customFormat="false" ht="12.8" hidden="false" customHeight="false" outlineLevel="0" collapsed="false">
      <c r="A33" s="6" t="s">
        <v>52</v>
      </c>
      <c r="B33" s="30" t="n">
        <v>11215</v>
      </c>
      <c r="C33" s="30" t="n">
        <v>6172</v>
      </c>
      <c r="D33" s="30" t="n">
        <v>1833</v>
      </c>
      <c r="E33" s="30" t="n">
        <v>179</v>
      </c>
      <c r="F33" s="30" t="n">
        <v>5143</v>
      </c>
      <c r="G33" s="30" t="n">
        <v>5878</v>
      </c>
      <c r="H33" s="8" t="n">
        <f aca="false">SUM(B33:G33)</f>
        <v>30420</v>
      </c>
      <c r="I33" s="39" t="s">
        <v>4</v>
      </c>
      <c r="J33" s="0" t="s">
        <v>182</v>
      </c>
    </row>
    <row r="34" customFormat="false" ht="12.8" hidden="false" customHeight="false" outlineLevel="0" collapsed="false">
      <c r="A34" s="10" t="s">
        <v>53</v>
      </c>
      <c r="B34" s="7"/>
      <c r="C34" s="7" t="n">
        <v>688</v>
      </c>
      <c r="D34" s="7" t="n">
        <v>193</v>
      </c>
      <c r="E34" s="7" t="n">
        <v>20</v>
      </c>
      <c r="F34" s="7" t="n">
        <v>514</v>
      </c>
      <c r="G34" s="7" t="n">
        <v>699</v>
      </c>
      <c r="H34" s="8"/>
      <c r="I34" s="0" t="s">
        <v>183</v>
      </c>
      <c r="J34" s="0" t="s">
        <v>184</v>
      </c>
    </row>
    <row r="35" customFormat="false" ht="12.8" hidden="false" customHeight="false" outlineLevel="0" collapsed="false">
      <c r="A35" s="10" t="s">
        <v>30</v>
      </c>
      <c r="B35" s="7"/>
      <c r="C35" s="7" t="n">
        <v>387</v>
      </c>
      <c r="D35" s="7" t="n">
        <v>67</v>
      </c>
      <c r="E35" s="7" t="n">
        <v>24</v>
      </c>
      <c r="F35" s="7" t="n">
        <v>167</v>
      </c>
      <c r="G35" s="7" t="n">
        <v>329</v>
      </c>
      <c r="H35" s="8" t="n">
        <f aca="false">SUM(B35:G35)</f>
        <v>974</v>
      </c>
      <c r="I35" s="39" t="s">
        <v>160</v>
      </c>
      <c r="J35" s="0" t="s">
        <v>185</v>
      </c>
    </row>
    <row r="36" customFormat="false" ht="12.8" hidden="false" customHeight="false" outlineLevel="0" collapsed="false">
      <c r="A36" s="35" t="s">
        <v>15</v>
      </c>
      <c r="B36" s="14" t="n">
        <v>20403</v>
      </c>
      <c r="C36" s="14" t="n">
        <v>10624</v>
      </c>
      <c r="D36" s="14" t="n">
        <v>3291</v>
      </c>
      <c r="E36" s="14" t="n">
        <v>266</v>
      </c>
      <c r="F36" s="14" t="n">
        <v>8750</v>
      </c>
      <c r="G36" s="14" t="n">
        <v>10461</v>
      </c>
      <c r="H36" s="15"/>
    </row>
    <row r="37" customFormat="false" ht="12.8" hidden="false" customHeight="false" outlineLevel="0" collapsed="false">
      <c r="B37" s="0" t="n">
        <f aca="false">SUM(B29+B30+B33+B36)</f>
        <v>69210</v>
      </c>
      <c r="C37" s="0" t="n">
        <f aca="false">SUM(C29+C30+C33+C36)</f>
        <v>36813</v>
      </c>
      <c r="D37" s="0" t="n">
        <f aca="false">SUM(D29+D30+D33+D36)</f>
        <v>11477</v>
      </c>
      <c r="E37" s="0" t="n">
        <f aca="false">SUM(E29+E30+E33+E36)</f>
        <v>1167</v>
      </c>
      <c r="F37" s="0" t="n">
        <f aca="false">SUM(F29+F30+F33+F36)</f>
        <v>31918</v>
      </c>
      <c r="G37" s="0" t="n">
        <f aca="false">SUM(G29+G30+G33+G36)</f>
        <v>36281</v>
      </c>
    </row>
  </sheetData>
  <mergeCells count="2">
    <mergeCell ref="A1:H1"/>
    <mergeCell ref="A26:H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.530612244898"/>
    <col collapsed="false" hidden="false" max="6" min="2" style="0" width="6.0765306122449"/>
    <col collapsed="false" hidden="false" max="1025" min="7" style="0" width="8.23469387755102"/>
  </cols>
  <sheetData>
    <row r="1" customFormat="false" ht="12.8" hidden="false" customHeight="false" outlineLevel="0" collapsed="false">
      <c r="A1" s="73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20" t="s">
        <v>5</v>
      </c>
      <c r="H1" s="21" t="s">
        <v>6</v>
      </c>
    </row>
    <row r="2" customFormat="false" ht="35.05" hidden="false" customHeight="false" outlineLevel="0" collapsed="false">
      <c r="A2" s="10" t="s">
        <v>104</v>
      </c>
      <c r="B2" s="5" t="n">
        <v>1588</v>
      </c>
      <c r="C2" s="5" t="n">
        <v>879</v>
      </c>
      <c r="D2" s="5" t="n">
        <v>245</v>
      </c>
      <c r="E2" s="5" t="n">
        <v>24</v>
      </c>
      <c r="F2" s="5" t="n">
        <v>613</v>
      </c>
      <c r="G2" s="5" t="n">
        <v>917</v>
      </c>
      <c r="H2" s="47" t="n">
        <f aca="false">SUM(B2:G2)</f>
        <v>4266</v>
      </c>
    </row>
    <row r="3" customFormat="false" ht="16.05" hidden="false" customHeight="true" outlineLevel="0" collapsed="false">
      <c r="A3" s="74" t="s">
        <v>40</v>
      </c>
      <c r="B3" s="74" t="n">
        <v>6167</v>
      </c>
      <c r="C3" s="74" t="n">
        <v>3439</v>
      </c>
      <c r="D3" s="74" t="n">
        <v>953</v>
      </c>
      <c r="E3" s="74" t="n">
        <v>95</v>
      </c>
      <c r="F3" s="74" t="n">
        <v>2376</v>
      </c>
      <c r="G3" s="74" t="n">
        <v>3610</v>
      </c>
      <c r="H3" s="8" t="n">
        <v>16640</v>
      </c>
    </row>
    <row r="4" customFormat="false" ht="23.55" hidden="false" customHeight="false" outlineLevel="0" collapsed="false">
      <c r="A4" s="75" t="s">
        <v>16</v>
      </c>
      <c r="B4" s="76" t="n">
        <v>1211</v>
      </c>
      <c r="C4" s="76" t="n">
        <v>699</v>
      </c>
      <c r="D4" s="76" t="n">
        <v>159</v>
      </c>
      <c r="E4" s="76" t="n">
        <v>20</v>
      </c>
      <c r="F4" s="76" t="n">
        <v>457</v>
      </c>
      <c r="G4" s="76" t="n">
        <v>675</v>
      </c>
      <c r="H4" s="77" t="n">
        <f aca="false">SUM(B4:G4)</f>
        <v>3221</v>
      </c>
    </row>
    <row r="5" customFormat="false" ht="23.55" hidden="false" customHeight="false" outlineLevel="0" collapsed="false">
      <c r="A5" s="78" t="s">
        <v>17</v>
      </c>
      <c r="B5" s="79" t="n">
        <v>2221</v>
      </c>
      <c r="C5" s="79" t="n">
        <v>1250</v>
      </c>
      <c r="D5" s="79" t="n">
        <v>477</v>
      </c>
      <c r="E5" s="79" t="n">
        <v>59</v>
      </c>
      <c r="F5" s="79" t="n">
        <v>1110</v>
      </c>
      <c r="G5" s="79" t="n">
        <v>1338</v>
      </c>
      <c r="H5" s="80" t="n">
        <f aca="false">SUM(B5:G5)</f>
        <v>6455</v>
      </c>
    </row>
    <row r="6" customFormat="false" ht="12.8" hidden="false" customHeight="false" outlineLevel="0" collapsed="false">
      <c r="A6" s="10" t="s">
        <v>42</v>
      </c>
      <c r="B6" s="7" t="n">
        <v>975</v>
      </c>
      <c r="C6" s="7" t="n">
        <v>557</v>
      </c>
      <c r="D6" s="7" t="n">
        <v>189</v>
      </c>
      <c r="E6" s="7" t="n">
        <v>20</v>
      </c>
      <c r="F6" s="7" t="n">
        <v>451</v>
      </c>
      <c r="G6" s="7" t="n">
        <v>601</v>
      </c>
      <c r="H6" s="8"/>
    </row>
    <row r="7" customFormat="false" ht="23.55" hidden="false" customHeight="false" outlineLevel="0" collapsed="false">
      <c r="A7" s="10" t="s">
        <v>27</v>
      </c>
      <c r="B7" s="7" t="n">
        <v>19</v>
      </c>
      <c r="C7" s="7" t="n">
        <v>17</v>
      </c>
      <c r="D7" s="7" t="n">
        <v>1</v>
      </c>
      <c r="E7" s="7" t="n">
        <v>0</v>
      </c>
      <c r="F7" s="7" t="n">
        <v>4</v>
      </c>
      <c r="G7" s="7" t="n">
        <v>6</v>
      </c>
      <c r="H7" s="8" t="n">
        <f aca="false">SUM(B7:G7)</f>
        <v>47</v>
      </c>
    </row>
    <row r="8" customFormat="false" ht="23.55" hidden="false" customHeight="false" outlineLevel="0" collapsed="false">
      <c r="A8" s="81" t="s">
        <v>43</v>
      </c>
      <c r="B8" s="25" t="n">
        <v>919</v>
      </c>
      <c r="C8" s="25" t="n">
        <v>494</v>
      </c>
      <c r="D8" s="25" t="n">
        <v>302</v>
      </c>
      <c r="E8" s="25" t="n">
        <v>14</v>
      </c>
      <c r="F8" s="25" t="n">
        <v>778</v>
      </c>
      <c r="G8" s="25" t="n">
        <v>550</v>
      </c>
      <c r="H8" s="72" t="n">
        <f aca="false">SUM(B8:G8)</f>
        <v>3057</v>
      </c>
    </row>
    <row r="9" customFormat="false" ht="12.8" hidden="false" customHeight="false" outlineLevel="0" collapsed="false">
      <c r="A9" s="10" t="s">
        <v>44</v>
      </c>
      <c r="B9" s="7" t="n">
        <v>433</v>
      </c>
      <c r="C9" s="7" t="n">
        <v>244</v>
      </c>
      <c r="D9" s="7" t="n">
        <v>118</v>
      </c>
      <c r="E9" s="7" t="n">
        <v>7</v>
      </c>
      <c r="F9" s="7" t="n">
        <v>319</v>
      </c>
      <c r="G9" s="7" t="n">
        <v>276</v>
      </c>
      <c r="H9" s="8"/>
    </row>
    <row r="10" customFormat="false" ht="23.55" hidden="false" customHeight="false" outlineLevel="0" collapsed="false">
      <c r="A10" s="10" t="s">
        <v>30</v>
      </c>
      <c r="B10" s="7" t="n">
        <v>36</v>
      </c>
      <c r="C10" s="7" t="n">
        <v>16</v>
      </c>
      <c r="D10" s="7" t="n">
        <v>24</v>
      </c>
      <c r="E10" s="7" t="n">
        <v>0</v>
      </c>
      <c r="F10" s="7" t="n">
        <v>22</v>
      </c>
      <c r="G10" s="7" t="n">
        <v>29</v>
      </c>
      <c r="H10" s="8" t="n">
        <f aca="false">SUM(B10:G10)</f>
        <v>127</v>
      </c>
    </row>
    <row r="11" customFormat="false" ht="12.8" hidden="false" customHeight="false" outlineLevel="0" collapsed="false">
      <c r="A11" s="82" t="s">
        <v>15</v>
      </c>
      <c r="B11" s="83" t="n">
        <v>1816</v>
      </c>
      <c r="C11" s="83" t="n">
        <v>996</v>
      </c>
      <c r="D11" s="83" t="n">
        <v>15</v>
      </c>
      <c r="E11" s="83" t="n">
        <v>2</v>
      </c>
      <c r="F11" s="83" t="n">
        <v>31</v>
      </c>
      <c r="G11" s="83" t="n">
        <v>1047</v>
      </c>
      <c r="H11" s="84" t="n">
        <f aca="false">SUM(B11:G11)</f>
        <v>3907</v>
      </c>
    </row>
    <row r="12" customFormat="false" ht="12.8" hidden="false" customHeight="false" outlineLevel="0" collapsed="false">
      <c r="G12" s="7" t="s">
        <v>6</v>
      </c>
      <c r="H12" s="44" t="n">
        <f aca="false">H4+H5+H8-H7-H10</f>
        <v>12559</v>
      </c>
    </row>
    <row r="13" customFormat="false" ht="12.8" hidden="false" customHeight="false" outlineLevel="0" collapsed="false">
      <c r="G13" s="7"/>
      <c r="H13" s="44"/>
    </row>
    <row r="14" customFormat="false" ht="12.8" hidden="false" customHeight="false" outlineLevel="0" collapsed="false">
      <c r="A14" s="73"/>
      <c r="B14" s="19" t="s">
        <v>0</v>
      </c>
      <c r="C14" s="19" t="s">
        <v>1</v>
      </c>
      <c r="D14" s="19" t="s">
        <v>2</v>
      </c>
      <c r="E14" s="19" t="s">
        <v>3</v>
      </c>
      <c r="F14" s="19" t="s">
        <v>4</v>
      </c>
      <c r="G14" s="20" t="s">
        <v>5</v>
      </c>
      <c r="H14" s="21" t="s">
        <v>6</v>
      </c>
    </row>
    <row r="15" customFormat="false" ht="35.15" hidden="false" customHeight="false" outlineLevel="0" collapsed="false">
      <c r="A15" s="10" t="s">
        <v>104</v>
      </c>
      <c r="B15" s="5" t="n">
        <v>1588</v>
      </c>
      <c r="C15" s="5" t="n">
        <v>879</v>
      </c>
      <c r="D15" s="5" t="n">
        <v>245</v>
      </c>
      <c r="E15" s="5" t="n">
        <v>24</v>
      </c>
      <c r="F15" s="5" t="n">
        <v>613</v>
      </c>
      <c r="G15" s="5" t="n">
        <v>917</v>
      </c>
      <c r="H15" s="47" t="n">
        <f aca="false">SUM(B15:G15)</f>
        <v>4266</v>
      </c>
    </row>
    <row r="16" customFormat="false" ht="38.1" hidden="false" customHeight="true" outlineLevel="0" collapsed="false">
      <c r="A16" s="10" t="s">
        <v>48</v>
      </c>
      <c r="B16" s="7" t="n">
        <v>1372</v>
      </c>
      <c r="C16" s="7" t="n">
        <v>776</v>
      </c>
      <c r="D16" s="7" t="n">
        <v>239</v>
      </c>
      <c r="E16" s="7" t="n">
        <v>24</v>
      </c>
      <c r="F16" s="7" t="n">
        <v>606</v>
      </c>
      <c r="G16" s="7" t="n">
        <v>821</v>
      </c>
      <c r="H16" s="8" t="n">
        <f aca="false">SUM(B16:G16)</f>
        <v>3838</v>
      </c>
    </row>
    <row r="17" customFormat="false" ht="12.8" hidden="false" customHeight="false" outlineLevel="0" collapsed="false">
      <c r="A17" s="13" t="s">
        <v>55</v>
      </c>
      <c r="B17" s="14" t="n">
        <v>216</v>
      </c>
      <c r="C17" s="14" t="n">
        <v>103</v>
      </c>
      <c r="D17" s="14" t="n">
        <v>6</v>
      </c>
      <c r="E17" s="14" t="n">
        <v>0</v>
      </c>
      <c r="F17" s="14" t="n">
        <v>7</v>
      </c>
      <c r="G17" s="14" t="n">
        <v>96</v>
      </c>
      <c r="H17" s="15" t="n">
        <f aca="false">SUM(B17:G17)</f>
        <v>428</v>
      </c>
    </row>
    <row r="21" customFormat="false" ht="12.8" hidden="false" customHeight="false" outlineLevel="0" collapsed="false">
      <c r="A21" s="18"/>
      <c r="B21" s="19" t="s">
        <v>0</v>
      </c>
      <c r="C21" s="19" t="s">
        <v>1</v>
      </c>
      <c r="D21" s="19" t="s">
        <v>2</v>
      </c>
      <c r="E21" s="19" t="s">
        <v>3</v>
      </c>
      <c r="F21" s="19" t="s">
        <v>4</v>
      </c>
      <c r="G21" s="20" t="s">
        <v>5</v>
      </c>
      <c r="H21" s="21" t="s">
        <v>6</v>
      </c>
    </row>
    <row r="22" customFormat="false" ht="35.15" hidden="false" customHeight="false" outlineLevel="0" collapsed="false">
      <c r="A22" s="10" t="s">
        <v>39</v>
      </c>
      <c r="B22" s="7" t="n">
        <v>1588</v>
      </c>
      <c r="C22" s="7" t="n">
        <v>879</v>
      </c>
      <c r="D22" s="7" t="n">
        <v>245</v>
      </c>
      <c r="E22" s="7" t="n">
        <v>24</v>
      </c>
      <c r="F22" s="7" t="n">
        <v>613</v>
      </c>
      <c r="G22" s="7" t="n">
        <v>917</v>
      </c>
      <c r="H22" s="8" t="n">
        <f aca="false">SUM(B22:G22)</f>
        <v>4266</v>
      </c>
    </row>
    <row r="23" customFormat="false" ht="12.8" hidden="false" customHeight="false" outlineLevel="0" collapsed="false">
      <c r="A23" s="85" t="s">
        <v>49</v>
      </c>
      <c r="B23" s="7" t="n">
        <v>62201</v>
      </c>
      <c r="C23" s="7" t="n">
        <v>31534</v>
      </c>
      <c r="D23" s="7" t="n">
        <v>8513</v>
      </c>
      <c r="E23" s="7" t="n">
        <v>850</v>
      </c>
      <c r="F23" s="7" t="n">
        <v>24085</v>
      </c>
      <c r="G23" s="7" t="n">
        <v>29582</v>
      </c>
      <c r="H23" s="8" t="n">
        <v>156765</v>
      </c>
    </row>
    <row r="24" customFormat="false" ht="23.65" hidden="false" customHeight="false" outlineLevel="0" collapsed="false">
      <c r="A24" s="86" t="s">
        <v>16</v>
      </c>
      <c r="B24" s="87" t="n">
        <v>11761</v>
      </c>
      <c r="C24" s="87" t="n">
        <v>5617</v>
      </c>
      <c r="D24" s="87" t="n">
        <v>1548</v>
      </c>
      <c r="E24" s="87" t="n">
        <v>182</v>
      </c>
      <c r="F24" s="87" t="n">
        <v>4466</v>
      </c>
      <c r="G24" s="87" t="n">
        <v>5679</v>
      </c>
      <c r="H24" s="77" t="n">
        <f aca="false">SUM(B24:G24)</f>
        <v>29253</v>
      </c>
    </row>
    <row r="25" customFormat="false" ht="23.65" hidden="false" customHeight="false" outlineLevel="0" collapsed="false">
      <c r="A25" s="78" t="s">
        <v>17</v>
      </c>
      <c r="B25" s="79" t="n">
        <v>22316</v>
      </c>
      <c r="C25" s="79" t="n">
        <v>11460</v>
      </c>
      <c r="D25" s="79" t="n">
        <v>3136</v>
      </c>
      <c r="E25" s="79" t="n">
        <v>336</v>
      </c>
      <c r="F25" s="79" t="n">
        <v>8558</v>
      </c>
      <c r="G25" s="79" t="n">
        <v>10809</v>
      </c>
      <c r="H25" s="80" t="n">
        <f aca="false">SUM(B25:G25)</f>
        <v>56615</v>
      </c>
    </row>
    <row r="26" customFormat="false" ht="12.8" hidden="false" customHeight="false" outlineLevel="0" collapsed="false">
      <c r="A26" s="10" t="s">
        <v>42</v>
      </c>
      <c r="B26" s="7" t="n">
        <v>1562</v>
      </c>
      <c r="C26" s="7" t="n">
        <v>855</v>
      </c>
      <c r="D26" s="7" t="n">
        <v>242</v>
      </c>
      <c r="E26" s="7" t="n">
        <v>24</v>
      </c>
      <c r="F26" s="7" t="n">
        <v>609</v>
      </c>
      <c r="G26" s="7" t="n">
        <v>822</v>
      </c>
      <c r="H26" s="8"/>
    </row>
    <row r="27" customFormat="false" ht="12.8" hidden="false" customHeight="false" outlineLevel="0" collapsed="false">
      <c r="A27" s="10" t="s">
        <v>27</v>
      </c>
      <c r="B27" s="7" t="n">
        <v>98</v>
      </c>
      <c r="C27" s="7" t="n">
        <v>64</v>
      </c>
      <c r="D27" s="7" t="n">
        <v>10</v>
      </c>
      <c r="E27" s="7" t="n">
        <v>11</v>
      </c>
      <c r="F27" s="7" t="n">
        <v>39</v>
      </c>
      <c r="G27" s="7" t="n">
        <v>51</v>
      </c>
      <c r="H27" s="8" t="n">
        <f aca="false">SUM(B27:G27)</f>
        <v>273</v>
      </c>
    </row>
    <row r="28" customFormat="false" ht="23.65" hidden="false" customHeight="false" outlineLevel="0" collapsed="false">
      <c r="A28" s="81" t="s">
        <v>43</v>
      </c>
      <c r="B28" s="25" t="n">
        <v>10026</v>
      </c>
      <c r="C28" s="25" t="n">
        <v>5238</v>
      </c>
      <c r="D28" s="25" t="n">
        <v>1482</v>
      </c>
      <c r="E28" s="25" t="n">
        <v>100</v>
      </c>
      <c r="F28" s="25" t="n">
        <v>3861</v>
      </c>
      <c r="G28" s="25" t="n">
        <v>4597</v>
      </c>
      <c r="H28" s="72" t="n">
        <f aca="false">SUM(B28:G28)</f>
        <v>25304</v>
      </c>
    </row>
    <row r="29" customFormat="false" ht="12.95" hidden="false" customHeight="false" outlineLevel="0" collapsed="false">
      <c r="A29" s="10" t="s">
        <v>44</v>
      </c>
      <c r="B29" s="7" t="n">
        <v>1165</v>
      </c>
      <c r="C29" s="7" t="n">
        <v>647</v>
      </c>
      <c r="D29" s="7" t="n">
        <v>208</v>
      </c>
      <c r="E29" s="7" t="n">
        <v>19</v>
      </c>
      <c r="F29" s="7" t="n">
        <v>523</v>
      </c>
      <c r="G29" s="7" t="n">
        <v>752</v>
      </c>
      <c r="H29" s="8"/>
    </row>
    <row r="30" customFormat="false" ht="24.5" hidden="false" customHeight="false" outlineLevel="0" collapsed="false">
      <c r="A30" s="10" t="s">
        <v>30</v>
      </c>
      <c r="B30" s="7" t="n">
        <v>1796</v>
      </c>
      <c r="C30" s="7" t="n">
        <v>720</v>
      </c>
      <c r="D30" s="7" t="n">
        <v>72</v>
      </c>
      <c r="E30" s="7" t="n">
        <v>18</v>
      </c>
      <c r="F30" s="7" t="n">
        <v>167</v>
      </c>
      <c r="G30" s="7" t="n">
        <v>373</v>
      </c>
      <c r="H30" s="8" t="n">
        <f aca="false">SUM(B30:G30)</f>
        <v>3146</v>
      </c>
    </row>
    <row r="31" customFormat="false" ht="12.8" hidden="false" customHeight="false" outlineLevel="0" collapsed="false">
      <c r="A31" s="82" t="s">
        <v>15</v>
      </c>
      <c r="B31" s="83" t="n">
        <v>18098</v>
      </c>
      <c r="C31" s="83" t="n">
        <v>9219</v>
      </c>
      <c r="D31" s="83" t="n">
        <v>2347</v>
      </c>
      <c r="E31" s="83" t="n">
        <v>232</v>
      </c>
      <c r="F31" s="83" t="n">
        <v>7200</v>
      </c>
      <c r="G31" s="83" t="n">
        <v>8497</v>
      </c>
      <c r="H31" s="84" t="n">
        <f aca="false">SUM(B31:G31)</f>
        <v>45593</v>
      </c>
    </row>
    <row r="32" customFormat="false" ht="12.8" hidden="false" customHeight="false" outlineLevel="0" collapsed="false">
      <c r="G32" s="7" t="s">
        <v>6</v>
      </c>
      <c r="H32" s="44" t="n">
        <f aca="false">H24+H25-H27+H28-H30</f>
        <v>107753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7397959183673"/>
    <col collapsed="false" hidden="false" max="6" min="2" style="0" width="6.0765306122449"/>
    <col collapsed="false" hidden="false" max="8" min="8" style="0" width="8.50510204081633"/>
    <col collapsed="false" hidden="false" max="1025" min="9" style="0" width="8.36734693877551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1.2" hidden="false" customHeight="tru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73045</v>
      </c>
      <c r="C4" s="7" t="n">
        <v>35770</v>
      </c>
      <c r="D4" s="5" t="n">
        <v>11997</v>
      </c>
      <c r="E4" s="5" t="n">
        <v>1042</v>
      </c>
      <c r="F4" s="5" t="n">
        <v>35077</v>
      </c>
      <c r="G4" s="5" t="n">
        <v>38014</v>
      </c>
      <c r="H4" s="47" t="n">
        <f aca="false">SUM(B4:G4)</f>
        <v>194945</v>
      </c>
    </row>
    <row r="5" customFormat="false" ht="12.8" hidden="false" customHeight="false" outlineLevel="0" collapsed="false">
      <c r="A5" s="6" t="s">
        <v>80</v>
      </c>
      <c r="B5" s="7" t="n">
        <v>43620</v>
      </c>
      <c r="C5" s="7" t="n">
        <v>22243</v>
      </c>
      <c r="D5" s="5" t="n">
        <v>7575</v>
      </c>
      <c r="E5" s="5" t="n">
        <v>608</v>
      </c>
      <c r="F5" s="5" t="n">
        <v>20315</v>
      </c>
      <c r="G5" s="5" t="n">
        <v>22736</v>
      </c>
      <c r="H5" s="47" t="n">
        <f aca="false">SUM(B5:G5)</f>
        <v>117097</v>
      </c>
    </row>
    <row r="6" customFormat="false" ht="12.8" hidden="false" customHeight="false" outlineLevel="0" collapsed="false">
      <c r="A6" s="6" t="s">
        <v>81</v>
      </c>
      <c r="B6" s="30" t="n">
        <v>28256</v>
      </c>
      <c r="C6" s="30" t="n">
        <v>12995</v>
      </c>
      <c r="D6" s="52" t="n">
        <v>4273</v>
      </c>
      <c r="E6" s="52" t="n">
        <v>370</v>
      </c>
      <c r="F6" s="52" t="n">
        <v>14322</v>
      </c>
      <c r="G6" s="52" t="n">
        <v>14494</v>
      </c>
      <c r="H6" s="54" t="n">
        <f aca="false">SUM(B6:G6)</f>
        <v>74710</v>
      </c>
    </row>
    <row r="7" customFormat="false" ht="12.8" hidden="false" customHeight="false" outlineLevel="0" collapsed="false">
      <c r="A7" s="6" t="s">
        <v>82</v>
      </c>
      <c r="B7" s="7" t="n">
        <v>3851</v>
      </c>
      <c r="C7" s="7" t="n">
        <v>1577</v>
      </c>
      <c r="D7" s="5" t="n">
        <v>575</v>
      </c>
      <c r="E7" s="5" t="n">
        <v>34</v>
      </c>
      <c r="F7" s="5" t="n">
        <v>2218</v>
      </c>
      <c r="G7" s="5" t="n">
        <v>2179</v>
      </c>
      <c r="H7" s="47"/>
    </row>
    <row r="8" customFormat="false" ht="12.8" hidden="false" customHeight="false" outlineLevel="0" collapsed="false">
      <c r="A8" s="55" t="s">
        <v>83</v>
      </c>
      <c r="B8" s="58" t="n">
        <f aca="false">B5+B6-B7</f>
        <v>68025</v>
      </c>
      <c r="C8" s="58" t="n">
        <f aca="false">C5+C6-C7</f>
        <v>33661</v>
      </c>
      <c r="D8" s="88" t="n">
        <f aca="false">D5+D6-D7</f>
        <v>11273</v>
      </c>
      <c r="E8" s="88" t="n">
        <f aca="false">E5+E6-E7</f>
        <v>944</v>
      </c>
      <c r="F8" s="88" t="n">
        <f aca="false">F5+F6-F7</f>
        <v>32419</v>
      </c>
      <c r="G8" s="88" t="n">
        <f aca="false">G5+G6-G7</f>
        <v>35051</v>
      </c>
      <c r="H8" s="89" t="n">
        <f aca="false">SUM(B8:G8)</f>
        <v>181373</v>
      </c>
    </row>
    <row r="9" customFormat="false" ht="12.8" hidden="false" customHeight="false" outlineLevel="0" collapsed="false">
      <c r="A9" s="6" t="s">
        <v>85</v>
      </c>
      <c r="B9" s="7" t="n">
        <v>1169</v>
      </c>
      <c r="C9" s="7" t="n">
        <v>532</v>
      </c>
      <c r="D9" s="5" t="n">
        <v>149</v>
      </c>
      <c r="E9" s="5" t="n">
        <v>64</v>
      </c>
      <c r="F9" s="5" t="n">
        <v>440</v>
      </c>
      <c r="G9" s="5" t="n">
        <v>784</v>
      </c>
      <c r="H9" s="47" t="n">
        <f aca="false">SUM(B9:G9)</f>
        <v>3138</v>
      </c>
      <c r="J9" s="70" t="s">
        <v>105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  <c r="J10" s="90" t="s">
        <v>106</v>
      </c>
    </row>
    <row r="11" customFormat="false" ht="12.8" hidden="false" customHeight="false" outlineLevel="0" collapsed="false">
      <c r="A11" s="6" t="s">
        <v>50</v>
      </c>
      <c r="B11" s="30" t="n">
        <v>24090</v>
      </c>
      <c r="C11" s="30" t="n">
        <v>13594</v>
      </c>
      <c r="D11" s="52" t="n">
        <v>3793</v>
      </c>
      <c r="E11" s="52" t="n">
        <v>348</v>
      </c>
      <c r="F11" s="52" t="n">
        <v>10405</v>
      </c>
      <c r="G11" s="52" t="n">
        <v>12620</v>
      </c>
      <c r="H11" s="47" t="n">
        <f aca="false">SUM(B11:G11)</f>
        <v>64850</v>
      </c>
    </row>
    <row r="12" customFormat="false" ht="12.8" hidden="false" customHeight="false" outlineLevel="0" collapsed="false">
      <c r="A12" s="57" t="s">
        <v>51</v>
      </c>
      <c r="B12" s="33" t="n">
        <v>32078</v>
      </c>
      <c r="C12" s="33" t="n">
        <v>17939</v>
      </c>
      <c r="D12" s="2" t="n">
        <v>5369</v>
      </c>
      <c r="E12" s="2" t="n">
        <v>529</v>
      </c>
      <c r="F12" s="2" t="n">
        <v>14916</v>
      </c>
      <c r="G12" s="2" t="n">
        <v>16609</v>
      </c>
      <c r="H12" s="3" t="n">
        <f aca="false">SUM(B12:G12)</f>
        <v>87440</v>
      </c>
    </row>
    <row r="13" customFormat="false" ht="12.8" hidden="false" customHeight="false" outlineLevel="0" collapsed="false">
      <c r="A13" s="6" t="s">
        <v>86</v>
      </c>
      <c r="B13" s="7" t="n">
        <v>10616</v>
      </c>
      <c r="C13" s="7" t="n">
        <v>6365</v>
      </c>
      <c r="D13" s="5" t="n">
        <v>1770</v>
      </c>
      <c r="E13" s="5" t="n">
        <v>139</v>
      </c>
      <c r="F13" s="5" t="n">
        <v>4386</v>
      </c>
      <c r="G13" s="5" t="n">
        <v>5139</v>
      </c>
      <c r="H13" s="47" t="n">
        <f aca="false">SUM(B13:G13)</f>
        <v>28415</v>
      </c>
    </row>
    <row r="14" customFormat="false" ht="12.8" hidden="false" customHeight="false" outlineLevel="0" collapsed="false">
      <c r="A14" s="6" t="s">
        <v>87</v>
      </c>
      <c r="B14" s="30" t="n">
        <v>21462</v>
      </c>
      <c r="C14" s="30" t="n">
        <v>11574</v>
      </c>
      <c r="D14" s="52" t="n">
        <v>3599</v>
      </c>
      <c r="E14" s="52" t="n">
        <v>390</v>
      </c>
      <c r="F14" s="52" t="n">
        <v>10530</v>
      </c>
      <c r="G14" s="52" t="n">
        <v>11470</v>
      </c>
      <c r="H14" s="54" t="n">
        <f aca="false">SUM(B14:G14)</f>
        <v>59025</v>
      </c>
    </row>
    <row r="15" customFormat="false" ht="12.8" hidden="false" customHeight="false" outlineLevel="0" collapsed="false">
      <c r="A15" s="10" t="s">
        <v>42</v>
      </c>
      <c r="B15" s="7" t="n">
        <v>1312</v>
      </c>
      <c r="C15" s="7" t="n">
        <v>772</v>
      </c>
      <c r="D15" s="5" t="n">
        <v>238</v>
      </c>
      <c r="E15" s="5" t="n">
        <v>24</v>
      </c>
      <c r="F15" s="5" t="n">
        <v>592</v>
      </c>
      <c r="G15" s="5" t="n">
        <v>807</v>
      </c>
      <c r="H15" s="47"/>
    </row>
    <row r="16" customFormat="false" ht="12.8" hidden="false" customHeight="false" outlineLevel="0" collapsed="false">
      <c r="A16" s="13" t="s">
        <v>27</v>
      </c>
      <c r="B16" s="14" t="n">
        <v>2945</v>
      </c>
      <c r="C16" s="14" t="n">
        <v>95</v>
      </c>
      <c r="D16" s="59" t="n">
        <v>43</v>
      </c>
      <c r="E16" s="59" t="n">
        <v>13</v>
      </c>
      <c r="F16" s="59" t="n">
        <v>57</v>
      </c>
      <c r="G16" s="59" t="n">
        <v>130</v>
      </c>
      <c r="H16" s="60" t="n">
        <f aca="false">SUM(B16:G16)</f>
        <v>3283</v>
      </c>
    </row>
    <row r="17" customFormat="false" ht="12.8" hidden="false" customHeight="false" outlineLevel="0" collapsed="false">
      <c r="A17" s="57" t="s">
        <v>52</v>
      </c>
      <c r="B17" s="33" t="n">
        <v>9241</v>
      </c>
      <c r="C17" s="33" t="n">
        <v>5114</v>
      </c>
      <c r="D17" s="2" t="n">
        <v>1820</v>
      </c>
      <c r="E17" s="2" t="n">
        <v>189</v>
      </c>
      <c r="F17" s="2" t="n">
        <v>4981</v>
      </c>
      <c r="G17" s="2" t="n">
        <v>5129</v>
      </c>
      <c r="H17" s="3" t="n">
        <f aca="false">SUM(B17:G17)</f>
        <v>26474</v>
      </c>
    </row>
    <row r="18" customFormat="false" ht="12.8" hidden="false" customHeight="false" outlineLevel="0" collapsed="false">
      <c r="A18" s="6" t="s">
        <v>88</v>
      </c>
      <c r="B18" s="7" t="n">
        <v>0</v>
      </c>
      <c r="C18" s="7" t="n">
        <v>0</v>
      </c>
      <c r="D18" s="5" t="n">
        <v>1</v>
      </c>
      <c r="E18" s="5" t="n">
        <v>0</v>
      </c>
      <c r="F18" s="5" t="n">
        <v>0</v>
      </c>
      <c r="G18" s="5" t="n">
        <v>0</v>
      </c>
      <c r="H18" s="47" t="n">
        <f aca="false">SUM(B18:G18)</f>
        <v>1</v>
      </c>
    </row>
    <row r="19" customFormat="false" ht="12.8" hidden="false" customHeight="false" outlineLevel="0" collapsed="false">
      <c r="A19" s="6" t="s">
        <v>89</v>
      </c>
      <c r="B19" s="91" t="n">
        <v>9241</v>
      </c>
      <c r="C19" s="30" t="n">
        <v>5114</v>
      </c>
      <c r="D19" s="52" t="n">
        <v>1819</v>
      </c>
      <c r="E19" s="52" t="n">
        <v>189</v>
      </c>
      <c r="F19" s="52" t="n">
        <v>4981</v>
      </c>
      <c r="G19" s="52" t="n">
        <v>5129</v>
      </c>
      <c r="H19" s="54" t="n">
        <f aca="false">SUM(B19:G19)</f>
        <v>26473</v>
      </c>
    </row>
    <row r="20" customFormat="false" ht="12.8" hidden="false" customHeight="false" outlineLevel="0" collapsed="false">
      <c r="A20" s="10" t="s">
        <v>53</v>
      </c>
      <c r="B20" s="7" t="n">
        <v>1331</v>
      </c>
      <c r="C20" s="7" t="n">
        <v>460</v>
      </c>
      <c r="D20" s="5" t="n">
        <v>162</v>
      </c>
      <c r="E20" s="5" t="n">
        <v>16</v>
      </c>
      <c r="F20" s="5" t="n">
        <v>395</v>
      </c>
      <c r="G20" s="5" t="n">
        <v>493</v>
      </c>
      <c r="H20" s="47"/>
    </row>
    <row r="21" customFormat="false" ht="12.8" hidden="false" customHeight="false" outlineLevel="0" collapsed="false">
      <c r="A21" s="13" t="s">
        <v>30</v>
      </c>
      <c r="B21" s="14" t="n">
        <v>2491</v>
      </c>
      <c r="C21" s="14" t="n">
        <v>314</v>
      </c>
      <c r="D21" s="59" t="n">
        <v>89</v>
      </c>
      <c r="E21" s="59" t="n">
        <v>9</v>
      </c>
      <c r="F21" s="59" t="n">
        <v>164</v>
      </c>
      <c r="G21" s="59" t="n">
        <v>363</v>
      </c>
      <c r="H21" s="60" t="n">
        <f aca="false">SUM(B21:G21)</f>
        <v>3430</v>
      </c>
    </row>
    <row r="22" customFormat="false" ht="12.8" hidden="false" customHeight="false" outlineLevel="0" collapsed="false">
      <c r="A22" s="6" t="s">
        <v>15</v>
      </c>
      <c r="B22" s="7" t="n">
        <v>25121</v>
      </c>
      <c r="C22" s="7" t="n">
        <v>12503</v>
      </c>
      <c r="D22" s="5" t="n">
        <v>3301</v>
      </c>
      <c r="E22" s="5" t="n">
        <v>364</v>
      </c>
      <c r="F22" s="5" t="n">
        <v>9527</v>
      </c>
      <c r="G22" s="5" t="n">
        <v>12268</v>
      </c>
      <c r="H22" s="47" t="n">
        <f aca="false">SUM(B22:G22)</f>
        <v>63084</v>
      </c>
    </row>
    <row r="23" customFormat="false" ht="12.8" hidden="false" customHeight="false" outlineLevel="0" collapsed="false">
      <c r="A23" s="35" t="s">
        <v>78</v>
      </c>
      <c r="B23" s="14"/>
      <c r="C23" s="14"/>
      <c r="D23" s="14"/>
      <c r="E23" s="14" t="n">
        <v>0</v>
      </c>
      <c r="F23" s="14"/>
      <c r="G23" s="14"/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</f>
        <v>143635</v>
      </c>
    </row>
    <row r="26" customFormat="false" ht="12.8" hidden="false" customHeight="false" outlineLevel="0" collapsed="false">
      <c r="A26" s="18"/>
      <c r="B26" s="19" t="s">
        <v>0</v>
      </c>
      <c r="C26" s="19" t="s">
        <v>1</v>
      </c>
      <c r="D26" s="19" t="s">
        <v>2</v>
      </c>
      <c r="E26" s="19" t="s">
        <v>3</v>
      </c>
      <c r="F26" s="19" t="s">
        <v>4</v>
      </c>
      <c r="G26" s="20" t="s">
        <v>5</v>
      </c>
      <c r="H26" s="21" t="s">
        <v>6</v>
      </c>
      <c r="J26" s="0" t="s">
        <v>93</v>
      </c>
      <c r="K26" s="62" t="n">
        <f aca="false">4.8/737</f>
        <v>0.00651289009497965</v>
      </c>
    </row>
    <row r="27" customFormat="false" ht="12.8" hidden="false" customHeight="false" outlineLevel="0" collapsed="false">
      <c r="A27" s="6" t="s">
        <v>94</v>
      </c>
      <c r="B27" s="92" t="n">
        <f aca="false">B6*K26</f>
        <v>184.028222523745</v>
      </c>
      <c r="C27" s="92" t="n">
        <f aca="false">C6*K26</f>
        <v>84.6350067842605</v>
      </c>
      <c r="D27" s="65" t="n">
        <f aca="false">D6*K26</f>
        <v>27.829579375848</v>
      </c>
      <c r="E27" s="65" t="n">
        <f aca="false">E6*K26</f>
        <v>2.40976933514247</v>
      </c>
      <c r="F27" s="92" t="n">
        <f aca="false">F6*K26</f>
        <v>93.2776119402985</v>
      </c>
      <c r="G27" s="92" t="n">
        <f aca="false">G6*K26</f>
        <v>94.397829036635</v>
      </c>
      <c r="H27" s="93" t="n">
        <f aca="false">SUM(B27:G27)</f>
        <v>486.578018995929</v>
      </c>
      <c r="J27" s="0" t="s">
        <v>95</v>
      </c>
      <c r="K27" s="62" t="n">
        <f aca="false">6/378</f>
        <v>0.0158730158730159</v>
      </c>
    </row>
    <row r="28" customFormat="false" ht="12.8" hidden="false" customHeight="false" outlineLevel="0" collapsed="false">
      <c r="A28" s="6" t="s">
        <v>96</v>
      </c>
      <c r="B28" s="67" t="n">
        <f aca="false">B27/24</f>
        <v>7.66784260515604</v>
      </c>
      <c r="C28" s="67" t="n">
        <f aca="false">C27/24</f>
        <v>3.52645861601085</v>
      </c>
      <c r="D28" s="67" t="n">
        <f aca="false">D27/24</f>
        <v>1.159565807327</v>
      </c>
      <c r="E28" s="67" t="n">
        <f aca="false">E27/24</f>
        <v>0.100407055630936</v>
      </c>
      <c r="F28" s="67" t="n">
        <f aca="false">F27/24</f>
        <v>3.8865671641791</v>
      </c>
      <c r="G28" s="67" t="n">
        <f aca="false">G27/24</f>
        <v>3.93324287652646</v>
      </c>
      <c r="H28" s="93" t="n">
        <f aca="false">SUM(B28:G28)</f>
        <v>20.2740841248304</v>
      </c>
    </row>
    <row r="29" customFormat="false" ht="12.8" hidden="false" customHeight="false" outlineLevel="0" collapsed="false">
      <c r="A29" s="6" t="s">
        <v>97</v>
      </c>
      <c r="B29" s="65" t="n">
        <f aca="false">B14*K26</f>
        <v>139.779647218453</v>
      </c>
      <c r="C29" s="65" t="n">
        <f aca="false">C14*K26</f>
        <v>75.3801899592944</v>
      </c>
      <c r="D29" s="65" t="n">
        <f aca="false">D14*K26</f>
        <v>23.4398914518317</v>
      </c>
      <c r="E29" s="65" t="n">
        <f aca="false">E14*K26</f>
        <v>2.54002713704206</v>
      </c>
      <c r="F29" s="65" t="n">
        <f aca="false">F14*K26</f>
        <v>68.5807327001357</v>
      </c>
      <c r="G29" s="65" t="n">
        <f aca="false">G14*K26</f>
        <v>74.7028493894166</v>
      </c>
      <c r="H29" s="93" t="n">
        <f aca="false">SUM(B29:G29)</f>
        <v>384.423337856174</v>
      </c>
    </row>
    <row r="30" customFormat="false" ht="12.8" hidden="false" customHeight="false" outlineLevel="0" collapsed="false">
      <c r="A30" s="6" t="s">
        <v>98</v>
      </c>
      <c r="B30" s="67" t="n">
        <f aca="false">B29/24</f>
        <v>5.82415196743555</v>
      </c>
      <c r="C30" s="67" t="n">
        <f aca="false">C29/24</f>
        <v>3.14084124830393</v>
      </c>
      <c r="D30" s="67" t="n">
        <f aca="false">D29/24</f>
        <v>0.976662143826323</v>
      </c>
      <c r="E30" s="67" t="n">
        <f aca="false">E29/24</f>
        <v>0.105834464043419</v>
      </c>
      <c r="F30" s="67" t="n">
        <f aca="false">F29/24</f>
        <v>2.85753052917232</v>
      </c>
      <c r="G30" s="67" t="n">
        <f aca="false">G29/24</f>
        <v>3.11261872455902</v>
      </c>
      <c r="H30" s="93" t="n">
        <f aca="false">SUM(B30:G30)</f>
        <v>16.0176390773406</v>
      </c>
    </row>
    <row r="31" customFormat="false" ht="12.8" hidden="false" customHeight="false" outlineLevel="0" collapsed="false">
      <c r="A31" s="6" t="s">
        <v>99</v>
      </c>
      <c r="B31" s="67" t="n">
        <f aca="false">B19*K27</f>
        <v>146.68253968254</v>
      </c>
      <c r="C31" s="67" t="n">
        <f aca="false">C19*K27</f>
        <v>81.1746031746032</v>
      </c>
      <c r="D31" s="65" t="n">
        <f aca="false">C19*K27</f>
        <v>81.1746031746032</v>
      </c>
      <c r="E31" s="65" t="n">
        <f aca="false">E19*K27</f>
        <v>3</v>
      </c>
      <c r="F31" s="67" t="n">
        <f aca="false">F19*K26</f>
        <v>32.4407055630936</v>
      </c>
      <c r="G31" s="67" t="n">
        <f aca="false">G19*K27</f>
        <v>81.4126984126984</v>
      </c>
      <c r="H31" s="93" t="n">
        <f aca="false">SUM(B31:G31)</f>
        <v>425.885150007538</v>
      </c>
    </row>
    <row r="32" customFormat="false" ht="12.8" hidden="false" customHeight="false" outlineLevel="0" collapsed="false">
      <c r="A32" s="35" t="s">
        <v>100</v>
      </c>
      <c r="B32" s="69" t="n">
        <f aca="false">B31/24</f>
        <v>6.11177248677249</v>
      </c>
      <c r="C32" s="69" t="n">
        <f aca="false">C31/24</f>
        <v>3.38227513227513</v>
      </c>
      <c r="D32" s="69" t="n">
        <f aca="false">D31/24</f>
        <v>3.38227513227513</v>
      </c>
      <c r="E32" s="69" t="n">
        <f aca="false">E31/24</f>
        <v>0.125</v>
      </c>
      <c r="F32" s="69" t="n">
        <f aca="false">F31/24</f>
        <v>1.3516960651289</v>
      </c>
      <c r="G32" s="69" t="n">
        <f aca="false">G31/24</f>
        <v>3.39219576719577</v>
      </c>
      <c r="H32" s="94" t="n">
        <f aca="false">SUM(B32:G32)</f>
        <v>17.7452145836474</v>
      </c>
    </row>
    <row r="33" customFormat="false" ht="12.8" hidden="false" customHeight="false" outlineLevel="0" collapsed="false">
      <c r="H33" s="95" t="n">
        <f aca="false">SUM(H28+H30+H32)</f>
        <v>54.0369377858184</v>
      </c>
      <c r="I33" s="0" t="n">
        <f aca="false">H33-D28-E28-D30-E30-D32-E32-C28/2-G28/3-G32/2-G30/2-G32/2</f>
        <v>40.1643777863927</v>
      </c>
    </row>
    <row r="35" customFormat="false" ht="12.8" hidden="false" customHeight="false" outlineLevel="0" collapsed="false">
      <c r="A35" s="37" t="s">
        <v>102</v>
      </c>
      <c r="B35" s="37"/>
      <c r="C35" s="37"/>
      <c r="D35" s="37"/>
      <c r="E35" s="37"/>
      <c r="F35" s="37"/>
      <c r="G35" s="37"/>
      <c r="H35" s="37"/>
    </row>
    <row r="36" customFormat="false" ht="12.8" hidden="false" customHeight="false" outlineLevel="0" collapsed="false">
      <c r="A36" s="18"/>
      <c r="B36" s="19" t="s">
        <v>0</v>
      </c>
      <c r="C36" s="19" t="s">
        <v>1</v>
      </c>
      <c r="D36" s="19" t="s">
        <v>2</v>
      </c>
      <c r="E36" s="19" t="s">
        <v>3</v>
      </c>
      <c r="F36" s="19" t="s">
        <v>4</v>
      </c>
      <c r="G36" s="20" t="s">
        <v>5</v>
      </c>
      <c r="H36" s="21" t="s">
        <v>6</v>
      </c>
    </row>
    <row r="37" customFormat="false" ht="12.8" hidden="false" customHeight="false" outlineLevel="0" collapsed="false">
      <c r="A37" s="57" t="s">
        <v>66</v>
      </c>
      <c r="B37" s="33" t="n">
        <f aca="false">SUM(B38+B39+B42+B45)</f>
        <v>68029</v>
      </c>
      <c r="C37" s="96" t="n">
        <f aca="false">SUM(C38+C39+C42+C45)</f>
        <v>33664</v>
      </c>
      <c r="D37" s="33" t="n">
        <f aca="false">SUM(D38+D39+D42+D45)</f>
        <v>11274</v>
      </c>
      <c r="E37" s="33" t="n">
        <f aca="false">E38+E39+E42+E45</f>
        <v>944</v>
      </c>
      <c r="F37" s="33" t="n">
        <f aca="false">F38+F39+F42+F45</f>
        <v>32420</v>
      </c>
      <c r="G37" s="33" t="n">
        <f aca="false">SUM(G38+G39+G42+G45)</f>
        <v>35052</v>
      </c>
      <c r="H37" s="22"/>
    </row>
    <row r="38" customFormat="false" ht="12.8" hidden="false" customHeight="false" outlineLevel="0" collapsed="false">
      <c r="A38" s="6" t="s">
        <v>50</v>
      </c>
      <c r="B38" s="30" t="n">
        <v>11899</v>
      </c>
      <c r="C38" s="97" t="n">
        <v>5718</v>
      </c>
      <c r="D38" s="30" t="n">
        <v>2168</v>
      </c>
      <c r="E38" s="30" t="n">
        <v>193</v>
      </c>
      <c r="F38" s="30" t="n">
        <v>6172</v>
      </c>
      <c r="G38" s="30" t="n">
        <v>5697</v>
      </c>
      <c r="H38" s="8" t="n">
        <f aca="false">SUM(B38:G38)</f>
        <v>31847</v>
      </c>
      <c r="J38" s="28" t="s">
        <v>107</v>
      </c>
    </row>
    <row r="39" customFormat="false" ht="12.8" hidden="false" customHeight="false" outlineLevel="0" collapsed="false">
      <c r="A39" s="6" t="s">
        <v>51</v>
      </c>
      <c r="B39" s="30" t="n">
        <v>27575</v>
      </c>
      <c r="C39" s="30" t="n">
        <v>13419</v>
      </c>
      <c r="D39" s="30" t="n">
        <v>4278</v>
      </c>
      <c r="E39" s="30" t="n">
        <v>387</v>
      </c>
      <c r="F39" s="30" t="n">
        <v>12481</v>
      </c>
      <c r="G39" s="30" t="n">
        <v>13685</v>
      </c>
      <c r="H39" s="8" t="n">
        <f aca="false">SUM(B39:G39)</f>
        <v>71825</v>
      </c>
    </row>
    <row r="40" customFormat="false" ht="12.8" hidden="false" customHeight="false" outlineLevel="0" collapsed="false">
      <c r="A40" s="10" t="s">
        <v>42</v>
      </c>
      <c r="B40" s="7" t="n">
        <v>1237</v>
      </c>
      <c r="C40" s="7" t="n">
        <v>767</v>
      </c>
      <c r="D40" s="7" t="n">
        <v>235</v>
      </c>
      <c r="E40" s="7" t="n">
        <v>24</v>
      </c>
      <c r="F40" s="7" t="n">
        <v>598</v>
      </c>
      <c r="G40" s="7" t="n">
        <v>807</v>
      </c>
      <c r="H40" s="8"/>
    </row>
    <row r="41" customFormat="false" ht="12.8" hidden="false" customHeight="false" outlineLevel="0" collapsed="false">
      <c r="A41" s="10" t="s">
        <v>27</v>
      </c>
      <c r="B41" s="7" t="n">
        <v>6051</v>
      </c>
      <c r="C41" s="7" t="n">
        <v>14</v>
      </c>
      <c r="D41" s="7" t="n">
        <v>7</v>
      </c>
      <c r="E41" s="7" t="n">
        <v>0</v>
      </c>
      <c r="F41" s="7" t="n">
        <v>16</v>
      </c>
      <c r="G41" s="7" t="n">
        <v>10</v>
      </c>
      <c r="H41" s="8" t="n">
        <f aca="false">SUM(B41:G41)</f>
        <v>6098</v>
      </c>
    </row>
    <row r="42" customFormat="false" ht="12.8" hidden="false" customHeight="false" outlineLevel="0" collapsed="false">
      <c r="A42" s="6" t="s">
        <v>52</v>
      </c>
      <c r="B42" s="30" t="n">
        <v>10545</v>
      </c>
      <c r="C42" s="30" t="n">
        <v>5362</v>
      </c>
      <c r="D42" s="30" t="n">
        <v>1731</v>
      </c>
      <c r="E42" s="30" t="n">
        <v>152</v>
      </c>
      <c r="F42" s="30" t="n">
        <v>5027</v>
      </c>
      <c r="G42" s="30" t="n">
        <v>5855</v>
      </c>
      <c r="H42" s="8" t="n">
        <f aca="false">SUM(B42:G42)</f>
        <v>28672</v>
      </c>
    </row>
    <row r="43" customFormat="false" ht="12.8" hidden="false" customHeight="false" outlineLevel="0" collapsed="false">
      <c r="A43" s="10" t="s">
        <v>53</v>
      </c>
      <c r="B43" s="7" t="n">
        <v>1229</v>
      </c>
      <c r="C43" s="7" t="n">
        <v>686</v>
      </c>
      <c r="D43" s="7" t="n">
        <v>210</v>
      </c>
      <c r="E43" s="7" t="n">
        <v>20</v>
      </c>
      <c r="F43" s="7" t="n">
        <v>561</v>
      </c>
      <c r="G43" s="7" t="n">
        <v>724</v>
      </c>
      <c r="H43" s="8"/>
    </row>
    <row r="44" customFormat="false" ht="12.8" hidden="false" customHeight="false" outlineLevel="0" collapsed="false">
      <c r="A44" s="10" t="s">
        <v>30</v>
      </c>
      <c r="B44" s="7" t="n">
        <v>406</v>
      </c>
      <c r="C44" s="7" t="n">
        <v>274</v>
      </c>
      <c r="D44" s="7" t="n">
        <v>61</v>
      </c>
      <c r="E44" s="7" t="n">
        <v>16</v>
      </c>
      <c r="F44" s="7" t="n">
        <v>124</v>
      </c>
      <c r="G44" s="7" t="n">
        <v>269</v>
      </c>
      <c r="H44" s="8" t="n">
        <f aca="false">SUM(B44:G44)</f>
        <v>1150</v>
      </c>
    </row>
    <row r="45" customFormat="false" ht="12.8" hidden="false" customHeight="false" outlineLevel="0" collapsed="false">
      <c r="A45" s="35" t="s">
        <v>15</v>
      </c>
      <c r="B45" s="14" t="n">
        <v>18010</v>
      </c>
      <c r="C45" s="14" t="n">
        <v>9165</v>
      </c>
      <c r="D45" s="14" t="n">
        <v>3097</v>
      </c>
      <c r="E45" s="14" t="n">
        <v>212</v>
      </c>
      <c r="F45" s="14" t="n">
        <v>8740</v>
      </c>
      <c r="G45" s="14" t="n">
        <v>9815</v>
      </c>
      <c r="H45" s="15"/>
    </row>
    <row r="46" customFormat="false" ht="12.8" hidden="false" customHeight="false" outlineLevel="0" collapsed="false">
      <c r="G46" s="31" t="s">
        <v>6</v>
      </c>
      <c r="H46" s="31" t="n">
        <f aca="false">H38+H39-H41+H42-H44</f>
        <v>125096</v>
      </c>
    </row>
    <row r="47" customFormat="false" ht="12.8" hidden="false" customHeight="false" outlineLevel="0" collapsed="false">
      <c r="J47" s="0" t="s">
        <v>93</v>
      </c>
      <c r="K47" s="62" t="n">
        <f aca="false">4.8/737</f>
        <v>0.00651289009497965</v>
      </c>
    </row>
    <row r="48" customFormat="false" ht="12.8" hidden="false" customHeight="false" outlineLevel="0" collapsed="false">
      <c r="A48" s="18"/>
      <c r="B48" s="19" t="s">
        <v>0</v>
      </c>
      <c r="C48" s="19" t="s">
        <v>1</v>
      </c>
      <c r="D48" s="19" t="s">
        <v>2</v>
      </c>
      <c r="E48" s="19" t="s">
        <v>3</v>
      </c>
      <c r="F48" s="19" t="s">
        <v>4</v>
      </c>
      <c r="G48" s="20" t="s">
        <v>5</v>
      </c>
      <c r="H48" s="21" t="s">
        <v>6</v>
      </c>
      <c r="J48" s="0" t="s">
        <v>95</v>
      </c>
      <c r="K48" s="62" t="n">
        <f aca="false">6/378</f>
        <v>0.0158730158730159</v>
      </c>
    </row>
    <row r="49" customFormat="false" ht="12.8" hidden="false" customHeight="false" outlineLevel="0" collapsed="false">
      <c r="A49" s="6" t="s">
        <v>97</v>
      </c>
      <c r="B49" s="95" t="n">
        <f aca="false">B39*K47</f>
        <v>179.592944369064</v>
      </c>
      <c r="C49" s="95" t="n">
        <f aca="false">C39*K47</f>
        <v>87.3964721845319</v>
      </c>
      <c r="D49" s="95" t="n">
        <f aca="false">D39*K47</f>
        <v>27.8621438263229</v>
      </c>
      <c r="E49" s="95" t="n">
        <f aca="false">E39*K47</f>
        <v>2.52048846675712</v>
      </c>
      <c r="F49" s="95" t="n">
        <f aca="false">F39*K47</f>
        <v>81.287381275441</v>
      </c>
      <c r="G49" s="95" t="n">
        <f aca="false">G39*K47</f>
        <v>89.1289009497965</v>
      </c>
      <c r="H49" s="95"/>
    </row>
    <row r="50" customFormat="false" ht="12.8" hidden="false" customHeight="false" outlineLevel="0" collapsed="false">
      <c r="A50" s="6" t="s">
        <v>98</v>
      </c>
      <c r="B50" s="95" t="n">
        <f aca="false">B49/24</f>
        <v>7.48303934871099</v>
      </c>
      <c r="C50" s="95" t="n">
        <f aca="false">C49/24</f>
        <v>3.6415196743555</v>
      </c>
      <c r="D50" s="95" t="n">
        <f aca="false">D49/24</f>
        <v>1.16092265943012</v>
      </c>
      <c r="E50" s="95" t="n">
        <f aca="false">E49/24</f>
        <v>0.105020352781547</v>
      </c>
      <c r="F50" s="95" t="n">
        <f aca="false">F49/24</f>
        <v>3.38697421981004</v>
      </c>
      <c r="G50" s="95" t="n">
        <f aca="false">G49/24</f>
        <v>3.71370420624152</v>
      </c>
      <c r="H50" s="95"/>
    </row>
    <row r="51" customFormat="false" ht="12.8" hidden="false" customHeight="false" outlineLevel="0" collapsed="false">
      <c r="A51" s="6" t="s">
        <v>99</v>
      </c>
      <c r="B51" s="95" t="n">
        <f aca="false">B42*K48</f>
        <v>167.380952380952</v>
      </c>
      <c r="C51" s="95" t="n">
        <f aca="false">C42*K47</f>
        <v>34.9221166892809</v>
      </c>
      <c r="D51" s="95" t="n">
        <f aca="false">D42*K48</f>
        <v>27.4761904761905</v>
      </c>
      <c r="E51" s="95" t="n">
        <f aca="false">E42*K47</f>
        <v>0.989959294436906</v>
      </c>
      <c r="F51" s="95" t="n">
        <f aca="false">F42*K48</f>
        <v>79.7936507936508</v>
      </c>
      <c r="G51" s="95" t="n">
        <f aca="false">G42*K48</f>
        <v>92.9365079365079</v>
      </c>
      <c r="H51" s="95"/>
    </row>
    <row r="52" customFormat="false" ht="12.8" hidden="false" customHeight="false" outlineLevel="0" collapsed="false">
      <c r="A52" s="35" t="s">
        <v>100</v>
      </c>
      <c r="B52" s="95" t="n">
        <f aca="false">B51/24</f>
        <v>6.97420634920635</v>
      </c>
      <c r="C52" s="95" t="n">
        <f aca="false">C51/24</f>
        <v>1.4550881953867</v>
      </c>
      <c r="D52" s="95" t="n">
        <f aca="false">D51/24</f>
        <v>1.14484126984127</v>
      </c>
      <c r="E52" s="95" t="n">
        <f aca="false">E51/24</f>
        <v>0.0412483039348711</v>
      </c>
      <c r="F52" s="95" t="n">
        <f aca="false">F51/24</f>
        <v>3.32473544973545</v>
      </c>
      <c r="G52" s="95" t="n">
        <f aca="false">G51/24</f>
        <v>3.8723544973545</v>
      </c>
      <c r="H52" s="95"/>
    </row>
    <row r="55" customFormat="false" ht="12.8" hidden="false" customHeight="false" outlineLevel="0" collapsed="false">
      <c r="A55" s="50" t="s">
        <v>79</v>
      </c>
      <c r="B55" s="50"/>
      <c r="C55" s="50"/>
      <c r="D55" s="50"/>
      <c r="E55" s="50"/>
      <c r="F55" s="50"/>
      <c r="G55" s="50"/>
      <c r="H55" s="50"/>
    </row>
    <row r="56" customFormat="false" ht="12.8" hidden="false" customHeight="false" outlineLevel="0" collapsed="false">
      <c r="A56" s="18"/>
      <c r="B56" s="19" t="s">
        <v>0</v>
      </c>
      <c r="C56" s="19" t="s">
        <v>1</v>
      </c>
      <c r="D56" s="19" t="s">
        <v>2</v>
      </c>
      <c r="E56" s="19" t="s">
        <v>3</v>
      </c>
      <c r="F56" s="19" t="s">
        <v>4</v>
      </c>
      <c r="G56" s="20" t="s">
        <v>5</v>
      </c>
      <c r="H56" s="21" t="s">
        <v>6</v>
      </c>
    </row>
    <row r="57" customFormat="false" ht="12.8" hidden="false" customHeight="false" outlineLevel="0" collapsed="false">
      <c r="A57" s="32" t="s">
        <v>65</v>
      </c>
      <c r="B57" s="33" t="n">
        <v>1372</v>
      </c>
      <c r="C57" s="33" t="n">
        <v>776</v>
      </c>
      <c r="D57" s="33" t="n">
        <v>239</v>
      </c>
      <c r="E57" s="33" t="n">
        <v>24</v>
      </c>
      <c r="F57" s="33" t="n">
        <v>606</v>
      </c>
      <c r="G57" s="33" t="n">
        <v>821</v>
      </c>
      <c r="H57" s="22" t="n">
        <f aca="false">SUM(B57:G57)</f>
        <v>3838</v>
      </c>
    </row>
    <row r="58" customFormat="false" ht="12.8" hidden="false" customHeight="false" outlineLevel="0" collapsed="false">
      <c r="A58" s="6" t="s">
        <v>76</v>
      </c>
      <c r="B58" s="7" t="n">
        <v>73045</v>
      </c>
      <c r="C58" s="7" t="n">
        <v>35770</v>
      </c>
      <c r="D58" s="5" t="n">
        <v>11997</v>
      </c>
      <c r="E58" s="5" t="n">
        <v>1042</v>
      </c>
      <c r="F58" s="5" t="n">
        <v>35077</v>
      </c>
      <c r="G58" s="5" t="n">
        <v>38014</v>
      </c>
      <c r="H58" s="47" t="n">
        <f aca="false">SUM(B58:G58)</f>
        <v>194945</v>
      </c>
    </row>
    <row r="59" customFormat="false" ht="12.8" hidden="false" customHeight="false" outlineLevel="0" collapsed="false">
      <c r="A59" s="6" t="s">
        <v>80</v>
      </c>
      <c r="B59" s="30" t="n">
        <v>43620</v>
      </c>
      <c r="C59" s="30" t="n">
        <v>22243</v>
      </c>
      <c r="D59" s="52" t="n">
        <v>7575</v>
      </c>
      <c r="E59" s="52" t="n">
        <v>608</v>
      </c>
      <c r="F59" s="52" t="n">
        <v>20315</v>
      </c>
      <c r="G59" s="52" t="n">
        <v>22736</v>
      </c>
      <c r="H59" s="98" t="n">
        <f aca="false">SUM(B59:G59)</f>
        <v>117097</v>
      </c>
    </row>
    <row r="60" customFormat="false" ht="12.8" hidden="false" customHeight="false" outlineLevel="0" collapsed="false">
      <c r="A60" s="99" t="s">
        <v>81</v>
      </c>
      <c r="B60" s="25" t="n">
        <v>28256</v>
      </c>
      <c r="C60" s="25" t="n">
        <v>12995</v>
      </c>
      <c r="D60" s="53" t="n">
        <v>4273</v>
      </c>
      <c r="E60" s="53" t="n">
        <v>370</v>
      </c>
      <c r="F60" s="53" t="n">
        <v>14322</v>
      </c>
      <c r="G60" s="53" t="n">
        <v>14494</v>
      </c>
      <c r="H60" s="54" t="n">
        <f aca="false">SUM(B60:G60)</f>
        <v>74710</v>
      </c>
    </row>
    <row r="61" customFormat="false" ht="12.8" hidden="false" customHeight="false" outlineLevel="0" collapsed="false">
      <c r="A61" s="6" t="s">
        <v>85</v>
      </c>
      <c r="B61" s="7" t="n">
        <v>1169</v>
      </c>
      <c r="C61" s="7" t="n">
        <v>532</v>
      </c>
      <c r="D61" s="5" t="n">
        <v>149</v>
      </c>
      <c r="E61" s="5" t="n">
        <v>64</v>
      </c>
      <c r="F61" s="5" t="n">
        <v>440</v>
      </c>
      <c r="G61" s="5" t="n">
        <v>784</v>
      </c>
      <c r="H61" s="47" t="n">
        <f aca="false">SUM(B61:G61)</f>
        <v>3138</v>
      </c>
    </row>
    <row r="62" customFormat="false" ht="12.8" hidden="false" customHeight="false" outlineLevel="0" collapsed="false">
      <c r="A62" s="6" t="s">
        <v>108</v>
      </c>
      <c r="B62" s="7" t="n">
        <f aca="false">B63+B64+B67+B70</f>
        <v>90530</v>
      </c>
      <c r="C62" s="7" t="n">
        <f aca="false">C63+C64+C67+C70</f>
        <v>49150</v>
      </c>
      <c r="D62" s="7" t="n">
        <f aca="false">D63+D64+D67+D70</f>
        <v>14283</v>
      </c>
      <c r="E62" s="7" t="n">
        <f aca="false">E63+E64+E67+E70</f>
        <v>1430</v>
      </c>
      <c r="F62" s="7" t="n">
        <f aca="false">F63+F64+F67+F70</f>
        <v>39829</v>
      </c>
      <c r="G62" s="7" t="n">
        <f aca="false">G63+G64+G67+G70</f>
        <v>46626</v>
      </c>
      <c r="H62" s="47" t="n">
        <f aca="false">SUM(B62:G62)</f>
        <v>241848</v>
      </c>
    </row>
    <row r="63" customFormat="false" ht="12.8" hidden="false" customHeight="false" outlineLevel="0" collapsed="false">
      <c r="A63" s="6" t="s">
        <v>50</v>
      </c>
      <c r="B63" s="7" t="n">
        <v>24090</v>
      </c>
      <c r="C63" s="7" t="n">
        <v>13594</v>
      </c>
      <c r="D63" s="5" t="n">
        <v>3793</v>
      </c>
      <c r="E63" s="5" t="n">
        <v>348</v>
      </c>
      <c r="F63" s="5" t="n">
        <v>10405</v>
      </c>
      <c r="G63" s="5" t="n">
        <v>12620</v>
      </c>
      <c r="H63" s="47" t="n">
        <f aca="false">SUM(B63:G63)</f>
        <v>64850</v>
      </c>
    </row>
    <row r="64" customFormat="false" ht="12.8" hidden="false" customHeight="false" outlineLevel="0" collapsed="false">
      <c r="A64" s="57" t="s">
        <v>51</v>
      </c>
      <c r="B64" s="33" t="n">
        <v>32078</v>
      </c>
      <c r="C64" s="33" t="n">
        <v>17939</v>
      </c>
      <c r="D64" s="2" t="n">
        <v>5369</v>
      </c>
      <c r="E64" s="2" t="n">
        <v>529</v>
      </c>
      <c r="F64" s="2" t="n">
        <v>14916</v>
      </c>
      <c r="G64" s="2" t="n">
        <v>16609</v>
      </c>
      <c r="H64" s="3" t="n">
        <f aca="false">SUM(B64:G64)</f>
        <v>87440</v>
      </c>
    </row>
    <row r="65" customFormat="false" ht="12.8" hidden="false" customHeight="false" outlineLevel="0" collapsed="false">
      <c r="A65" s="6" t="s">
        <v>86</v>
      </c>
      <c r="B65" s="30" t="n">
        <v>10616</v>
      </c>
      <c r="C65" s="30" t="n">
        <v>6365</v>
      </c>
      <c r="D65" s="52" t="n">
        <v>1770</v>
      </c>
      <c r="E65" s="52" t="n">
        <v>139</v>
      </c>
      <c r="F65" s="52" t="n">
        <v>4386</v>
      </c>
      <c r="G65" s="52" t="n">
        <v>5139</v>
      </c>
      <c r="H65" s="98" t="n">
        <f aca="false">SUM(B65:G65)</f>
        <v>28415</v>
      </c>
    </row>
    <row r="66" customFormat="false" ht="12.8" hidden="false" customHeight="false" outlineLevel="0" collapsed="false">
      <c r="A66" s="99" t="s">
        <v>87</v>
      </c>
      <c r="B66" s="25" t="n">
        <v>21462</v>
      </c>
      <c r="C66" s="25" t="n">
        <v>11574</v>
      </c>
      <c r="D66" s="53" t="n">
        <v>3599</v>
      </c>
      <c r="E66" s="53" t="n">
        <v>390</v>
      </c>
      <c r="F66" s="53" t="n">
        <v>10530</v>
      </c>
      <c r="G66" s="53" t="n">
        <v>11470</v>
      </c>
      <c r="H66" s="54" t="n">
        <f aca="false">SUM(B66:G66)</f>
        <v>59025</v>
      </c>
    </row>
    <row r="67" customFormat="false" ht="12.8" hidden="false" customHeight="false" outlineLevel="0" collapsed="false">
      <c r="A67" s="57" t="s">
        <v>52</v>
      </c>
      <c r="B67" s="33" t="n">
        <v>9241</v>
      </c>
      <c r="C67" s="33" t="n">
        <v>5114</v>
      </c>
      <c r="D67" s="2" t="n">
        <v>1820</v>
      </c>
      <c r="E67" s="2" t="n">
        <v>189</v>
      </c>
      <c r="F67" s="2" t="n">
        <v>4981</v>
      </c>
      <c r="G67" s="2" t="n">
        <v>5129</v>
      </c>
      <c r="H67" s="3" t="n">
        <f aca="false">SUM(B67:G67)</f>
        <v>26474</v>
      </c>
    </row>
    <row r="68" customFormat="false" ht="12.8" hidden="false" customHeight="false" outlineLevel="0" collapsed="false">
      <c r="A68" s="6" t="s">
        <v>88</v>
      </c>
      <c r="B68" s="30" t="n">
        <v>0</v>
      </c>
      <c r="C68" s="30" t="n">
        <v>0</v>
      </c>
      <c r="D68" s="52" t="n">
        <v>1</v>
      </c>
      <c r="E68" s="52" t="n">
        <v>0</v>
      </c>
      <c r="F68" s="52" t="n">
        <v>0</v>
      </c>
      <c r="G68" s="52" t="n">
        <v>0</v>
      </c>
      <c r="H68" s="98" t="n">
        <f aca="false">SUM(B68:G68)</f>
        <v>1</v>
      </c>
    </row>
    <row r="69" customFormat="false" ht="12.8" hidden="false" customHeight="false" outlineLevel="0" collapsed="false">
      <c r="A69" s="99" t="s">
        <v>89</v>
      </c>
      <c r="B69" s="25" t="n">
        <v>9241</v>
      </c>
      <c r="C69" s="25" t="n">
        <v>5114</v>
      </c>
      <c r="D69" s="53" t="n">
        <v>1819</v>
      </c>
      <c r="E69" s="53" t="n">
        <v>189</v>
      </c>
      <c r="F69" s="53" t="n">
        <v>4981</v>
      </c>
      <c r="G69" s="53" t="n">
        <v>5129</v>
      </c>
      <c r="H69" s="54" t="n">
        <f aca="false">SUM(B69:G69)</f>
        <v>26473</v>
      </c>
    </row>
    <row r="70" customFormat="false" ht="12.8" hidden="false" customHeight="false" outlineLevel="0" collapsed="false">
      <c r="A70" s="35" t="s">
        <v>15</v>
      </c>
      <c r="B70" s="14" t="n">
        <v>25121</v>
      </c>
      <c r="C70" s="14" t="n">
        <v>12503</v>
      </c>
      <c r="D70" s="59" t="n">
        <v>3301</v>
      </c>
      <c r="E70" s="59" t="n">
        <v>364</v>
      </c>
      <c r="F70" s="59" t="n">
        <v>9527</v>
      </c>
      <c r="G70" s="59" t="n">
        <v>12268</v>
      </c>
      <c r="H70" s="60" t="n">
        <f aca="false">SUM(B70:G70)</f>
        <v>63084</v>
      </c>
    </row>
  </sheetData>
  <mergeCells count="3">
    <mergeCell ref="A1:H1"/>
    <mergeCell ref="A35:H35"/>
    <mergeCell ref="A55:H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8.50510204081633"/>
    <col collapsed="false" hidden="false" max="5" min="5" style="0" width="6.0765306122449"/>
    <col collapsed="false" hidden="false" max="6" min="6" style="0" width="8.50510204081633"/>
    <col collapsed="false" hidden="false" max="1025" min="8" style="0" width="8.36734693877551"/>
  </cols>
  <sheetData>
    <row r="1" customFormat="false" ht="12.8" hidden="false" customHeight="false" outlineLevel="0" collapsed="false">
      <c r="A1" s="18"/>
      <c r="B1" s="19" t="s">
        <v>109</v>
      </c>
      <c r="C1" s="19" t="s">
        <v>2</v>
      </c>
      <c r="D1" s="19" t="s">
        <v>4</v>
      </c>
      <c r="E1" s="19" t="s">
        <v>1</v>
      </c>
      <c r="F1" s="19" t="s">
        <v>5</v>
      </c>
      <c r="G1" s="19" t="s">
        <v>0</v>
      </c>
      <c r="H1" s="20" t="s">
        <v>6</v>
      </c>
    </row>
    <row r="2" customFormat="false" ht="12.8" hidden="false" customHeight="false" outlineLevel="0" collapsed="false">
      <c r="A2" s="6" t="s">
        <v>110</v>
      </c>
      <c r="B2" s="7" t="n">
        <v>24</v>
      </c>
      <c r="C2" s="7" t="n">
        <v>239</v>
      </c>
      <c r="D2" s="7" t="n">
        <v>606</v>
      </c>
      <c r="E2" s="7" t="n">
        <v>776</v>
      </c>
      <c r="F2" s="7" t="n">
        <v>821</v>
      </c>
      <c r="G2" s="7" t="n">
        <v>1372</v>
      </c>
      <c r="H2" s="47" t="n">
        <f aca="false">SUM(B2:G2)</f>
        <v>3838</v>
      </c>
    </row>
    <row r="3" customFormat="false" ht="12.8" hidden="false" customHeight="false" outlineLevel="0" collapsed="false">
      <c r="A3" s="6" t="s">
        <v>111</v>
      </c>
      <c r="B3" s="7" t="n">
        <v>0</v>
      </c>
      <c r="C3" s="7" t="n">
        <v>90</v>
      </c>
      <c r="D3" s="7" t="n">
        <v>110</v>
      </c>
      <c r="E3" s="7" t="n">
        <v>372</v>
      </c>
      <c r="F3" s="7" t="n">
        <v>121</v>
      </c>
      <c r="G3" s="7" t="n">
        <v>397</v>
      </c>
      <c r="H3" s="100" t="n">
        <f aca="false">SUM(B3:G3)</f>
        <v>1090</v>
      </c>
      <c r="I3" s="0" t="s">
        <v>112</v>
      </c>
      <c r="K3" s="0" t="n">
        <f aca="false">H3-H4</f>
        <v>442</v>
      </c>
      <c r="L3" s="0" t="s">
        <v>113</v>
      </c>
    </row>
    <row r="4" customFormat="false" ht="12.8" hidden="false" customHeight="false" outlineLevel="0" collapsed="false">
      <c r="A4" s="6" t="s">
        <v>114</v>
      </c>
      <c r="B4" s="7"/>
      <c r="C4" s="30" t="n">
        <v>54</v>
      </c>
      <c r="D4" s="30" t="n">
        <v>99</v>
      </c>
      <c r="E4" s="30" t="n">
        <v>210</v>
      </c>
      <c r="F4" s="30" t="n">
        <v>78</v>
      </c>
      <c r="G4" s="30" t="n">
        <v>207</v>
      </c>
      <c r="H4" s="47" t="n">
        <f aca="false">SUM(B4:G4)</f>
        <v>648</v>
      </c>
      <c r="I4" s="0" t="s">
        <v>115</v>
      </c>
    </row>
    <row r="5" customFormat="false" ht="12.8" hidden="false" customHeight="false" outlineLevel="0" collapsed="false">
      <c r="A5" s="6"/>
      <c r="B5" s="7"/>
      <c r="C5" s="7"/>
      <c r="D5" s="7"/>
      <c r="E5" s="7"/>
      <c r="F5" s="7"/>
      <c r="G5" s="7"/>
      <c r="H5" s="66"/>
    </row>
    <row r="6" customFormat="false" ht="12.8" hidden="false" customHeight="false" outlineLevel="0" collapsed="false">
      <c r="A6" s="101"/>
      <c r="H6" s="66"/>
    </row>
    <row r="7" customFormat="false" ht="12.8" hidden="false" customHeight="false" outlineLevel="0" collapsed="false">
      <c r="A7" s="6" t="s">
        <v>66</v>
      </c>
      <c r="B7" s="5"/>
      <c r="C7" s="5" t="n">
        <f aca="false">SUM(C8+C9+C12+C15)</f>
        <v>5940</v>
      </c>
      <c r="D7" s="5" t="n">
        <f aca="false">SUM(D8+D9+D12+D15)</f>
        <v>11597</v>
      </c>
      <c r="E7" s="7" t="n">
        <f aca="false">E8+E9+E12+E15</f>
        <v>25221</v>
      </c>
      <c r="F7" s="5" t="n">
        <f aca="false">SUM(F8+F9+F12+F15)</f>
        <v>8185</v>
      </c>
      <c r="G7" s="5" t="n">
        <f aca="false">SUM(G8+G9+G12+G15)</f>
        <v>26079</v>
      </c>
      <c r="H7" s="47" t="n">
        <f aca="false">SUM(B7:G7)</f>
        <v>77022</v>
      </c>
    </row>
    <row r="8" customFormat="false" ht="12.8" hidden="false" customHeight="false" outlineLevel="0" collapsed="false">
      <c r="A8" s="6" t="s">
        <v>50</v>
      </c>
      <c r="B8" s="5"/>
      <c r="C8" s="30" t="n">
        <v>1095</v>
      </c>
      <c r="D8" s="30" t="n">
        <v>2106</v>
      </c>
      <c r="E8" s="30" t="n">
        <v>4740</v>
      </c>
      <c r="F8" s="30" t="n">
        <v>1511</v>
      </c>
      <c r="G8" s="30" t="n">
        <v>4790</v>
      </c>
      <c r="H8" s="47" t="n">
        <f aca="false">SUM(B8:G8)</f>
        <v>14242</v>
      </c>
    </row>
    <row r="9" customFormat="false" ht="12.8" hidden="false" customHeight="false" outlineLevel="0" collapsed="false">
      <c r="A9" s="6" t="s">
        <v>51</v>
      </c>
      <c r="B9" s="5"/>
      <c r="C9" s="30" t="n">
        <v>2224</v>
      </c>
      <c r="D9" s="30" t="n">
        <v>4287</v>
      </c>
      <c r="E9" s="30" t="n">
        <v>9022</v>
      </c>
      <c r="F9" s="30" t="n">
        <v>2996</v>
      </c>
      <c r="G9" s="30" t="n">
        <v>9648</v>
      </c>
      <c r="H9" s="47" t="n">
        <f aca="false">SUM(B9:G9)</f>
        <v>28177</v>
      </c>
    </row>
    <row r="10" customFormat="false" ht="12.8" hidden="false" customHeight="false" outlineLevel="0" collapsed="false">
      <c r="A10" s="10" t="s">
        <v>42</v>
      </c>
      <c r="B10" s="5"/>
      <c r="C10" s="5" t="n">
        <v>54</v>
      </c>
      <c r="D10" s="7" t="n">
        <v>99</v>
      </c>
      <c r="E10" s="7" t="n">
        <v>210</v>
      </c>
      <c r="F10" s="7" t="n">
        <v>78</v>
      </c>
      <c r="G10" s="7" t="n">
        <v>207</v>
      </c>
      <c r="H10" s="47" t="n">
        <f aca="false">SUM(B10:G10)</f>
        <v>648</v>
      </c>
    </row>
    <row r="11" customFormat="false" ht="23.1" hidden="false" customHeight="true" outlineLevel="0" collapsed="false">
      <c r="A11" s="10" t="s">
        <v>27</v>
      </c>
      <c r="B11" s="5"/>
      <c r="C11" s="5" t="n">
        <v>13</v>
      </c>
      <c r="D11" s="5" t="n">
        <v>21</v>
      </c>
      <c r="E11" s="7" t="n">
        <v>37</v>
      </c>
      <c r="F11" s="5" t="n">
        <v>1</v>
      </c>
      <c r="G11" s="5" t="n">
        <f aca="false">G9-9622</f>
        <v>26</v>
      </c>
      <c r="H11" s="47" t="n">
        <f aca="false">SUM(B11:G11)</f>
        <v>98</v>
      </c>
    </row>
    <row r="12" customFormat="false" ht="12.8" hidden="false" customHeight="false" outlineLevel="0" collapsed="false">
      <c r="A12" s="6" t="s">
        <v>52</v>
      </c>
      <c r="B12" s="5"/>
      <c r="C12" s="52" t="n">
        <v>920</v>
      </c>
      <c r="D12" s="52" t="n">
        <v>1919</v>
      </c>
      <c r="E12" s="30" t="n">
        <v>3968</v>
      </c>
      <c r="F12" s="52" t="n">
        <v>1297</v>
      </c>
      <c r="G12" s="52" t="n">
        <v>4242</v>
      </c>
      <c r="H12" s="47" t="n">
        <f aca="false">SUM(B12:G12)</f>
        <v>12346</v>
      </c>
    </row>
    <row r="13" customFormat="false" ht="12.8" hidden="false" customHeight="false" outlineLevel="0" collapsed="false">
      <c r="A13" s="10" t="s">
        <v>53</v>
      </c>
      <c r="B13" s="5"/>
      <c r="C13" s="5" t="n">
        <v>54</v>
      </c>
      <c r="D13" s="7" t="n">
        <v>99</v>
      </c>
      <c r="E13" s="7" t="n">
        <v>204</v>
      </c>
      <c r="F13" s="5" t="n">
        <v>77</v>
      </c>
      <c r="G13" s="5" t="n">
        <v>178</v>
      </c>
      <c r="H13" s="47" t="n">
        <f aca="false">SUM(B13:G13)</f>
        <v>612</v>
      </c>
    </row>
    <row r="14" customFormat="false" ht="25.6" hidden="false" customHeight="true" outlineLevel="0" collapsed="false">
      <c r="A14" s="10" t="s">
        <v>30</v>
      </c>
      <c r="B14" s="5"/>
      <c r="C14" s="5" t="n">
        <v>44</v>
      </c>
      <c r="D14" s="5" t="n">
        <f aca="false">D12-1842</f>
        <v>77</v>
      </c>
      <c r="E14" s="7" t="n">
        <f aca="false">E12-3674</f>
        <v>294</v>
      </c>
      <c r="F14" s="5" t="n">
        <f aca="false">F12-1185</f>
        <v>112</v>
      </c>
      <c r="G14" s="5" t="n">
        <f aca="false">G12-3483</f>
        <v>759</v>
      </c>
      <c r="H14" s="47" t="n">
        <f aca="false">SUM(B14:G14)</f>
        <v>1286</v>
      </c>
    </row>
    <row r="15" customFormat="false" ht="12.8" hidden="false" customHeight="false" outlineLevel="0" collapsed="false">
      <c r="A15" s="35" t="s">
        <v>15</v>
      </c>
      <c r="B15" s="59"/>
      <c r="C15" s="59" t="n">
        <v>1701</v>
      </c>
      <c r="D15" s="59" t="n">
        <v>3285</v>
      </c>
      <c r="E15" s="14" t="n">
        <v>7491</v>
      </c>
      <c r="F15" s="59" t="n">
        <v>2381</v>
      </c>
      <c r="G15" s="59" t="n">
        <v>7399</v>
      </c>
      <c r="H15" s="60" t="n">
        <f aca="false">SUM(B15:G15)</f>
        <v>22257</v>
      </c>
      <c r="J15" s="0" t="s">
        <v>93</v>
      </c>
      <c r="K15" s="62" t="n">
        <f aca="false">4.8/737</f>
        <v>0.00651289009497965</v>
      </c>
    </row>
    <row r="16" customFormat="false" ht="12.8" hidden="false" customHeight="false" outlineLevel="0" collapsed="false">
      <c r="G16" s="31" t="s">
        <v>6</v>
      </c>
      <c r="H16" s="44" t="n">
        <f aca="false">H8+H9-H11+H12-H14</f>
        <v>53381</v>
      </c>
      <c r="J16" s="0" t="s">
        <v>95</v>
      </c>
      <c r="K16" s="62" t="n">
        <f aca="false">6/378</f>
        <v>0.0158730158730159</v>
      </c>
    </row>
    <row r="18" customFormat="false" ht="12.8" hidden="false" customHeight="false" outlineLevel="0" collapsed="false">
      <c r="A18" s="96"/>
      <c r="B18" s="74"/>
      <c r="C18" s="74"/>
      <c r="D18" s="74"/>
      <c r="E18" s="74"/>
      <c r="F18" s="74"/>
      <c r="G18" s="74"/>
      <c r="H18" s="74"/>
    </row>
    <row r="19" customFormat="false" ht="12.8" hidden="false" customHeight="false" outlineLevel="0" collapsed="false">
      <c r="A19" s="74"/>
      <c r="C19" s="67"/>
      <c r="D19" s="67"/>
      <c r="E19" s="67"/>
      <c r="F19" s="67"/>
      <c r="G19" s="67"/>
      <c r="H19" s="102"/>
    </row>
    <row r="20" customFormat="false" ht="12.8" hidden="false" customHeight="false" outlineLevel="0" collapsed="false">
      <c r="A20" s="74"/>
      <c r="C20" s="67"/>
      <c r="D20" s="67"/>
      <c r="E20" s="67"/>
      <c r="F20" s="67"/>
      <c r="G20" s="67"/>
      <c r="H20" s="102"/>
    </row>
    <row r="21" customFormat="false" ht="12.8" hidden="false" customHeight="false" outlineLevel="0" collapsed="false">
      <c r="A21" s="74"/>
      <c r="C21" s="67"/>
      <c r="D21" s="67"/>
      <c r="E21" s="67"/>
      <c r="F21" s="67"/>
      <c r="G21" s="67"/>
      <c r="H21" s="102"/>
      <c r="J21" s="0" t="s">
        <v>116</v>
      </c>
    </row>
    <row r="22" customFormat="false" ht="12.8" hidden="false" customHeight="false" outlineLevel="0" collapsed="false">
      <c r="A22" s="74"/>
      <c r="B22" s="103"/>
      <c r="C22" s="102"/>
      <c r="D22" s="102"/>
      <c r="E22" s="102"/>
      <c r="F22" s="102"/>
      <c r="G22" s="102"/>
      <c r="H22" s="102"/>
      <c r="J22" s="0" t="s">
        <v>117</v>
      </c>
    </row>
    <row r="23" customFormat="false" ht="12.8" hidden="false" customHeight="false" outlineLevel="0" collapsed="false">
      <c r="H23" s="104"/>
    </row>
    <row r="25" customFormat="false" ht="12.8" hidden="false" customHeight="false" outlineLevel="0" collapsed="false">
      <c r="A25" s="18"/>
      <c r="B25" s="19" t="s">
        <v>109</v>
      </c>
      <c r="C25" s="19" t="s">
        <v>2</v>
      </c>
      <c r="D25" s="19" t="s">
        <v>4</v>
      </c>
      <c r="E25" s="19" t="s">
        <v>1</v>
      </c>
      <c r="F25" s="19" t="s">
        <v>5</v>
      </c>
      <c r="G25" s="19" t="s">
        <v>0</v>
      </c>
      <c r="H25" s="20" t="s">
        <v>6</v>
      </c>
    </row>
    <row r="26" customFormat="false" ht="12.8" hidden="false" customHeight="false" outlineLevel="0" collapsed="false">
      <c r="A26" s="6" t="s">
        <v>110</v>
      </c>
      <c r="B26" s="7" t="n">
        <v>24</v>
      </c>
      <c r="C26" s="7" t="n">
        <v>239</v>
      </c>
      <c r="D26" s="7" t="n">
        <v>606</v>
      </c>
      <c r="E26" s="7" t="n">
        <v>776</v>
      </c>
      <c r="F26" s="7" t="n">
        <v>821</v>
      </c>
      <c r="G26" s="7" t="n">
        <v>1372</v>
      </c>
      <c r="H26" s="47" t="n">
        <f aca="false">SUM(B26:G26)</f>
        <v>3838</v>
      </c>
    </row>
    <row r="27" customFormat="false" ht="12.8" hidden="false" customHeight="false" outlineLevel="0" collapsed="false">
      <c r="A27" s="6" t="s">
        <v>111</v>
      </c>
      <c r="B27" s="7" t="n">
        <v>0</v>
      </c>
      <c r="C27" s="7" t="n">
        <v>90</v>
      </c>
      <c r="D27" s="7" t="n">
        <v>110</v>
      </c>
      <c r="E27" s="7" t="n">
        <v>372</v>
      </c>
      <c r="F27" s="7" t="n">
        <v>121</v>
      </c>
      <c r="G27" s="7" t="n">
        <v>397</v>
      </c>
      <c r="H27" s="100" t="n">
        <f aca="false">SUM(B27:G27)</f>
        <v>1090</v>
      </c>
    </row>
    <row r="28" customFormat="false" ht="12.8" hidden="false" customHeight="false" outlineLevel="0" collapsed="false">
      <c r="A28" s="6" t="s">
        <v>114</v>
      </c>
      <c r="B28" s="7" t="n">
        <v>0</v>
      </c>
      <c r="C28" s="7" t="n">
        <v>54</v>
      </c>
      <c r="D28" s="7" t="n">
        <v>99</v>
      </c>
      <c r="E28" s="7" t="n">
        <v>210</v>
      </c>
      <c r="F28" s="7" t="n">
        <v>78</v>
      </c>
      <c r="G28" s="7" t="n">
        <v>207</v>
      </c>
      <c r="H28" s="47" t="n">
        <f aca="false">SUM(B28:G28)</f>
        <v>648</v>
      </c>
    </row>
    <row r="29" customFormat="false" ht="12.8" hidden="false" customHeight="false" outlineLevel="0" collapsed="false">
      <c r="A29" s="6" t="s">
        <v>66</v>
      </c>
      <c r="B29" s="5" t="n">
        <v>0</v>
      </c>
      <c r="C29" s="5" t="n">
        <f aca="false">SUM(C30+C31+C32+C33)</f>
        <v>5940</v>
      </c>
      <c r="D29" s="5" t="n">
        <f aca="false">SUM(D30+D31+D32+D33)</f>
        <v>11597</v>
      </c>
      <c r="E29" s="7" t="n">
        <f aca="false">E30+E31+E32+E33</f>
        <v>25221</v>
      </c>
      <c r="F29" s="5" t="n">
        <f aca="false">SUM(F30+F31+F32+F33)</f>
        <v>8185</v>
      </c>
      <c r="G29" s="5" t="n">
        <f aca="false">SUM(G30+G31+G32+G33)</f>
        <v>26079</v>
      </c>
      <c r="H29" s="47" t="n">
        <f aca="false">SUM(B29:G29)</f>
        <v>77022</v>
      </c>
    </row>
    <row r="30" customFormat="false" ht="12.8" hidden="false" customHeight="false" outlineLevel="0" collapsed="false">
      <c r="A30" s="6" t="s">
        <v>50</v>
      </c>
      <c r="B30" s="5" t="n">
        <v>0</v>
      </c>
      <c r="C30" s="7" t="n">
        <v>1095</v>
      </c>
      <c r="D30" s="7" t="n">
        <v>2106</v>
      </c>
      <c r="E30" s="7" t="n">
        <v>4740</v>
      </c>
      <c r="F30" s="7" t="n">
        <v>1511</v>
      </c>
      <c r="G30" s="7" t="n">
        <v>4790</v>
      </c>
      <c r="H30" s="47" t="n">
        <f aca="false">SUM(B30:G30)</f>
        <v>14242</v>
      </c>
    </row>
    <row r="31" customFormat="false" ht="12.8" hidden="false" customHeight="false" outlineLevel="0" collapsed="false">
      <c r="A31" s="6" t="s">
        <v>51</v>
      </c>
      <c r="B31" s="5" t="n">
        <v>0</v>
      </c>
      <c r="C31" s="7" t="n">
        <v>2224</v>
      </c>
      <c r="D31" s="7" t="n">
        <v>4287</v>
      </c>
      <c r="E31" s="7" t="n">
        <v>9022</v>
      </c>
      <c r="F31" s="7" t="n">
        <v>2996</v>
      </c>
      <c r="G31" s="7" t="n">
        <v>9648</v>
      </c>
      <c r="H31" s="47" t="n">
        <f aca="false">SUM(B31:G31)</f>
        <v>28177</v>
      </c>
    </row>
    <row r="32" customFormat="false" ht="12.8" hidden="false" customHeight="false" outlineLevel="0" collapsed="false">
      <c r="A32" s="6" t="s">
        <v>52</v>
      </c>
      <c r="B32" s="5" t="n">
        <v>0</v>
      </c>
      <c r="C32" s="5" t="n">
        <v>920</v>
      </c>
      <c r="D32" s="5" t="n">
        <v>1919</v>
      </c>
      <c r="E32" s="7" t="n">
        <v>3968</v>
      </c>
      <c r="F32" s="5" t="n">
        <v>1297</v>
      </c>
      <c r="G32" s="5" t="n">
        <v>4242</v>
      </c>
      <c r="H32" s="47" t="n">
        <f aca="false">SUM(B32:G32)</f>
        <v>12346</v>
      </c>
    </row>
    <row r="33" customFormat="false" ht="12.8" hidden="false" customHeight="false" outlineLevel="0" collapsed="false">
      <c r="A33" s="35" t="s">
        <v>15</v>
      </c>
      <c r="B33" s="59" t="n">
        <v>0</v>
      </c>
      <c r="C33" s="59" t="n">
        <v>1701</v>
      </c>
      <c r="D33" s="59" t="n">
        <v>3285</v>
      </c>
      <c r="E33" s="14" t="n">
        <v>7491</v>
      </c>
      <c r="F33" s="59" t="n">
        <v>2381</v>
      </c>
      <c r="G33" s="59" t="n">
        <v>7399</v>
      </c>
      <c r="H33" s="60" t="n">
        <f aca="false">SUM(B33:G33)</f>
        <v>22257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0510204081633"/>
    <col collapsed="false" hidden="false" max="2" min="2" style="0" width="8.23469387755102"/>
    <col collapsed="false" hidden="false" max="5" min="4" style="0" width="8.36734693877551"/>
    <col collapsed="false" hidden="false" max="7" min="6" style="0" width="8.50510204081633"/>
  </cols>
  <sheetData>
    <row r="3" customFormat="false" ht="12.8" hidden="false" customHeight="false" outlineLevel="0" collapsed="false">
      <c r="A3" s="0" t="s">
        <v>118</v>
      </c>
      <c r="B3" s="0" t="n">
        <v>43493</v>
      </c>
    </row>
    <row r="4" customFormat="false" ht="12.8" hidden="false" customHeight="false" outlineLevel="0" collapsed="false">
      <c r="A4" s="0" t="s">
        <v>119</v>
      </c>
      <c r="B4" s="0" t="n">
        <v>14400</v>
      </c>
    </row>
    <row r="5" customFormat="false" ht="12.8" hidden="false" customHeight="false" outlineLevel="0" collapsed="false">
      <c r="A5" s="0" t="s">
        <v>120</v>
      </c>
      <c r="B5" s="0" t="s">
        <v>109</v>
      </c>
      <c r="C5" s="0" t="s">
        <v>2</v>
      </c>
      <c r="D5" s="0" t="s">
        <v>4</v>
      </c>
      <c r="E5" s="0" t="s">
        <v>1</v>
      </c>
      <c r="F5" s="0" t="s">
        <v>5</v>
      </c>
      <c r="G5" s="0" t="s">
        <v>0</v>
      </c>
      <c r="H5" s="0" t="s">
        <v>121</v>
      </c>
    </row>
    <row r="6" customFormat="false" ht="12.8" hidden="false" customHeight="false" outlineLevel="0" collapsed="false">
      <c r="A6" s="5" t="s">
        <v>122</v>
      </c>
      <c r="B6" s="105" t="n">
        <v>0.542169</v>
      </c>
      <c r="C6" s="105" t="n">
        <v>0.739078</v>
      </c>
      <c r="D6" s="105" t="n">
        <v>0.714895</v>
      </c>
      <c r="E6" s="105" t="n">
        <v>0.847464</v>
      </c>
      <c r="F6" s="105" t="n">
        <v>0.788177</v>
      </c>
      <c r="G6" s="105" t="n">
        <v>0.925912</v>
      </c>
      <c r="H6" s="105" t="n">
        <f aca="false">SUM(B6:G6)/6</f>
        <v>0.759615833333333</v>
      </c>
    </row>
    <row r="7" customFormat="false" ht="12.8" hidden="false" customHeight="false" outlineLevel="0" collapsed="false">
      <c r="A7" s="5" t="s">
        <v>123</v>
      </c>
      <c r="B7" s="105" t="n">
        <v>1</v>
      </c>
      <c r="C7" s="105" t="n">
        <v>0.993475</v>
      </c>
      <c r="D7" s="105" t="n">
        <v>0.731441</v>
      </c>
      <c r="E7" s="105" t="n">
        <v>0.992363</v>
      </c>
      <c r="F7" s="105" t="n">
        <v>0.981595</v>
      </c>
      <c r="G7" s="105" t="n">
        <v>0.744211</v>
      </c>
      <c r="H7" s="105" t="n">
        <f aca="false">SUM(B7:G7)/6</f>
        <v>0.907180833333333</v>
      </c>
    </row>
    <row r="8" customFormat="false" ht="12.8" hidden="false" customHeight="false" outlineLevel="0" collapsed="false">
      <c r="A8" s="5" t="s">
        <v>124</v>
      </c>
      <c r="B8" s="105" t="n">
        <v>0</v>
      </c>
      <c r="C8" s="105" t="n">
        <v>0.000294638</v>
      </c>
      <c r="D8" s="105" t="n">
        <v>0.0510077</v>
      </c>
      <c r="E8" s="105" t="n">
        <v>0.00154639</v>
      </c>
      <c r="F8" s="105" t="n">
        <v>0.00396301</v>
      </c>
      <c r="G8" s="105" t="n">
        <v>0.187852</v>
      </c>
      <c r="H8" s="105" t="n">
        <f aca="false">SUM(B8:G8)/6</f>
        <v>0.0407772896666667</v>
      </c>
    </row>
    <row r="9" customFormat="false" ht="12.8" hidden="false" customHeight="false" outlineLevel="0" collapsed="false">
      <c r="A9" s="5" t="s">
        <v>125</v>
      </c>
      <c r="B9" s="105" t="n">
        <v>0.703125</v>
      </c>
      <c r="C9" s="105" t="n">
        <v>0.847599</v>
      </c>
      <c r="D9" s="105" t="n">
        <v>0.723074</v>
      </c>
      <c r="E9" s="105" t="n">
        <v>0.914208</v>
      </c>
      <c r="F9" s="105" t="n">
        <v>0.874317</v>
      </c>
      <c r="G9" s="105" t="n">
        <v>0.825177</v>
      </c>
      <c r="H9" s="105" t="n">
        <f aca="false">SUM(B9:G9)/6</f>
        <v>0.814583333333333</v>
      </c>
    </row>
    <row r="10" customFormat="false" ht="12.8" hidden="false" customHeight="false" outlineLevel="0" collapsed="false">
      <c r="A10" s="5"/>
      <c r="B10" s="5"/>
      <c r="C10" s="5"/>
      <c r="D10" s="5"/>
      <c r="E10" s="5"/>
      <c r="F10" s="5"/>
      <c r="G10" s="5"/>
    </row>
    <row r="12" customFormat="false" ht="12.8" hidden="false" customHeight="false" outlineLevel="0" collapsed="false">
      <c r="A12" s="5" t="s">
        <v>118</v>
      </c>
      <c r="B12" s="5" t="n">
        <v>20683</v>
      </c>
      <c r="C12" s="5"/>
      <c r="D12" s="5"/>
      <c r="E12" s="5"/>
      <c r="F12" s="5"/>
      <c r="G12" s="5"/>
    </row>
    <row r="13" customFormat="false" ht="12.8" hidden="false" customHeight="false" outlineLevel="0" collapsed="false">
      <c r="A13" s="5" t="s">
        <v>119</v>
      </c>
      <c r="B13" s="5" t="n">
        <v>6867</v>
      </c>
      <c r="C13" s="5"/>
      <c r="D13" s="5"/>
      <c r="E13" s="5"/>
      <c r="F13" s="5"/>
      <c r="G13" s="5"/>
    </row>
    <row r="14" customFormat="false" ht="12.8" hidden="false" customHeight="false" outlineLevel="0" collapsed="false">
      <c r="A14" s="5" t="s">
        <v>120</v>
      </c>
      <c r="B14" s="5" t="s">
        <v>109</v>
      </c>
      <c r="C14" s="5" t="s">
        <v>2</v>
      </c>
      <c r="D14" s="5" t="s">
        <v>4</v>
      </c>
      <c r="E14" s="5" t="s">
        <v>1</v>
      </c>
      <c r="F14" s="5" t="s">
        <v>5</v>
      </c>
      <c r="G14" s="5" t="s">
        <v>0</v>
      </c>
      <c r="H14" s="0" t="s">
        <v>121</v>
      </c>
    </row>
    <row r="15" customFormat="false" ht="12.8" hidden="false" customHeight="false" outlineLevel="0" collapsed="false">
      <c r="A15" s="5" t="s">
        <v>126</v>
      </c>
      <c r="B15" s="105" t="n">
        <v>1</v>
      </c>
      <c r="C15" s="105" t="n">
        <v>0.868512</v>
      </c>
      <c r="D15" s="105" t="n">
        <v>0.948357</v>
      </c>
      <c r="E15" s="105" t="n">
        <v>0.955648</v>
      </c>
      <c r="F15" s="105" t="n">
        <v>0.915682</v>
      </c>
      <c r="G15" s="105" t="n">
        <v>0.951774</v>
      </c>
      <c r="H15" s="105" t="n">
        <f aca="false">SUM(B15:G15)/6</f>
        <v>0.9399955</v>
      </c>
    </row>
    <row r="16" customFormat="false" ht="12.8" hidden="false" customHeight="false" outlineLevel="0" collapsed="false">
      <c r="A16" s="5" t="s">
        <v>123</v>
      </c>
      <c r="B16" s="105" t="n">
        <v>1</v>
      </c>
      <c r="C16" s="105" t="n">
        <v>0.990138</v>
      </c>
      <c r="D16" s="105" t="n">
        <v>0.865891</v>
      </c>
      <c r="E16" s="105" t="n">
        <v>0.998147</v>
      </c>
      <c r="F16" s="105" t="n">
        <v>0.992314</v>
      </c>
      <c r="G16" s="105" t="n">
        <v>0.90226</v>
      </c>
      <c r="H16" s="105" t="n">
        <f aca="false">SUM(B16:G16)/6</f>
        <v>0.958125</v>
      </c>
    </row>
    <row r="17" customFormat="false" ht="12.8" hidden="false" customHeight="false" outlineLevel="0" collapsed="false">
      <c r="A17" s="5" t="s">
        <v>124</v>
      </c>
      <c r="B17" s="105" t="n">
        <v>0</v>
      </c>
      <c r="C17" s="105" t="n">
        <v>0.000795039</v>
      </c>
      <c r="D17" s="105" t="n">
        <v>0.0407366</v>
      </c>
      <c r="E17" s="105" t="n">
        <v>0.000579598</v>
      </c>
      <c r="F17" s="105" t="n">
        <v>0.00160772</v>
      </c>
      <c r="G17" s="105" t="n">
        <v>0.0367371</v>
      </c>
      <c r="H17" s="105" t="n">
        <f aca="false">SUM(B17:G17)/6</f>
        <v>0.0134093428333333</v>
      </c>
    </row>
    <row r="18" customFormat="false" ht="12.8" hidden="false" customHeight="false" outlineLevel="0" collapsed="false">
      <c r="A18" s="5" t="s">
        <v>125</v>
      </c>
      <c r="B18" s="105" t="n">
        <v>1</v>
      </c>
      <c r="C18" s="105" t="n">
        <v>0.925346</v>
      </c>
      <c r="D18" s="105" t="n">
        <v>0.90525</v>
      </c>
      <c r="E18" s="105" t="n">
        <v>0.976435</v>
      </c>
      <c r="F18" s="105" t="n">
        <v>0.952459</v>
      </c>
      <c r="G18" s="105" t="n">
        <v>0.926356</v>
      </c>
      <c r="H18" s="105" t="n">
        <f aca="false">SUM(B18:G18)/6</f>
        <v>0.947641</v>
      </c>
    </row>
    <row r="20" customFormat="false" ht="12.8" hidden="false" customHeight="false" outlineLevel="0" collapsed="false">
      <c r="A20" s="0" t="s">
        <v>118</v>
      </c>
      <c r="B20" s="0" t="n">
        <v>84461</v>
      </c>
    </row>
    <row r="21" customFormat="false" ht="12.8" hidden="false" customHeight="false" outlineLevel="0" collapsed="false">
      <c r="A21" s="0" t="s">
        <v>119</v>
      </c>
      <c r="B21" s="0" t="n">
        <v>28536</v>
      </c>
    </row>
    <row r="22" customFormat="false" ht="12.8" hidden="false" customHeight="false" outlineLevel="0" collapsed="false">
      <c r="A22" s="0" t="s">
        <v>120</v>
      </c>
      <c r="B22" s="0" t="s">
        <v>109</v>
      </c>
      <c r="C22" s="0" t="s">
        <v>2</v>
      </c>
      <c r="D22" s="0" t="s">
        <v>4</v>
      </c>
      <c r="E22" s="0" t="s">
        <v>1</v>
      </c>
      <c r="F22" s="0" t="s">
        <v>5</v>
      </c>
      <c r="G22" s="0" t="s">
        <v>0</v>
      </c>
      <c r="H22" s="0" t="s">
        <v>127</v>
      </c>
    </row>
    <row r="23" customFormat="false" ht="12.8" hidden="false" customHeight="false" outlineLevel="0" collapsed="false">
      <c r="A23" s="5" t="s">
        <v>126</v>
      </c>
      <c r="B23" s="105" t="n">
        <v>0.416667</v>
      </c>
      <c r="C23" s="105" t="n">
        <v>0.730404</v>
      </c>
      <c r="D23" s="105" t="n">
        <v>0.688268</v>
      </c>
      <c r="E23" s="105" t="n">
        <v>0.835673</v>
      </c>
      <c r="F23" s="105" t="n">
        <v>0.768281</v>
      </c>
      <c r="G23" s="105" t="n">
        <v>0.876955</v>
      </c>
      <c r="H23" s="105" t="n">
        <v>0.971252</v>
      </c>
      <c r="I23" s="0" t="n">
        <f aca="false">SUM(B23:H23)/7</f>
        <v>0.755357142857143</v>
      </c>
    </row>
    <row r="24" customFormat="false" ht="12.8" hidden="false" customHeight="false" outlineLevel="0" collapsed="false">
      <c r="A24" s="5" t="s">
        <v>123</v>
      </c>
      <c r="B24" s="105" t="n">
        <v>1</v>
      </c>
      <c r="C24" s="105" t="n">
        <v>0.995146</v>
      </c>
      <c r="D24" s="105" t="n">
        <v>0.706522</v>
      </c>
      <c r="E24" s="105" t="n">
        <v>0.985466</v>
      </c>
      <c r="F24" s="105" t="n">
        <v>0.977263</v>
      </c>
      <c r="G24" s="105" t="n">
        <v>0.718798</v>
      </c>
      <c r="H24" s="105" t="n">
        <v>0.953796</v>
      </c>
      <c r="I24" s="0" t="n">
        <f aca="false">SUM(B24:H24)/7</f>
        <v>0.905284428571428</v>
      </c>
    </row>
    <row r="25" customFormat="false" ht="12.8" hidden="false" customHeight="false" outlineLevel="0" collapsed="false">
      <c r="A25" s="5" t="s">
        <v>124</v>
      </c>
      <c r="B25" s="105" t="n">
        <v>0</v>
      </c>
      <c r="C25" s="105" t="n">
        <v>0.000108327</v>
      </c>
      <c r="D25" s="105" t="n">
        <v>0.025788</v>
      </c>
      <c r="E25" s="105" t="n">
        <v>0.00140543</v>
      </c>
      <c r="F25" s="105" t="n">
        <v>0.00216034</v>
      </c>
      <c r="G25" s="105" t="n">
        <v>0.0795631</v>
      </c>
      <c r="H25" s="105" t="n">
        <v>0.0445521</v>
      </c>
      <c r="I25" s="0" t="n">
        <f aca="false">SUM(B25:H25)/7</f>
        <v>0.0219396138571429</v>
      </c>
    </row>
    <row r="26" customFormat="false" ht="12.8" hidden="false" customHeight="false" outlineLevel="0" collapsed="false">
      <c r="A26" s="5" t="s">
        <v>125</v>
      </c>
      <c r="B26" s="105" t="n">
        <v>0.588235</v>
      </c>
      <c r="C26" s="105" t="n">
        <v>0.842466</v>
      </c>
      <c r="D26" s="105" t="n">
        <v>0.697275</v>
      </c>
      <c r="E26" s="105" t="n">
        <v>0.904409</v>
      </c>
      <c r="F26" s="105" t="n">
        <v>0.860262</v>
      </c>
      <c r="G26" s="105" t="n">
        <v>0.790039</v>
      </c>
      <c r="H26" s="105" t="n">
        <v>0.962445</v>
      </c>
      <c r="I26" s="0" t="n">
        <f aca="false">SUM(B26:H26)/7</f>
        <v>0.806447285714286</v>
      </c>
    </row>
    <row r="28" customFormat="false" ht="12.8" hidden="false" customHeight="false" outlineLevel="0" collapsed="false">
      <c r="A28" s="17" t="s">
        <v>128</v>
      </c>
      <c r="B28" s="17"/>
    </row>
    <row r="29" customFormat="false" ht="12.8" hidden="false" customHeight="false" outlineLevel="0" collapsed="false">
      <c r="A29" s="0" t="s">
        <v>118</v>
      </c>
      <c r="B29" s="0" t="n">
        <v>84646</v>
      </c>
    </row>
    <row r="30" customFormat="false" ht="12.8" hidden="false" customHeight="false" outlineLevel="0" collapsed="false">
      <c r="A30" s="0" t="s">
        <v>119</v>
      </c>
      <c r="B30" s="0" t="n">
        <v>28351</v>
      </c>
    </row>
    <row r="31" customFormat="false" ht="12.8" hidden="false" customHeight="false" outlineLevel="0" collapsed="false">
      <c r="A31" s="0" t="s">
        <v>126</v>
      </c>
      <c r="B31" s="0" t="n">
        <v>0.945738656727</v>
      </c>
    </row>
    <row r="32" customFormat="false" ht="12.8" hidden="false" customHeight="false" outlineLevel="0" collapsed="false">
      <c r="A32" s="0" t="s">
        <v>124</v>
      </c>
      <c r="B32" s="0" t="n">
        <v>0.0280555555556</v>
      </c>
    </row>
    <row r="33" customFormat="false" ht="12.8" hidden="false" customHeight="false" outlineLevel="0" collapsed="false">
      <c r="A33" s="0" t="s">
        <v>125</v>
      </c>
      <c r="B33" s="0" t="n">
        <v>0.957856909507</v>
      </c>
    </row>
    <row r="34" customFormat="false" ht="12.8" hidden="false" customHeight="false" outlineLevel="0" collapsed="false">
      <c r="A34" s="0" t="s">
        <v>123</v>
      </c>
      <c r="B34" s="0" t="n">
        <v>0.970289748492</v>
      </c>
    </row>
    <row r="36" customFormat="false" ht="12.8" hidden="false" customHeight="false" outlineLevel="0" collapsed="false">
      <c r="A36" s="0" t="s">
        <v>129</v>
      </c>
    </row>
    <row r="38" customFormat="false" ht="12.8" hidden="false" customHeight="false" outlineLevel="0" collapsed="false">
      <c r="A38" s="5" t="s">
        <v>118</v>
      </c>
      <c r="B38" s="5" t="n">
        <v>14026</v>
      </c>
      <c r="C38" s="5"/>
      <c r="D38" s="5"/>
      <c r="E38" s="5"/>
      <c r="F38" s="5"/>
      <c r="G38" s="5"/>
    </row>
    <row r="39" customFormat="false" ht="12.8" hidden="false" customHeight="false" outlineLevel="0" collapsed="false">
      <c r="A39" s="5" t="s">
        <v>119</v>
      </c>
      <c r="B39" s="5" t="n">
        <v>4635</v>
      </c>
      <c r="C39" s="5"/>
      <c r="D39" s="5"/>
      <c r="E39" s="5"/>
      <c r="F39" s="5"/>
      <c r="G39" s="5"/>
    </row>
    <row r="40" customFormat="false" ht="12.8" hidden="false" customHeight="false" outlineLevel="0" collapsed="false">
      <c r="A40" s="5" t="s">
        <v>120</v>
      </c>
      <c r="B40" s="5" t="s">
        <v>109</v>
      </c>
      <c r="C40" s="5" t="s">
        <v>2</v>
      </c>
      <c r="D40" s="5" t="s">
        <v>4</v>
      </c>
      <c r="E40" s="5" t="s">
        <v>1</v>
      </c>
      <c r="F40" s="5" t="s">
        <v>5</v>
      </c>
      <c r="G40" s="5" t="s">
        <v>0</v>
      </c>
      <c r="H40" s="5" t="s">
        <v>121</v>
      </c>
    </row>
    <row r="41" customFormat="false" ht="12.8" hidden="false" customHeight="false" outlineLevel="0" collapsed="false">
      <c r="A41" s="5" t="s">
        <v>126</v>
      </c>
      <c r="B41" s="105" t="n">
        <v>0.934783</v>
      </c>
      <c r="C41" s="105" t="n">
        <v>0.919149</v>
      </c>
      <c r="D41" s="105" t="n">
        <v>0.971687</v>
      </c>
      <c r="E41" s="105" t="n">
        <v>0.967254</v>
      </c>
      <c r="F41" s="105" t="n">
        <v>0.968421</v>
      </c>
      <c r="G41" s="105" t="n">
        <v>0.911</v>
      </c>
      <c r="H41" s="105" t="n">
        <f aca="false">SUM(B41:G41)/6</f>
        <v>0.945382333333333</v>
      </c>
    </row>
    <row r="42" customFormat="false" ht="12.8" hidden="false" customHeight="false" outlineLevel="0" collapsed="false">
      <c r="A42" s="5" t="s">
        <v>123</v>
      </c>
      <c r="B42" s="105" t="n">
        <v>1</v>
      </c>
      <c r="C42" s="105" t="n">
        <v>0.984055</v>
      </c>
      <c r="D42" s="105" t="n">
        <v>0.828986</v>
      </c>
      <c r="E42" s="105" t="n">
        <v>1</v>
      </c>
      <c r="F42" s="105" t="n">
        <v>0.986355</v>
      </c>
      <c r="G42" s="105" t="n">
        <v>0.969149</v>
      </c>
      <c r="H42" s="105" t="n">
        <f aca="false">SUM(B42:G42)/6</f>
        <v>0.961424166666667</v>
      </c>
    </row>
    <row r="43" customFormat="false" ht="12.8" hidden="false" customHeight="false" outlineLevel="0" collapsed="false">
      <c r="A43" s="5" t="s">
        <v>124</v>
      </c>
      <c r="B43" s="105" t="n">
        <v>0</v>
      </c>
      <c r="C43" s="105" t="n">
        <v>0.00168067</v>
      </c>
      <c r="D43" s="105" t="n">
        <v>0.0471748</v>
      </c>
      <c r="E43" s="105" t="n">
        <v>0</v>
      </c>
      <c r="F43" s="105" t="n">
        <v>0.00389972</v>
      </c>
      <c r="G43" s="105" t="n">
        <v>0.00797799</v>
      </c>
      <c r="H43" s="105" t="n">
        <f aca="false">SUM(B43:G43)/6</f>
        <v>0.0101221966666667</v>
      </c>
    </row>
    <row r="44" customFormat="false" ht="12.8" hidden="false" customHeight="false" outlineLevel="0" collapsed="false">
      <c r="A44" s="5" t="s">
        <v>125</v>
      </c>
      <c r="B44" s="105" t="n">
        <v>0.966292</v>
      </c>
      <c r="C44" s="105" t="n">
        <v>0.950495</v>
      </c>
      <c r="D44" s="105" t="n">
        <v>0.894682</v>
      </c>
      <c r="E44" s="105" t="n">
        <v>0.983355</v>
      </c>
      <c r="F44" s="105" t="n">
        <v>0.977306</v>
      </c>
      <c r="G44" s="105" t="n">
        <v>0.939175</v>
      </c>
      <c r="H44" s="105" t="n">
        <f aca="false">SUM(B44:G44)/6</f>
        <v>0.951884166666667</v>
      </c>
    </row>
    <row r="51" customFormat="false" ht="12.8" hidden="false" customHeight="false" outlineLevel="0" collapsed="false">
      <c r="A51" s="5" t="s">
        <v>118</v>
      </c>
      <c r="B51" s="5" t="n">
        <v>31283</v>
      </c>
      <c r="C51" s="5"/>
      <c r="D51" s="5"/>
      <c r="E51" s="5"/>
      <c r="F51" s="5"/>
      <c r="G51" s="5"/>
    </row>
    <row r="52" customFormat="false" ht="12.8" hidden="false" customHeight="false" outlineLevel="0" collapsed="false">
      <c r="A52" s="5" t="s">
        <v>119</v>
      </c>
      <c r="B52" s="5" t="n">
        <v>10357</v>
      </c>
      <c r="C52" s="5"/>
      <c r="D52" s="5"/>
      <c r="E52" s="5"/>
      <c r="F52" s="5"/>
      <c r="G52" s="5"/>
    </row>
    <row r="53" customFormat="false" ht="12.8" hidden="false" customHeight="false" outlineLevel="0" collapsed="false">
      <c r="A53" s="5" t="s">
        <v>120</v>
      </c>
      <c r="B53" s="5" t="s">
        <v>109</v>
      </c>
      <c r="C53" s="5" t="s">
        <v>2</v>
      </c>
      <c r="D53" s="5" t="s">
        <v>4</v>
      </c>
      <c r="E53" s="5" t="s">
        <v>1</v>
      </c>
      <c r="F53" s="5" t="s">
        <v>5</v>
      </c>
      <c r="G53" s="5" t="s">
        <v>0</v>
      </c>
      <c r="H53" s="5" t="s">
        <v>121</v>
      </c>
    </row>
    <row r="54" customFormat="false" ht="12.8" hidden="false" customHeight="false" outlineLevel="0" collapsed="false">
      <c r="A54" s="5" t="s">
        <v>126</v>
      </c>
      <c r="B54" s="105" t="n">
        <v>0.824324</v>
      </c>
      <c r="C54" s="105" t="n">
        <v>0.735816</v>
      </c>
      <c r="D54" s="105" t="n">
        <v>0.757152</v>
      </c>
      <c r="E54" s="105" t="n">
        <v>0.86182</v>
      </c>
      <c r="F54" s="105" t="n">
        <v>0.786758</v>
      </c>
      <c r="G54" s="105" t="n">
        <v>0.931606</v>
      </c>
      <c r="H54" s="105" t="n">
        <f aca="false">SUM(B54:G54)/6</f>
        <v>0.816246</v>
      </c>
    </row>
    <row r="55" customFormat="false" ht="12.8" hidden="false" customHeight="false" outlineLevel="0" collapsed="false">
      <c r="A55" s="5" t="s">
        <v>123</v>
      </c>
      <c r="B55" s="105" t="n">
        <v>1</v>
      </c>
      <c r="C55" s="105" t="n">
        <v>0.995204</v>
      </c>
      <c r="D55" s="105" t="n">
        <v>0.739292</v>
      </c>
      <c r="E55" s="105" t="n">
        <v>0.991141</v>
      </c>
      <c r="F55" s="105" t="n">
        <v>0.9844</v>
      </c>
      <c r="G55" s="105" t="n">
        <v>0.757549</v>
      </c>
      <c r="H55" s="105" t="n">
        <f aca="false">SUM(B55:G55)/6</f>
        <v>0.911264333333333</v>
      </c>
    </row>
    <row r="56" customFormat="false" ht="12.8" hidden="false" customHeight="false" outlineLevel="0" collapsed="false">
      <c r="A56" s="5" t="s">
        <v>124</v>
      </c>
      <c r="B56" s="105" t="n">
        <v>0</v>
      </c>
      <c r="C56" s="105" t="n">
        <v>0.000204228</v>
      </c>
      <c r="D56" s="105" t="n">
        <v>0.0478142</v>
      </c>
      <c r="E56" s="105" t="n">
        <v>0.00193237</v>
      </c>
      <c r="F56" s="105" t="n">
        <v>0.00361101</v>
      </c>
      <c r="G56" s="105" t="n">
        <v>0.168733</v>
      </c>
      <c r="H56" s="105" t="n">
        <f aca="false">SUM(B56:G56)/6</f>
        <v>0.0370491346666667</v>
      </c>
    </row>
    <row r="57" customFormat="false" ht="12.8" hidden="false" customHeight="false" outlineLevel="0" collapsed="false">
      <c r="A57" s="5" t="s">
        <v>125</v>
      </c>
      <c r="B57" s="105" t="n">
        <v>0.903704</v>
      </c>
      <c r="C57" s="105" t="n">
        <v>0.846075</v>
      </c>
      <c r="D57" s="105" t="n">
        <v>0.748116</v>
      </c>
      <c r="E57" s="105" t="n">
        <v>0.921968</v>
      </c>
      <c r="F57" s="105" t="n">
        <v>0.874552</v>
      </c>
      <c r="G57" s="105" t="n">
        <v>0.83561</v>
      </c>
      <c r="H57" s="105" t="n">
        <f aca="false">SUM(B57:G57)/6</f>
        <v>0.855004166666667</v>
      </c>
    </row>
    <row r="58" customFormat="false" ht="12.8" hidden="false" customHeight="false" outlineLevel="0" collapsed="false">
      <c r="A58" s="5" t="s">
        <v>130</v>
      </c>
      <c r="B58" s="105" t="n">
        <v>0.998745</v>
      </c>
      <c r="C58" s="105" t="n">
        <v>0.98542</v>
      </c>
      <c r="D58" s="105" t="n">
        <v>0.922564</v>
      </c>
      <c r="E58" s="105" t="n">
        <v>0.970744</v>
      </c>
      <c r="F58" s="105" t="n">
        <v>0.94931</v>
      </c>
      <c r="G58" s="105" t="n">
        <v>0.867529</v>
      </c>
      <c r="H58" s="105" t="n">
        <f aca="false">SUM(B58:G58)/6</f>
        <v>0.949052</v>
      </c>
    </row>
  </sheetData>
  <mergeCells count="1">
    <mergeCell ref="A28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40" activeCellId="0" sqref="H40"/>
    </sheetView>
  </sheetViews>
  <sheetFormatPr defaultRowHeight="12.8"/>
  <cols>
    <col collapsed="false" hidden="false" max="1" min="1" style="0" width="21.0612244897959"/>
    <col collapsed="false" hidden="false" max="6" min="2" style="0" width="6.0765306122449"/>
    <col collapsed="false" hidden="false" max="8" min="8" style="0" width="8.23469387755102"/>
    <col collapsed="false" hidden="false" max="1025" min="9" style="0" width="8.50510204081633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3.7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87280</v>
      </c>
      <c r="C4" s="7" t="n">
        <v>46005</v>
      </c>
      <c r="D4" s="5" t="n">
        <v>14330</v>
      </c>
      <c r="E4" s="5" t="n">
        <v>1216</v>
      </c>
      <c r="F4" s="5" t="n">
        <v>41597</v>
      </c>
      <c r="G4" s="5" t="n">
        <v>45483</v>
      </c>
      <c r="H4" s="47" t="n">
        <f aca="false">SUM(B4:G4)</f>
        <v>235911</v>
      </c>
    </row>
    <row r="5" customFormat="false" ht="12.8" hidden="false" customHeight="false" outlineLevel="0" collapsed="false">
      <c r="A5" s="6" t="s">
        <v>80</v>
      </c>
      <c r="B5" s="7" t="n">
        <v>43744</v>
      </c>
      <c r="C5" s="7" t="n">
        <v>22103</v>
      </c>
      <c r="D5" s="5" t="n">
        <v>7685</v>
      </c>
      <c r="E5" s="5" t="n">
        <v>658</v>
      </c>
      <c r="F5" s="5" t="n">
        <v>20466</v>
      </c>
      <c r="G5" s="5" t="n">
        <v>22847</v>
      </c>
      <c r="H5" s="47" t="n">
        <f aca="false">SUM(B5:G5)</f>
        <v>117503</v>
      </c>
    </row>
    <row r="6" customFormat="false" ht="12.8" hidden="false" customHeight="false" outlineLevel="0" collapsed="false">
      <c r="A6" s="6" t="s">
        <v>81</v>
      </c>
      <c r="B6" s="30" t="n">
        <v>41927</v>
      </c>
      <c r="C6" s="30" t="n">
        <v>22952</v>
      </c>
      <c r="D6" s="52" t="n">
        <v>6538</v>
      </c>
      <c r="E6" s="52" t="n">
        <v>521</v>
      </c>
      <c r="F6" s="52" t="n">
        <v>20447</v>
      </c>
      <c r="G6" s="52" t="n">
        <v>21778</v>
      </c>
      <c r="H6" s="54" t="n">
        <f aca="false">SUM(B6:G6)</f>
        <v>114163</v>
      </c>
      <c r="J6" s="39" t="s">
        <v>131</v>
      </c>
    </row>
    <row r="7" customFormat="false" ht="12.8" hidden="false" customHeight="false" outlineLevel="0" collapsed="false">
      <c r="A7" s="6" t="s">
        <v>82</v>
      </c>
      <c r="B7" s="7" t="n">
        <v>10589</v>
      </c>
      <c r="C7" s="7" t="n">
        <v>6324</v>
      </c>
      <c r="D7" s="5" t="n">
        <v>1863</v>
      </c>
      <c r="E7" s="5" t="n">
        <v>103</v>
      </c>
      <c r="F7" s="5" t="n">
        <v>5100</v>
      </c>
      <c r="G7" s="5" t="n">
        <v>5727</v>
      </c>
      <c r="H7" s="47"/>
      <c r="J7" s="38" t="s">
        <v>132</v>
      </c>
    </row>
    <row r="8" customFormat="false" ht="12.8" hidden="false" customHeight="false" outlineLevel="0" collapsed="false">
      <c r="A8" s="55" t="s">
        <v>83</v>
      </c>
      <c r="B8" s="58" t="n">
        <f aca="false">B5+B6-B7</f>
        <v>75082</v>
      </c>
      <c r="C8" s="58" t="n">
        <f aca="false">C5+C6-C7</f>
        <v>38731</v>
      </c>
      <c r="D8" s="88" t="n">
        <f aca="false">D5+D6-D7</f>
        <v>12360</v>
      </c>
      <c r="E8" s="88" t="n">
        <f aca="false">E5+E6-E7</f>
        <v>1076</v>
      </c>
      <c r="F8" s="88" t="n">
        <f aca="false">F5+F6-F7</f>
        <v>35813</v>
      </c>
      <c r="G8" s="88" t="n">
        <f aca="false">G5+G6-G7</f>
        <v>38898</v>
      </c>
      <c r="H8" s="89" t="n">
        <f aca="false">SUM(B8:G8)</f>
        <v>201960</v>
      </c>
    </row>
    <row r="9" customFormat="false" ht="12.8" hidden="false" customHeight="false" outlineLevel="0" collapsed="false">
      <c r="A9" s="6" t="s">
        <v>85</v>
      </c>
      <c r="B9" s="7" t="n">
        <v>1609</v>
      </c>
      <c r="C9" s="7" t="n">
        <v>950</v>
      </c>
      <c r="D9" s="5" t="n">
        <v>107</v>
      </c>
      <c r="E9" s="5" t="n">
        <v>37</v>
      </c>
      <c r="F9" s="5" t="n">
        <v>684</v>
      </c>
      <c r="G9" s="5" t="n">
        <v>858</v>
      </c>
      <c r="H9" s="47" t="n">
        <f aca="false">SUM(B9:G9)</f>
        <v>4245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</row>
    <row r="11" customFormat="false" ht="12.8" hidden="false" customHeight="false" outlineLevel="0" collapsed="false">
      <c r="A11" s="6" t="s">
        <v>50</v>
      </c>
      <c r="B11" s="30" t="n">
        <v>18330</v>
      </c>
      <c r="C11" s="30" t="n">
        <v>8875</v>
      </c>
      <c r="D11" s="52" t="n">
        <v>2848</v>
      </c>
      <c r="E11" s="52" t="n">
        <v>274</v>
      </c>
      <c r="F11" s="52" t="n">
        <v>7911</v>
      </c>
      <c r="G11" s="52" t="n">
        <v>9381</v>
      </c>
      <c r="H11" s="47" t="n">
        <f aca="false">SUM(B11:G11)</f>
        <v>47619</v>
      </c>
    </row>
    <row r="12" customFormat="false" ht="12.8" hidden="false" customHeight="false" outlineLevel="0" collapsed="false">
      <c r="A12" s="57" t="s">
        <v>51</v>
      </c>
      <c r="B12" s="33" t="n">
        <v>27609</v>
      </c>
      <c r="C12" s="33" t="n">
        <v>14146</v>
      </c>
      <c r="D12" s="2" t="n">
        <v>4567</v>
      </c>
      <c r="E12" s="2" t="n">
        <v>487</v>
      </c>
      <c r="F12" s="2" t="n">
        <v>12313</v>
      </c>
      <c r="G12" s="2" t="n">
        <v>14252</v>
      </c>
      <c r="H12" s="3" t="n">
        <f aca="false">SUM(B12:G12)</f>
        <v>73374</v>
      </c>
    </row>
    <row r="13" customFormat="false" ht="12.8" hidden="false" customHeight="false" outlineLevel="0" collapsed="false">
      <c r="A13" s="6" t="s">
        <v>86</v>
      </c>
      <c r="B13" s="7" t="n">
        <v>10909</v>
      </c>
      <c r="C13" s="7" t="n">
        <v>5800</v>
      </c>
      <c r="D13" s="5" t="n">
        <v>1732</v>
      </c>
      <c r="E13" s="5" t="n">
        <v>165</v>
      </c>
      <c r="F13" s="5" t="n">
        <v>4283</v>
      </c>
      <c r="G13" s="5" t="n">
        <v>5421</v>
      </c>
      <c r="H13" s="47" t="n">
        <f aca="false">SUM(B13:G13)</f>
        <v>28310</v>
      </c>
    </row>
    <row r="14" customFormat="false" ht="12.8" hidden="false" customHeight="false" outlineLevel="0" collapsed="false">
      <c r="A14" s="6" t="s">
        <v>87</v>
      </c>
      <c r="B14" s="30" t="n">
        <v>16700</v>
      </c>
      <c r="C14" s="30" t="n">
        <v>8346</v>
      </c>
      <c r="D14" s="52" t="n">
        <v>2835</v>
      </c>
      <c r="E14" s="52" t="n">
        <v>322</v>
      </c>
      <c r="F14" s="52" t="n">
        <v>8030</v>
      </c>
      <c r="G14" s="52" t="n">
        <v>8831</v>
      </c>
      <c r="H14" s="54" t="n">
        <f aca="false">SUM(B14:G14)</f>
        <v>45064</v>
      </c>
    </row>
    <row r="15" customFormat="false" ht="12.8" hidden="false" customHeight="false" outlineLevel="0" collapsed="false">
      <c r="A15" s="10" t="s">
        <v>42</v>
      </c>
      <c r="B15" s="7" t="n">
        <v>1252</v>
      </c>
      <c r="C15" s="7" t="n">
        <v>722</v>
      </c>
      <c r="D15" s="5" t="n">
        <v>229</v>
      </c>
      <c r="E15" s="5" t="n">
        <v>23</v>
      </c>
      <c r="F15" s="5" t="n">
        <v>566</v>
      </c>
      <c r="G15" s="5" t="n">
        <v>759</v>
      </c>
      <c r="H15" s="47"/>
    </row>
    <row r="16" customFormat="false" ht="12.8" hidden="false" customHeight="false" outlineLevel="0" collapsed="false">
      <c r="A16" s="13" t="s">
        <v>27</v>
      </c>
      <c r="B16" s="14" t="n">
        <v>599</v>
      </c>
      <c r="C16" s="14" t="n">
        <v>86</v>
      </c>
      <c r="D16" s="59" t="n">
        <v>12</v>
      </c>
      <c r="E16" s="59" t="n">
        <v>22</v>
      </c>
      <c r="F16" s="59" t="n">
        <v>27</v>
      </c>
      <c r="G16" s="59" t="n">
        <v>70</v>
      </c>
      <c r="H16" s="60" t="n">
        <f aca="false">SUM(B16:G16)</f>
        <v>816</v>
      </c>
    </row>
    <row r="17" customFormat="false" ht="12.8" hidden="false" customHeight="false" outlineLevel="0" collapsed="false">
      <c r="A17" s="57" t="s">
        <v>52</v>
      </c>
      <c r="B17" s="106" t="n">
        <v>9510</v>
      </c>
      <c r="C17" s="106" t="n">
        <v>4899</v>
      </c>
      <c r="D17" s="107" t="n">
        <v>1573</v>
      </c>
      <c r="E17" s="107" t="n">
        <v>185</v>
      </c>
      <c r="F17" s="107" t="n">
        <v>4422</v>
      </c>
      <c r="G17" s="107" t="n">
        <v>4638</v>
      </c>
      <c r="H17" s="3" t="n">
        <f aca="false">SUM(B17:G17)</f>
        <v>25227</v>
      </c>
    </row>
    <row r="18" customFormat="false" ht="12.8" hidden="false" customHeight="false" outlineLevel="0" collapsed="false">
      <c r="A18" s="6" t="s">
        <v>88</v>
      </c>
      <c r="B18" s="7" t="n">
        <v>1678</v>
      </c>
      <c r="C18" s="7" t="n">
        <v>1102</v>
      </c>
      <c r="D18" s="5" t="n">
        <v>202</v>
      </c>
      <c r="E18" s="5" t="n">
        <v>26</v>
      </c>
      <c r="F18" s="5" t="n">
        <v>690</v>
      </c>
      <c r="G18" s="5" t="n">
        <v>938</v>
      </c>
      <c r="H18" s="47" t="n">
        <f aca="false">SUM(B18:G18)</f>
        <v>4636</v>
      </c>
    </row>
    <row r="19" customFormat="false" ht="12.8" hidden="false" customHeight="false" outlineLevel="0" collapsed="false">
      <c r="A19" s="6" t="s">
        <v>89</v>
      </c>
      <c r="B19" s="7" t="n">
        <v>7832</v>
      </c>
      <c r="C19" s="7" t="n">
        <v>3797</v>
      </c>
      <c r="D19" s="5" t="n">
        <v>1371</v>
      </c>
      <c r="E19" s="5" t="n">
        <v>159</v>
      </c>
      <c r="F19" s="5" t="n">
        <v>3732</v>
      </c>
      <c r="G19" s="5" t="n">
        <v>3700</v>
      </c>
      <c r="H19" s="54" t="n">
        <f aca="false">SUM(B19:G19)</f>
        <v>20591</v>
      </c>
    </row>
    <row r="20" customFormat="false" ht="12.8" hidden="false" customHeight="false" outlineLevel="0" collapsed="false">
      <c r="A20" s="10" t="s">
        <v>53</v>
      </c>
      <c r="B20" s="7" t="n">
        <v>871</v>
      </c>
      <c r="C20" s="7" t="n">
        <v>504</v>
      </c>
      <c r="D20" s="5" t="n">
        <v>154</v>
      </c>
      <c r="E20" s="5" t="n">
        <v>14</v>
      </c>
      <c r="F20" s="5" t="n">
        <v>407</v>
      </c>
      <c r="G20" s="5" t="n">
        <v>513</v>
      </c>
      <c r="H20" s="47"/>
    </row>
    <row r="21" customFormat="false" ht="12.8" hidden="false" customHeight="false" outlineLevel="0" collapsed="false">
      <c r="A21" s="13" t="s">
        <v>30</v>
      </c>
      <c r="B21" s="14" t="n">
        <v>337</v>
      </c>
      <c r="C21" s="14" t="n">
        <v>345</v>
      </c>
      <c r="D21" s="59" t="n">
        <v>78</v>
      </c>
      <c r="E21" s="59" t="n">
        <v>43</v>
      </c>
      <c r="F21" s="59" t="n">
        <v>130</v>
      </c>
      <c r="G21" s="59" t="n">
        <v>280</v>
      </c>
      <c r="H21" s="60" t="n">
        <f aca="false">SUM(B21:G21)</f>
        <v>1213</v>
      </c>
    </row>
    <row r="22" customFormat="false" ht="12.8" hidden="false" customHeight="false" outlineLevel="0" collapsed="false">
      <c r="A22" s="6" t="s">
        <v>15</v>
      </c>
      <c r="B22" s="7" t="n">
        <v>20846</v>
      </c>
      <c r="C22" s="7" t="n">
        <v>10995</v>
      </c>
      <c r="D22" s="5" t="n">
        <v>2962</v>
      </c>
      <c r="E22" s="5" t="n">
        <v>310</v>
      </c>
      <c r="F22" s="5" t="n">
        <v>8663</v>
      </c>
      <c r="G22" s="5" t="n">
        <v>10886</v>
      </c>
      <c r="H22" s="47" t="n">
        <f aca="false">SUM(B22:G22)</f>
        <v>54662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144191</v>
      </c>
    </row>
    <row r="29" customFormat="false" ht="12.8" hidden="false" customHeight="false" outlineLevel="0" collapsed="false">
      <c r="A29" s="37" t="s">
        <v>102</v>
      </c>
      <c r="B29" s="37"/>
      <c r="C29" s="37"/>
      <c r="D29" s="37"/>
      <c r="E29" s="37"/>
      <c r="F29" s="37"/>
      <c r="G29" s="37"/>
      <c r="H29" s="37"/>
    </row>
    <row r="30" customFormat="false" ht="12.8" hidden="false" customHeight="false" outlineLevel="0" collapsed="false">
      <c r="A30" s="18"/>
      <c r="B30" s="19" t="s">
        <v>0</v>
      </c>
      <c r="C30" s="19" t="s">
        <v>1</v>
      </c>
      <c r="D30" s="19" t="s">
        <v>2</v>
      </c>
      <c r="E30" s="19" t="s">
        <v>3</v>
      </c>
      <c r="F30" s="19" t="s">
        <v>4</v>
      </c>
      <c r="G30" s="20" t="s">
        <v>5</v>
      </c>
      <c r="H30" s="21" t="s">
        <v>6</v>
      </c>
      <c r="J30" s="39" t="s">
        <v>133</v>
      </c>
      <c r="K30" s="0" t="s">
        <v>134</v>
      </c>
    </row>
    <row r="31" customFormat="false" ht="12.8" hidden="false" customHeight="false" outlineLevel="0" collapsed="false">
      <c r="A31" s="57" t="s">
        <v>66</v>
      </c>
      <c r="B31" s="33" t="n">
        <f aca="false">B8</f>
        <v>75082</v>
      </c>
      <c r="C31" s="33" t="n">
        <f aca="false">C8</f>
        <v>38731</v>
      </c>
      <c r="D31" s="33" t="n">
        <f aca="false">D8</f>
        <v>12360</v>
      </c>
      <c r="E31" s="33" t="n">
        <f aca="false">E8</f>
        <v>1076</v>
      </c>
      <c r="F31" s="33" t="n">
        <f aca="false">F8</f>
        <v>35813</v>
      </c>
      <c r="G31" s="33" t="n">
        <f aca="false">SUM(G32+G33+G36+G39)</f>
        <v>38900</v>
      </c>
      <c r="H31" s="22"/>
      <c r="J31" s="39" t="s">
        <v>135</v>
      </c>
      <c r="K31" s="0" t="s">
        <v>136</v>
      </c>
    </row>
    <row r="32" customFormat="false" ht="12.8" hidden="false" customHeight="false" outlineLevel="0" collapsed="false">
      <c r="A32" s="6" t="s">
        <v>50</v>
      </c>
      <c r="B32" s="30" t="n">
        <v>12910</v>
      </c>
      <c r="C32" s="97" t="n">
        <v>6836</v>
      </c>
      <c r="D32" s="30" t="n">
        <v>2304</v>
      </c>
      <c r="E32" s="30" t="n">
        <v>181</v>
      </c>
      <c r="F32" s="30" t="n">
        <v>6956</v>
      </c>
      <c r="G32" s="30" t="n">
        <v>7105</v>
      </c>
      <c r="H32" s="8" t="n">
        <f aca="false">SUM(B32:G32)</f>
        <v>36292</v>
      </c>
      <c r="J32" s="0" t="s">
        <v>5</v>
      </c>
      <c r="K32" s="0" t="s">
        <v>137</v>
      </c>
    </row>
    <row r="33" customFormat="false" ht="12.8" hidden="false" customHeight="false" outlineLevel="0" collapsed="false">
      <c r="A33" s="6" t="s">
        <v>51</v>
      </c>
      <c r="B33" s="30" t="n">
        <v>28641</v>
      </c>
      <c r="C33" s="30" t="n">
        <v>14365</v>
      </c>
      <c r="D33" s="30" t="n">
        <v>4623</v>
      </c>
      <c r="E33" s="30" t="n">
        <v>380</v>
      </c>
      <c r="F33" s="30" t="n">
        <v>13535</v>
      </c>
      <c r="G33" s="30" t="n">
        <v>14344</v>
      </c>
      <c r="H33" s="8" t="n">
        <f aca="false">SUM(B33:G33)</f>
        <v>75888</v>
      </c>
      <c r="J33" s="0" t="s">
        <v>138</v>
      </c>
      <c r="K33" s="0" t="s">
        <v>139</v>
      </c>
    </row>
    <row r="34" customFormat="false" ht="12.8" hidden="false" customHeight="false" outlineLevel="0" collapsed="false">
      <c r="A34" s="10" t="s">
        <v>42</v>
      </c>
      <c r="B34" s="7" t="n">
        <v>1331</v>
      </c>
      <c r="C34" s="7" t="n">
        <v>756</v>
      </c>
      <c r="D34" s="7" t="n">
        <v>222</v>
      </c>
      <c r="E34" s="7" t="n">
        <v>23</v>
      </c>
      <c r="F34" s="7" t="n">
        <v>595</v>
      </c>
      <c r="G34" s="7" t="n">
        <v>802</v>
      </c>
      <c r="H34" s="8"/>
      <c r="J34" s="39" t="s">
        <v>0</v>
      </c>
      <c r="K34" s="0" t="s">
        <v>140</v>
      </c>
    </row>
    <row r="35" customFormat="false" ht="12.8" hidden="false" customHeight="false" outlineLevel="0" collapsed="false">
      <c r="A35" s="10" t="s">
        <v>27</v>
      </c>
      <c r="B35" s="7" t="n">
        <v>29</v>
      </c>
      <c r="C35" s="7" t="n">
        <v>58</v>
      </c>
      <c r="D35" s="7" t="n">
        <v>805</v>
      </c>
      <c r="E35" s="7" t="n">
        <v>1</v>
      </c>
      <c r="F35" s="7" t="n">
        <v>50</v>
      </c>
      <c r="G35" s="7" t="n">
        <v>66</v>
      </c>
      <c r="H35" s="8" t="n">
        <f aca="false">SUM(B35:G35)</f>
        <v>1009</v>
      </c>
      <c r="J35" s="39" t="s">
        <v>141</v>
      </c>
      <c r="K35" s="0" t="s">
        <v>142</v>
      </c>
    </row>
    <row r="36" customFormat="false" ht="12.8" hidden="false" customHeight="false" outlineLevel="0" collapsed="false">
      <c r="A36" s="6" t="s">
        <v>52</v>
      </c>
      <c r="B36" s="30" t="n">
        <v>12152</v>
      </c>
      <c r="C36" s="30" t="n">
        <v>6196</v>
      </c>
      <c r="D36" s="30" t="n">
        <v>1889</v>
      </c>
      <c r="E36" s="30" t="n">
        <v>119</v>
      </c>
      <c r="F36" s="30" t="n">
        <v>5570</v>
      </c>
      <c r="G36" s="30" t="n">
        <v>6077</v>
      </c>
      <c r="H36" s="8" t="n">
        <f aca="false">SUM(B36:G36)</f>
        <v>32003</v>
      </c>
      <c r="J36" s="39" t="s">
        <v>143</v>
      </c>
      <c r="K36" s="0" t="s">
        <v>144</v>
      </c>
    </row>
    <row r="37" customFormat="false" ht="12.8" hidden="false" customHeight="false" outlineLevel="0" collapsed="false">
      <c r="A37" s="10" t="s">
        <v>53</v>
      </c>
      <c r="B37" s="7" t="n">
        <v>1259</v>
      </c>
      <c r="C37" s="7" t="n">
        <v>691</v>
      </c>
      <c r="D37" s="7" t="n">
        <v>218</v>
      </c>
      <c r="E37" s="7" t="n">
        <v>20</v>
      </c>
      <c r="F37" s="7" t="n">
        <v>550</v>
      </c>
      <c r="G37" s="7" t="n">
        <v>734</v>
      </c>
      <c r="H37" s="8"/>
    </row>
    <row r="38" customFormat="false" ht="12.8" hidden="false" customHeight="false" outlineLevel="0" collapsed="false">
      <c r="A38" s="10" t="s">
        <v>30</v>
      </c>
      <c r="B38" s="7" t="n">
        <v>411</v>
      </c>
      <c r="C38" s="7" t="n">
        <v>448</v>
      </c>
      <c r="D38" s="7" t="n">
        <v>99</v>
      </c>
      <c r="E38" s="7" t="n">
        <v>17</v>
      </c>
      <c r="F38" s="7" t="n">
        <v>172</v>
      </c>
      <c r="G38" s="7" t="n">
        <v>337</v>
      </c>
      <c r="H38" s="8" t="n">
        <f aca="false">SUM(B38:G38)</f>
        <v>1484</v>
      </c>
    </row>
    <row r="39" customFormat="false" ht="12.8" hidden="false" customHeight="false" outlineLevel="0" collapsed="false">
      <c r="A39" s="35" t="s">
        <v>15</v>
      </c>
      <c r="B39" s="14" t="n">
        <v>21382</v>
      </c>
      <c r="C39" s="14" t="n">
        <v>11337</v>
      </c>
      <c r="D39" s="14" t="n">
        <v>3545</v>
      </c>
      <c r="E39" s="14" t="n">
        <v>396</v>
      </c>
      <c r="F39" s="14" t="n">
        <v>9753</v>
      </c>
      <c r="G39" s="14" t="n">
        <v>11374</v>
      </c>
      <c r="H39" s="15"/>
    </row>
    <row r="40" customFormat="false" ht="12.8" hidden="false" customHeight="false" outlineLevel="0" collapsed="false">
      <c r="B40" s="0" t="n">
        <f aca="false">SUM(B32+B33+B36+B39)</f>
        <v>75085</v>
      </c>
      <c r="C40" s="0" t="n">
        <f aca="false">SUM(C32+C33+C36+C39)</f>
        <v>38734</v>
      </c>
      <c r="D40" s="0" t="n">
        <f aca="false">SUM(D32+D33+D36+D39)</f>
        <v>12361</v>
      </c>
      <c r="E40" s="0" t="n">
        <f aca="false">SUM(E32+E33+E36+E39)</f>
        <v>1076</v>
      </c>
      <c r="F40" s="0" t="n">
        <f aca="false">SUM(F32+F33+F36+F39)</f>
        <v>35814</v>
      </c>
      <c r="G40" s="0" t="n">
        <f aca="false">SUM(G32+G33+G36+G39)</f>
        <v>38900</v>
      </c>
      <c r="H40" s="31" t="n">
        <f aca="false">H32+H33-H35+H36-H38</f>
        <v>141690</v>
      </c>
    </row>
  </sheetData>
  <mergeCells count="2">
    <mergeCell ref="A1:H1"/>
    <mergeCell ref="A29:H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0510204081633"/>
    <col collapsed="false" hidden="false" max="2" min="2" style="0" width="8.23469387755102"/>
    <col collapsed="false" hidden="false" max="3" min="3" style="0" width="6.0765306122449"/>
    <col collapsed="false" hidden="false" max="4" min="4" style="0" width="8.50510204081633"/>
    <col collapsed="false" hidden="false" max="6" min="5" style="0" width="8.23469387755102"/>
    <col collapsed="false" hidden="false" max="7" min="7" style="0" width="8.36734693877551"/>
    <col collapsed="false" hidden="false" max="1025" min="8" style="0" width="8.50510204081633"/>
  </cols>
  <sheetData>
    <row r="4" customFormat="false" ht="12.8" hidden="false" customHeight="false" outlineLevel="0" collapsed="false">
      <c r="A4" s="61" t="s">
        <v>145</v>
      </c>
      <c r="B4" s="61"/>
      <c r="C4" s="61"/>
      <c r="D4" s="61"/>
      <c r="E4" s="61"/>
      <c r="F4" s="61"/>
      <c r="G4" s="61"/>
      <c r="H4" s="61"/>
    </row>
    <row r="5" customFormat="false" ht="12.8" hidden="false" customHeight="false" outlineLevel="0" collapsed="false">
      <c r="A5" s="6" t="s">
        <v>120</v>
      </c>
      <c r="B5" s="5" t="s">
        <v>109</v>
      </c>
      <c r="C5" s="5" t="s">
        <v>2</v>
      </c>
      <c r="D5" s="5" t="s">
        <v>4</v>
      </c>
      <c r="E5" s="5" t="s">
        <v>1</v>
      </c>
      <c r="F5" s="5" t="s">
        <v>5</v>
      </c>
      <c r="G5" s="5" t="s">
        <v>0</v>
      </c>
      <c r="H5" s="47" t="s">
        <v>121</v>
      </c>
    </row>
    <row r="6" customFormat="false" ht="12.8" hidden="false" customHeight="false" outlineLevel="0" collapsed="false">
      <c r="A6" s="6" t="s">
        <v>130</v>
      </c>
      <c r="B6" s="105" t="n">
        <v>0.992218</v>
      </c>
      <c r="C6" s="105" t="n">
        <v>0.909209</v>
      </c>
      <c r="D6" s="105" t="n">
        <v>0.788586</v>
      </c>
      <c r="E6" s="105" t="n">
        <v>0.857328</v>
      </c>
      <c r="F6" s="105" t="n">
        <v>0.854734</v>
      </c>
      <c r="G6" s="105" t="n">
        <v>0.687419</v>
      </c>
      <c r="H6" s="108" t="n">
        <f aca="false">SUM(B6:G6)/6</f>
        <v>0.848249</v>
      </c>
    </row>
    <row r="7" customFormat="false" ht="12.8" hidden="false" customHeight="false" outlineLevel="0" collapsed="false">
      <c r="A7" s="6" t="s">
        <v>125</v>
      </c>
      <c r="B7" s="105" t="n">
        <v>0</v>
      </c>
      <c r="C7" s="105" t="n">
        <v>0.166667</v>
      </c>
      <c r="D7" s="105" t="n">
        <v>0.407273</v>
      </c>
      <c r="E7" s="105" t="n">
        <v>0.623288</v>
      </c>
      <c r="F7" s="105" t="n">
        <v>0.656442</v>
      </c>
      <c r="G7" s="105" t="n">
        <v>0.568873</v>
      </c>
      <c r="H7" s="108" t="n">
        <f aca="false">SUM(B7:G7)/6</f>
        <v>0.403757166666667</v>
      </c>
    </row>
    <row r="8" customFormat="false" ht="12.8" hidden="false" customHeight="false" outlineLevel="0" collapsed="false">
      <c r="A8" s="6" t="s">
        <v>146</v>
      </c>
      <c r="B8" s="105" t="n">
        <v>0</v>
      </c>
      <c r="C8" s="105" t="n">
        <v>0.152174</v>
      </c>
      <c r="D8" s="105" t="n">
        <v>0.455285</v>
      </c>
      <c r="E8" s="105" t="n">
        <v>0.627586</v>
      </c>
      <c r="F8" s="105" t="n">
        <v>0.622093</v>
      </c>
      <c r="G8" s="105" t="n">
        <v>0.569892</v>
      </c>
      <c r="H8" s="108" t="n">
        <f aca="false">SUM(B8:G8)/6</f>
        <v>0.404505</v>
      </c>
    </row>
    <row r="9" customFormat="false" ht="12.8" hidden="false" customHeight="false" outlineLevel="0" collapsed="false">
      <c r="A9" s="35" t="s">
        <v>123</v>
      </c>
      <c r="B9" s="109" t="s">
        <v>147</v>
      </c>
      <c r="C9" s="110" t="n">
        <v>0.184211</v>
      </c>
      <c r="D9" s="110" t="n">
        <v>0.368421</v>
      </c>
      <c r="E9" s="110" t="n">
        <v>0.619048</v>
      </c>
      <c r="F9" s="110" t="n">
        <v>0.694805</v>
      </c>
      <c r="G9" s="110" t="n">
        <v>0.567857</v>
      </c>
      <c r="H9" s="111" t="n">
        <f aca="false">SUM(C9:G9)/5</f>
        <v>0.4868684</v>
      </c>
    </row>
    <row r="12" customFormat="false" ht="12.8" hidden="false" customHeight="false" outlineLevel="0" collapsed="false">
      <c r="A12" s="61" t="s">
        <v>148</v>
      </c>
      <c r="B12" s="61"/>
      <c r="C12" s="61"/>
      <c r="D12" s="61"/>
      <c r="E12" s="61"/>
      <c r="F12" s="61"/>
      <c r="G12" s="61"/>
      <c r="H12" s="61"/>
    </row>
    <row r="13" customFormat="false" ht="12.8" hidden="false" customHeight="false" outlineLevel="0" collapsed="false">
      <c r="A13" s="6" t="s">
        <v>120</v>
      </c>
      <c r="B13" s="5" t="s">
        <v>109</v>
      </c>
      <c r="C13" s="5" t="s">
        <v>2</v>
      </c>
      <c r="D13" s="5" t="s">
        <v>4</v>
      </c>
      <c r="E13" s="5" t="s">
        <v>1</v>
      </c>
      <c r="F13" s="5" t="s">
        <v>5</v>
      </c>
      <c r="G13" s="5" t="s">
        <v>0</v>
      </c>
      <c r="H13" s="47" t="s">
        <v>121</v>
      </c>
    </row>
    <row r="14" customFormat="false" ht="12.8" hidden="false" customHeight="false" outlineLevel="0" collapsed="false">
      <c r="A14" s="6" t="s">
        <v>130</v>
      </c>
      <c r="B14" s="105" t="n">
        <v>0.992788</v>
      </c>
      <c r="C14" s="105" t="n">
        <v>0.909856</v>
      </c>
      <c r="D14" s="105" t="n">
        <v>0.805288</v>
      </c>
      <c r="E14" s="105" t="n">
        <v>0.814904</v>
      </c>
      <c r="F14" s="105" t="n">
        <v>0.830529</v>
      </c>
      <c r="G14" s="105" t="n">
        <v>0.617788</v>
      </c>
      <c r="H14" s="108" t="n">
        <f aca="false">SUM(B14:G14)/6</f>
        <v>0.8285255</v>
      </c>
    </row>
    <row r="15" customFormat="false" ht="12.8" hidden="false" customHeight="false" outlineLevel="0" collapsed="false">
      <c r="A15" s="6" t="s">
        <v>125</v>
      </c>
      <c r="B15" s="105" t="n">
        <v>0</v>
      </c>
      <c r="C15" s="105" t="n">
        <v>0.0740741</v>
      </c>
      <c r="D15" s="105" t="n">
        <v>0.313559</v>
      </c>
      <c r="E15" s="105" t="n">
        <v>0.483221</v>
      </c>
      <c r="F15" s="105" t="n">
        <v>0.549521</v>
      </c>
      <c r="G15" s="105" t="n">
        <v>0.564384</v>
      </c>
      <c r="H15" s="108" t="n">
        <f aca="false">SUM(B15:G15)/6</f>
        <v>0.330793183333333</v>
      </c>
    </row>
    <row r="16" customFormat="false" ht="12.8" hidden="false" customHeight="false" outlineLevel="0" collapsed="false">
      <c r="A16" s="6" t="s">
        <v>146</v>
      </c>
      <c r="B16" s="105" t="n">
        <v>0</v>
      </c>
      <c r="C16" s="105" t="n">
        <v>0.0612245</v>
      </c>
      <c r="D16" s="105" t="n">
        <v>0.280303</v>
      </c>
      <c r="E16" s="105" t="n">
        <v>0.467532</v>
      </c>
      <c r="F16" s="105" t="n">
        <v>0.447917</v>
      </c>
      <c r="G16" s="105" t="n">
        <v>0.688963</v>
      </c>
      <c r="H16" s="108" t="n">
        <f aca="false">SUM(B16:G16)/6</f>
        <v>0.32432325</v>
      </c>
    </row>
    <row r="17" customFormat="false" ht="12.8" hidden="false" customHeight="false" outlineLevel="0" collapsed="false">
      <c r="A17" s="35" t="s">
        <v>123</v>
      </c>
      <c r="B17" s="109" t="s">
        <v>149</v>
      </c>
      <c r="C17" s="110" t="n">
        <v>0.09375</v>
      </c>
      <c r="D17" s="110" t="n">
        <v>0.355769</v>
      </c>
      <c r="E17" s="110" t="n">
        <v>0.5</v>
      </c>
      <c r="F17" s="110" t="n">
        <v>0.710744</v>
      </c>
      <c r="G17" s="110" t="n">
        <v>0.477958</v>
      </c>
      <c r="H17" s="111" t="n">
        <f aca="false">SUM(C17:G17)/5</f>
        <v>0.4276442</v>
      </c>
    </row>
    <row r="20" customFormat="false" ht="12.8" hidden="false" customHeight="false" outlineLevel="0" collapsed="false">
      <c r="A20" s="57" t="s">
        <v>120</v>
      </c>
      <c r="B20" s="2" t="s">
        <v>150</v>
      </c>
      <c r="C20" s="3" t="s">
        <v>151</v>
      </c>
    </row>
    <row r="21" customFormat="false" ht="12.8" hidden="false" customHeight="false" outlineLevel="0" collapsed="false">
      <c r="A21" s="6" t="s">
        <v>130</v>
      </c>
      <c r="B21" s="5"/>
      <c r="C21" s="47"/>
    </row>
    <row r="22" customFormat="false" ht="12.8" hidden="false" customHeight="false" outlineLevel="0" collapsed="false">
      <c r="A22" s="6" t="s">
        <v>125</v>
      </c>
      <c r="B22" s="5"/>
      <c r="C22" s="47"/>
    </row>
    <row r="23" customFormat="false" ht="12.8" hidden="false" customHeight="false" outlineLevel="0" collapsed="false">
      <c r="A23" s="6" t="s">
        <v>146</v>
      </c>
      <c r="B23" s="5"/>
      <c r="C23" s="47"/>
    </row>
    <row r="24" customFormat="false" ht="12.8" hidden="false" customHeight="false" outlineLevel="0" collapsed="false">
      <c r="A24" s="35" t="s">
        <v>123</v>
      </c>
      <c r="B24" s="14"/>
      <c r="C24" s="15"/>
    </row>
  </sheetData>
  <mergeCells count="2">
    <mergeCell ref="A4:H4"/>
    <mergeCell ref="A12:H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0510204081633"/>
    <col collapsed="false" hidden="false" max="7" min="2" style="0" width="6.0765306122449"/>
  </cols>
  <sheetData>
    <row r="3" customFormat="false" ht="12.8" hidden="false" customHeight="false" outlineLevel="0" collapsed="false">
      <c r="A3" s="1"/>
      <c r="B3" s="2" t="s">
        <v>109</v>
      </c>
      <c r="C3" s="2" t="s">
        <v>2</v>
      </c>
      <c r="D3" s="2" t="s">
        <v>4</v>
      </c>
      <c r="E3" s="2" t="s">
        <v>1</v>
      </c>
      <c r="F3" s="2" t="s">
        <v>5</v>
      </c>
      <c r="G3" s="2" t="s">
        <v>0</v>
      </c>
      <c r="H3" s="3" t="s">
        <v>6</v>
      </c>
    </row>
    <row r="4" customFormat="false" ht="12.8" hidden="false" customHeight="false" outlineLevel="0" collapsed="false">
      <c r="A4" s="6" t="s">
        <v>46</v>
      </c>
      <c r="B4" s="7" t="n">
        <v>24</v>
      </c>
      <c r="C4" s="7" t="n">
        <v>239</v>
      </c>
      <c r="D4" s="7" t="n">
        <v>606</v>
      </c>
      <c r="E4" s="7" t="n">
        <v>776</v>
      </c>
      <c r="F4" s="7" t="n">
        <v>821</v>
      </c>
      <c r="G4" s="7" t="n">
        <v>1372</v>
      </c>
      <c r="H4" s="8" t="n">
        <f aca="false">SUM(B4:G4)</f>
        <v>3838</v>
      </c>
    </row>
    <row r="5" customFormat="false" ht="12.8" hidden="false" customHeight="false" outlineLevel="0" collapsed="false">
      <c r="A5" s="6" t="s">
        <v>152</v>
      </c>
      <c r="B5" s="7" t="n">
        <v>24</v>
      </c>
      <c r="C5" s="7" t="n">
        <v>236</v>
      </c>
      <c r="D5" s="7" t="n">
        <v>606</v>
      </c>
      <c r="E5" s="7" t="n">
        <v>768</v>
      </c>
      <c r="F5" s="7" t="n">
        <v>811</v>
      </c>
      <c r="G5" s="7" t="n">
        <v>1360</v>
      </c>
      <c r="H5" s="8" t="n">
        <f aca="false">SUM(B5:G5)</f>
        <v>3805</v>
      </c>
    </row>
    <row r="6" customFormat="false" ht="12.8" hidden="false" customHeight="false" outlineLevel="0" collapsed="false">
      <c r="A6" s="6" t="s">
        <v>153</v>
      </c>
      <c r="B6" s="7" t="n">
        <v>23</v>
      </c>
      <c r="C6" s="7" t="n">
        <v>231</v>
      </c>
      <c r="D6" s="7" t="n">
        <v>602</v>
      </c>
      <c r="E6" s="7" t="n">
        <v>744</v>
      </c>
      <c r="F6" s="7" t="n">
        <v>790</v>
      </c>
      <c r="G6" s="7" t="n">
        <v>1349</v>
      </c>
      <c r="H6" s="8" t="n">
        <f aca="false">SUM(B6:G6)</f>
        <v>3739</v>
      </c>
    </row>
    <row r="7" customFormat="false" ht="12.8" hidden="false" customHeight="false" outlineLevel="0" collapsed="false">
      <c r="A7" s="6" t="s">
        <v>154</v>
      </c>
      <c r="B7" s="7" t="n">
        <v>23</v>
      </c>
      <c r="C7" s="7" t="n">
        <v>224</v>
      </c>
      <c r="D7" s="7" t="n">
        <v>595</v>
      </c>
      <c r="E7" s="7" t="n">
        <v>720</v>
      </c>
      <c r="F7" s="7" t="n">
        <v>767</v>
      </c>
      <c r="G7" s="7" t="n">
        <v>1330</v>
      </c>
      <c r="H7" s="8" t="n">
        <f aca="false">SUM(B7:G7)</f>
        <v>3659</v>
      </c>
    </row>
    <row r="8" customFormat="false" ht="12.8" hidden="false" customHeight="false" outlineLevel="0" collapsed="false">
      <c r="A8" s="112" t="s">
        <v>155</v>
      </c>
      <c r="B8" s="113" t="n">
        <v>22</v>
      </c>
      <c r="C8" s="113" t="n">
        <v>219</v>
      </c>
      <c r="D8" s="113" t="n">
        <v>593</v>
      </c>
      <c r="E8" s="113" t="n">
        <v>712</v>
      </c>
      <c r="F8" s="113" t="n">
        <v>762</v>
      </c>
      <c r="G8" s="113" t="n">
        <v>1322</v>
      </c>
      <c r="H8" s="46" t="n">
        <f aca="false">SUM(B8:G8)</f>
        <v>3630</v>
      </c>
    </row>
    <row r="9" customFormat="false" ht="12.8" hidden="false" customHeight="false" outlineLevel="0" collapsed="false">
      <c r="A9" s="44" t="s">
        <v>156</v>
      </c>
      <c r="B9" s="7" t="n">
        <v>22</v>
      </c>
      <c r="C9" s="7" t="n">
        <v>215</v>
      </c>
      <c r="D9" s="7" t="n">
        <v>586</v>
      </c>
      <c r="E9" s="7" t="n">
        <v>685</v>
      </c>
      <c r="F9" s="7" t="n">
        <v>728</v>
      </c>
      <c r="G9" s="7" t="n">
        <v>1294</v>
      </c>
      <c r="H9" s="7" t="n">
        <f aca="false">SUM(B9:G9)</f>
        <v>3530</v>
      </c>
    </row>
    <row r="10" customFormat="false" ht="12.8" hidden="false" customHeight="false" outlineLevel="0" collapsed="false">
      <c r="A10" s="7" t="s">
        <v>157</v>
      </c>
      <c r="B10" s="7" t="n">
        <v>20</v>
      </c>
      <c r="C10" s="7" t="n">
        <v>194</v>
      </c>
      <c r="D10" s="7" t="n">
        <v>557</v>
      </c>
      <c r="E10" s="7" t="n">
        <v>610</v>
      </c>
      <c r="F10" s="7" t="n">
        <v>639</v>
      </c>
      <c r="G10" s="7" t="n">
        <v>1218</v>
      </c>
      <c r="H10" s="7" t="n">
        <f aca="false">SUM(B10:G10)</f>
        <v>3238</v>
      </c>
    </row>
    <row r="12" customFormat="false" ht="35.35" hidden="false" customHeight="true" outlineLevel="0" collapsed="false">
      <c r="A12" s="114" t="s">
        <v>158</v>
      </c>
      <c r="B12" s="0" t="n">
        <v>23</v>
      </c>
      <c r="C12" s="0" t="n">
        <v>185</v>
      </c>
      <c r="D12" s="0" t="n">
        <v>521</v>
      </c>
      <c r="E12" s="0" t="n">
        <v>563</v>
      </c>
      <c r="F12" s="0" t="n">
        <v>716</v>
      </c>
      <c r="G12" s="0" t="n">
        <v>1156</v>
      </c>
      <c r="H12" s="0" t="n">
        <f aca="false">SUM(B12:G12)</f>
        <v>3164</v>
      </c>
    </row>
    <row r="13" customFormat="false" ht="46.05" hidden="false" customHeight="false" outlineLevel="0" collapsed="false">
      <c r="A13" s="114" t="s">
        <v>159</v>
      </c>
      <c r="B13" s="0" t="n">
        <v>24</v>
      </c>
      <c r="C13" s="0" t="n">
        <v>239</v>
      </c>
      <c r="D13" s="0" t="n">
        <v>606</v>
      </c>
      <c r="E13" s="0" t="n">
        <v>774</v>
      </c>
      <c r="F13" s="0" t="n">
        <v>821</v>
      </c>
      <c r="G13" s="0" t="n">
        <v>1369</v>
      </c>
      <c r="H13" s="0" t="n">
        <f aca="false">SUM(B13:G13)</f>
        <v>3833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40" zoomScaleNormal="140" zoomScalePageLayoutView="100" workbookViewId="0">
      <selection pane="topLeft" activeCell="G41" activeCellId="0" sqref="G41"/>
    </sheetView>
  </sheetViews>
  <sheetFormatPr defaultRowHeight="12.8"/>
  <cols>
    <col collapsed="false" hidden="false" max="1" min="1" style="0" width="27.2704081632653"/>
    <col collapsed="false" hidden="false" max="2" min="2" style="0" width="6.0765306122449"/>
    <col collapsed="false" hidden="false" max="6" min="4" style="0" width="6.0765306122449"/>
    <col collapsed="false" hidden="false" max="7" min="7" style="0" width="8.23469387755102"/>
    <col collapsed="false" hidden="false" max="8" min="8" style="0" width="8.36734693877551"/>
    <col collapsed="false" hidden="false" max="1025" min="9" style="0" width="8.50510204081633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3.55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85434</v>
      </c>
      <c r="C4" s="7" t="n">
        <v>44563</v>
      </c>
      <c r="D4" s="5" t="n">
        <v>14143</v>
      </c>
      <c r="E4" s="5" t="n">
        <v>896</v>
      </c>
      <c r="F4" s="5" t="n">
        <v>39936</v>
      </c>
      <c r="G4" s="5" t="n">
        <v>44040</v>
      </c>
      <c r="H4" s="47" t="n">
        <f aca="false">SUM(B4:G4)</f>
        <v>229012</v>
      </c>
    </row>
    <row r="5" customFormat="false" ht="12.8" hidden="false" customHeight="false" outlineLevel="0" collapsed="false">
      <c r="A5" s="6" t="s">
        <v>80</v>
      </c>
      <c r="B5" s="7" t="n">
        <v>43330</v>
      </c>
      <c r="C5" s="7" t="n">
        <v>23166</v>
      </c>
      <c r="D5" s="5" t="n">
        <v>7180</v>
      </c>
      <c r="E5" s="5" t="n">
        <v>474</v>
      </c>
      <c r="F5" s="5" t="n">
        <v>19964</v>
      </c>
      <c r="G5" s="5" t="n">
        <v>22025</v>
      </c>
      <c r="H5" s="47" t="n">
        <f aca="false">SUM(B5:G5)</f>
        <v>116139</v>
      </c>
    </row>
    <row r="6" customFormat="false" ht="12.8" hidden="false" customHeight="false" outlineLevel="0" collapsed="false">
      <c r="A6" s="6" t="s">
        <v>81</v>
      </c>
      <c r="B6" s="30" t="n">
        <v>40362</v>
      </c>
      <c r="C6" s="30" t="n">
        <v>20598</v>
      </c>
      <c r="D6" s="52" t="n">
        <v>6804</v>
      </c>
      <c r="E6" s="52" t="n">
        <v>383</v>
      </c>
      <c r="F6" s="52" t="n">
        <v>19414</v>
      </c>
      <c r="G6" s="52" t="n">
        <v>21202</v>
      </c>
      <c r="H6" s="54" t="n">
        <f aca="false">SUM(B6:G6)</f>
        <v>108763</v>
      </c>
      <c r="J6" s="0" t="s">
        <v>160</v>
      </c>
      <c r="K6" s="0" t="s">
        <v>161</v>
      </c>
    </row>
    <row r="7" customFormat="false" ht="12.8" hidden="false" customHeight="false" outlineLevel="0" collapsed="false">
      <c r="A7" s="6" t="s">
        <v>82</v>
      </c>
      <c r="B7" s="7" t="n">
        <v>10617</v>
      </c>
      <c r="C7" s="7" t="n">
        <v>5370</v>
      </c>
      <c r="D7" s="5" t="n">
        <v>1751</v>
      </c>
      <c r="E7" s="5" t="n">
        <v>99</v>
      </c>
      <c r="F7" s="5" t="n">
        <v>5352</v>
      </c>
      <c r="G7" s="5" t="n">
        <v>5758</v>
      </c>
      <c r="H7" s="47"/>
      <c r="J7" s="0" t="s">
        <v>2</v>
      </c>
      <c r="K7" s="0" t="s">
        <v>162</v>
      </c>
    </row>
    <row r="8" customFormat="false" ht="12.8" hidden="false" customHeight="false" outlineLevel="0" collapsed="false">
      <c r="A8" s="55" t="s">
        <v>83</v>
      </c>
      <c r="B8" s="88" t="n">
        <f aca="false">B5+B6-B7</f>
        <v>73075</v>
      </c>
      <c r="C8" s="88" t="n">
        <f aca="false">C5+C6-C7</f>
        <v>38394</v>
      </c>
      <c r="D8" s="88" t="n">
        <f aca="false">D5+D6-D7</f>
        <v>12233</v>
      </c>
      <c r="E8" s="88" t="n">
        <f aca="false">E5+E6-E7</f>
        <v>758</v>
      </c>
      <c r="F8" s="88" t="n">
        <f aca="false">F5+F6-F7</f>
        <v>34026</v>
      </c>
      <c r="G8" s="88" t="n">
        <f aca="false">G5+G6-G7</f>
        <v>37469</v>
      </c>
      <c r="H8" s="89" t="n">
        <f aca="false">SUM(B8:G8)</f>
        <v>195955</v>
      </c>
      <c r="J8" s="0" t="s">
        <v>4</v>
      </c>
      <c r="K8" s="0" t="s">
        <v>163</v>
      </c>
    </row>
    <row r="9" customFormat="false" ht="12.8" hidden="false" customHeight="false" outlineLevel="0" collapsed="false">
      <c r="A9" s="6" t="s">
        <v>85</v>
      </c>
      <c r="B9" s="7" t="n">
        <v>1742</v>
      </c>
      <c r="C9" s="7" t="n">
        <v>799</v>
      </c>
      <c r="D9" s="5" t="n">
        <v>159</v>
      </c>
      <c r="E9" s="5" t="n">
        <v>39</v>
      </c>
      <c r="F9" s="5" t="n">
        <v>558</v>
      </c>
      <c r="G9" s="5" t="n">
        <v>813</v>
      </c>
      <c r="H9" s="47" t="n">
        <f aca="false">SUM(B9:G9)</f>
        <v>4110</v>
      </c>
      <c r="J9" s="39" t="s">
        <v>164</v>
      </c>
      <c r="K9" s="0" t="s">
        <v>165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  <c r="J10" s="39" t="s">
        <v>143</v>
      </c>
      <c r="K10" s="0" t="s">
        <v>166</v>
      </c>
      <c r="L10" s="0" t="s">
        <v>167</v>
      </c>
    </row>
    <row r="11" customFormat="false" ht="12.8" hidden="false" customHeight="false" outlineLevel="0" collapsed="false">
      <c r="A11" s="6" t="s">
        <v>50</v>
      </c>
      <c r="B11" s="30" t="n">
        <v>18626</v>
      </c>
      <c r="C11" s="30" t="n">
        <v>10099</v>
      </c>
      <c r="D11" s="52" t="n">
        <v>2676</v>
      </c>
      <c r="E11" s="52" t="n">
        <v>338</v>
      </c>
      <c r="F11" s="52" t="n">
        <v>7412</v>
      </c>
      <c r="G11" s="52" t="n">
        <v>9347</v>
      </c>
      <c r="H11" s="47" t="n">
        <f aca="false">SUM(B11:G11)</f>
        <v>48498</v>
      </c>
    </row>
    <row r="12" customFormat="false" ht="12.8" hidden="false" customHeight="false" outlineLevel="0" collapsed="false">
      <c r="A12" s="57" t="s">
        <v>51</v>
      </c>
      <c r="B12" s="33" t="n">
        <v>27505</v>
      </c>
      <c r="C12" s="33" t="n">
        <v>14484</v>
      </c>
      <c r="D12" s="5" t="n">
        <v>4096</v>
      </c>
      <c r="E12" s="2" t="n">
        <v>602</v>
      </c>
      <c r="F12" s="2" t="n">
        <v>11809</v>
      </c>
      <c r="G12" s="2" t="n">
        <v>14282</v>
      </c>
      <c r="H12" s="3" t="n">
        <f aca="false">SUM(B12:G12)</f>
        <v>72778</v>
      </c>
    </row>
    <row r="13" customFormat="false" ht="12.8" hidden="false" customHeight="false" outlineLevel="0" collapsed="false">
      <c r="A13" s="6" t="s">
        <v>86</v>
      </c>
      <c r="B13" s="7" t="n">
        <v>10554</v>
      </c>
      <c r="C13" s="7" t="n">
        <v>5568</v>
      </c>
      <c r="D13" s="5" t="n">
        <v>1514</v>
      </c>
      <c r="E13" s="5" t="n">
        <v>276</v>
      </c>
      <c r="F13" s="5" t="n">
        <v>3918</v>
      </c>
      <c r="G13" s="5" t="n">
        <v>6170</v>
      </c>
      <c r="H13" s="47" t="n">
        <f aca="false">SUM(B13:G13)</f>
        <v>28000</v>
      </c>
    </row>
    <row r="14" customFormat="false" ht="12.8" hidden="false" customHeight="false" outlineLevel="0" collapsed="false">
      <c r="A14" s="6" t="s">
        <v>87</v>
      </c>
      <c r="B14" s="30" t="n">
        <v>16951</v>
      </c>
      <c r="C14" s="30" t="n">
        <v>8916</v>
      </c>
      <c r="D14" s="30" t="n">
        <v>2582</v>
      </c>
      <c r="E14" s="52" t="n">
        <v>326</v>
      </c>
      <c r="F14" s="52" t="n">
        <v>7891</v>
      </c>
      <c r="G14" s="52" t="n">
        <v>8112</v>
      </c>
      <c r="H14" s="54" t="n">
        <f aca="false">SUM(B14:G14)</f>
        <v>44778</v>
      </c>
    </row>
    <row r="15" customFormat="false" ht="12.8" hidden="false" customHeight="false" outlineLevel="0" collapsed="false">
      <c r="A15" s="10" t="s">
        <v>42</v>
      </c>
      <c r="B15" s="7" t="n">
        <v>1254</v>
      </c>
      <c r="C15" s="7" t="n">
        <v>731</v>
      </c>
      <c r="D15" s="5" t="n">
        <v>212</v>
      </c>
      <c r="E15" s="5" t="n">
        <v>23</v>
      </c>
      <c r="F15" s="5" t="n">
        <v>542</v>
      </c>
      <c r="G15" s="5" t="n">
        <v>755</v>
      </c>
      <c r="H15" s="47"/>
    </row>
    <row r="16" customFormat="false" ht="12.8" hidden="false" customHeight="false" outlineLevel="0" collapsed="false">
      <c r="A16" s="13" t="s">
        <v>27</v>
      </c>
      <c r="B16" s="14" t="n">
        <v>99</v>
      </c>
      <c r="C16" s="14" t="n">
        <v>146</v>
      </c>
      <c r="D16" s="59" t="n">
        <v>5</v>
      </c>
      <c r="E16" s="59" t="n">
        <v>28</v>
      </c>
      <c r="F16" s="59" t="n">
        <v>34</v>
      </c>
      <c r="G16" s="59" t="n">
        <v>69</v>
      </c>
      <c r="H16" s="60" t="n">
        <f aca="false">SUM(B16:G16)</f>
        <v>381</v>
      </c>
    </row>
    <row r="17" customFormat="false" ht="12.8" hidden="false" customHeight="false" outlineLevel="0" collapsed="false">
      <c r="A17" s="57" t="s">
        <v>52</v>
      </c>
      <c r="B17" s="33" t="n">
        <v>9394</v>
      </c>
      <c r="C17" s="33" t="n">
        <v>4847</v>
      </c>
      <c r="D17" s="2" t="n">
        <v>1559</v>
      </c>
      <c r="E17" s="2" t="n">
        <v>202</v>
      </c>
      <c r="F17" s="2" t="n">
        <v>4272</v>
      </c>
      <c r="G17" s="2" t="n">
        <v>4784</v>
      </c>
      <c r="H17" s="3" t="n">
        <f aca="false">SUM(B17:G17)</f>
        <v>25058</v>
      </c>
    </row>
    <row r="18" customFormat="false" ht="12.8" hidden="false" customHeight="false" outlineLevel="0" collapsed="false">
      <c r="A18" s="6" t="s">
        <v>88</v>
      </c>
      <c r="B18" s="7" t="n">
        <v>1808</v>
      </c>
      <c r="C18" s="7" t="n">
        <v>892</v>
      </c>
      <c r="D18" s="5" t="n">
        <v>242</v>
      </c>
      <c r="E18" s="5" t="n">
        <v>39</v>
      </c>
      <c r="F18" s="5" t="n">
        <v>572</v>
      </c>
      <c r="G18" s="5" t="n">
        <v>1101</v>
      </c>
      <c r="H18" s="47" t="n">
        <f aca="false">SUM(B18:G18)</f>
        <v>4654</v>
      </c>
    </row>
    <row r="19" customFormat="false" ht="12.8" hidden="false" customHeight="false" outlineLevel="0" collapsed="false">
      <c r="A19" s="6" t="s">
        <v>89</v>
      </c>
      <c r="B19" s="30" t="n">
        <v>7586</v>
      </c>
      <c r="C19" s="30" t="n">
        <v>3955</v>
      </c>
      <c r="D19" s="52" t="n">
        <v>1317</v>
      </c>
      <c r="E19" s="52" t="n">
        <v>163</v>
      </c>
      <c r="F19" s="52" t="n">
        <v>3700</v>
      </c>
      <c r="G19" s="52" t="n">
        <v>3683</v>
      </c>
      <c r="H19" s="54" t="n">
        <f aca="false">SUM(B19:G19)</f>
        <v>20404</v>
      </c>
    </row>
    <row r="20" customFormat="false" ht="12.8" hidden="false" customHeight="false" outlineLevel="0" collapsed="false">
      <c r="A20" s="10" t="s">
        <v>53</v>
      </c>
      <c r="B20" s="7" t="n">
        <v>888</v>
      </c>
      <c r="C20" s="7" t="n">
        <v>504</v>
      </c>
      <c r="D20" s="5" t="n">
        <v>163</v>
      </c>
      <c r="E20" s="5" t="n">
        <v>19</v>
      </c>
      <c r="F20" s="5" t="n">
        <v>385</v>
      </c>
      <c r="G20" s="5" t="n">
        <v>507</v>
      </c>
      <c r="H20" s="47"/>
    </row>
    <row r="21" customFormat="false" ht="12.8" hidden="false" customHeight="false" outlineLevel="0" collapsed="false">
      <c r="A21" s="13" t="s">
        <v>30</v>
      </c>
      <c r="B21" s="14" t="n">
        <v>303</v>
      </c>
      <c r="C21" s="7" t="n">
        <v>418</v>
      </c>
      <c r="D21" s="59" t="n">
        <v>65</v>
      </c>
      <c r="E21" s="59" t="n">
        <v>60</v>
      </c>
      <c r="F21" s="59" t="n">
        <v>111</v>
      </c>
      <c r="G21" s="59" t="n">
        <v>205</v>
      </c>
      <c r="H21" s="60" t="n">
        <f aca="false">SUM(B21:G21)</f>
        <v>1162</v>
      </c>
    </row>
    <row r="22" customFormat="false" ht="12.8" hidden="false" customHeight="false" outlineLevel="0" collapsed="false">
      <c r="A22" s="6" t="s">
        <v>15</v>
      </c>
      <c r="B22" s="7" t="n">
        <v>20185</v>
      </c>
      <c r="C22" s="7" t="n">
        <v>10393</v>
      </c>
      <c r="D22" s="5" t="n">
        <v>2815</v>
      </c>
      <c r="E22" s="5" t="n">
        <v>310</v>
      </c>
      <c r="F22" s="5" t="n">
        <v>8493</v>
      </c>
      <c r="G22" s="5" t="n">
        <v>10837</v>
      </c>
      <c r="H22" s="47" t="n">
        <f aca="false">SUM(B22:G22)</f>
        <v>53033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144791</v>
      </c>
    </row>
    <row r="27" customFormat="false" ht="12.8" hidden="false" customHeight="false" outlineLevel="0" collapsed="false">
      <c r="A27" s="37" t="s">
        <v>102</v>
      </c>
      <c r="B27" s="37"/>
      <c r="C27" s="37"/>
      <c r="D27" s="37"/>
      <c r="E27" s="37"/>
      <c r="F27" s="37"/>
      <c r="G27" s="37"/>
      <c r="H27" s="37"/>
    </row>
    <row r="28" customFormat="false" ht="12.8" hidden="false" customHeight="false" outlineLevel="0" collapsed="false">
      <c r="A28" s="18"/>
      <c r="B28" s="19" t="s">
        <v>0</v>
      </c>
      <c r="C28" s="19" t="s">
        <v>1</v>
      </c>
      <c r="D28" s="19" t="s">
        <v>2</v>
      </c>
      <c r="E28" s="19" t="s">
        <v>3</v>
      </c>
      <c r="F28" s="19" t="s">
        <v>4</v>
      </c>
      <c r="G28" s="20" t="s">
        <v>5</v>
      </c>
      <c r="H28" s="21" t="s">
        <v>6</v>
      </c>
    </row>
    <row r="29" customFormat="false" ht="12.8" hidden="false" customHeight="false" outlineLevel="0" collapsed="false">
      <c r="A29" s="57" t="s">
        <v>66</v>
      </c>
      <c r="B29" s="33" t="n">
        <f aca="false">B8</f>
        <v>73075</v>
      </c>
      <c r="C29" s="33" t="n">
        <f aca="false">C8</f>
        <v>38394</v>
      </c>
      <c r="D29" s="33" t="n">
        <f aca="false">D8</f>
        <v>12233</v>
      </c>
      <c r="E29" s="33" t="n">
        <f aca="false">E8</f>
        <v>758</v>
      </c>
      <c r="F29" s="33" t="n">
        <f aca="false">F8</f>
        <v>34026</v>
      </c>
      <c r="G29" s="33" t="n">
        <f aca="false">G8</f>
        <v>37469</v>
      </c>
      <c r="H29" s="22"/>
      <c r="K29" s="0" t="s">
        <v>2</v>
      </c>
      <c r="L29" s="0" t="s">
        <v>168</v>
      </c>
    </row>
    <row r="30" customFormat="false" ht="12.8" hidden="false" customHeight="false" outlineLevel="0" collapsed="false">
      <c r="A30" s="6" t="s">
        <v>50</v>
      </c>
      <c r="B30" s="30" t="n">
        <v>12887</v>
      </c>
      <c r="C30" s="97" t="n">
        <v>7027</v>
      </c>
      <c r="D30" s="30" t="n">
        <v>2271</v>
      </c>
      <c r="E30" s="30" t="n">
        <v>121</v>
      </c>
      <c r="F30" s="30" t="n">
        <v>6004</v>
      </c>
      <c r="G30" s="30" t="n">
        <v>6511</v>
      </c>
      <c r="H30" s="8" t="n">
        <f aca="false">SUM(B30:G30)</f>
        <v>34821</v>
      </c>
      <c r="K30" s="0" t="s">
        <v>0</v>
      </c>
      <c r="L30" s="0" t="s">
        <v>165</v>
      </c>
    </row>
    <row r="31" customFormat="false" ht="12.8" hidden="false" customHeight="false" outlineLevel="0" collapsed="false">
      <c r="A31" s="6" t="s">
        <v>51</v>
      </c>
      <c r="B31" s="30" t="n">
        <v>26793</v>
      </c>
      <c r="C31" s="30" t="n">
        <v>13888</v>
      </c>
      <c r="D31" s="30" t="n">
        <v>4505</v>
      </c>
      <c r="E31" s="30" t="n">
        <v>293</v>
      </c>
      <c r="F31" s="30" t="n">
        <v>12318</v>
      </c>
      <c r="G31" s="30" t="n">
        <v>13845</v>
      </c>
      <c r="H31" s="8" t="n">
        <f aca="false">SUM(B31:G31)</f>
        <v>71642</v>
      </c>
      <c r="K31" s="0" t="s">
        <v>143</v>
      </c>
      <c r="L31" s="0" t="s">
        <v>169</v>
      </c>
    </row>
    <row r="32" customFormat="false" ht="12.8" hidden="false" customHeight="false" outlineLevel="0" collapsed="false">
      <c r="A32" s="10" t="s">
        <v>42</v>
      </c>
      <c r="B32" s="7" t="n">
        <v>1308</v>
      </c>
      <c r="C32" s="7" t="n">
        <v>753</v>
      </c>
      <c r="D32" s="7" t="n">
        <v>226</v>
      </c>
      <c r="E32" s="7" t="n">
        <v>23</v>
      </c>
      <c r="F32" s="7" t="n">
        <v>569</v>
      </c>
      <c r="G32" s="7" t="n">
        <v>786</v>
      </c>
      <c r="H32" s="8"/>
    </row>
    <row r="33" customFormat="false" ht="12.8" hidden="false" customHeight="false" outlineLevel="0" collapsed="false">
      <c r="A33" s="10" t="s">
        <v>27</v>
      </c>
      <c r="B33" s="7" t="n">
        <v>87</v>
      </c>
      <c r="C33" s="7" t="n">
        <v>50</v>
      </c>
      <c r="D33" s="7" t="n">
        <v>6</v>
      </c>
      <c r="E33" s="7" t="n">
        <v>0</v>
      </c>
      <c r="F33" s="7" t="n">
        <v>7</v>
      </c>
      <c r="G33" s="7" t="n">
        <v>67</v>
      </c>
      <c r="H33" s="8" t="n">
        <f aca="false">SUM(B33:G33)</f>
        <v>217</v>
      </c>
    </row>
    <row r="34" customFormat="false" ht="12.8" hidden="false" customHeight="false" outlineLevel="0" collapsed="false">
      <c r="A34" s="6" t="s">
        <v>52</v>
      </c>
      <c r="B34" s="30" t="n">
        <v>11584</v>
      </c>
      <c r="C34" s="30" t="n">
        <v>5887</v>
      </c>
      <c r="D34" s="30" t="n">
        <v>1918</v>
      </c>
      <c r="E34" s="30" t="n">
        <v>114</v>
      </c>
      <c r="F34" s="30" t="n">
        <v>5516</v>
      </c>
      <c r="G34" s="30" t="n">
        <v>6004</v>
      </c>
      <c r="H34" s="8" t="n">
        <f aca="false">SUM(B34:G34)</f>
        <v>31023</v>
      </c>
    </row>
    <row r="35" customFormat="false" ht="12.8" hidden="false" customHeight="false" outlineLevel="0" collapsed="false">
      <c r="A35" s="10" t="s">
        <v>53</v>
      </c>
      <c r="B35" s="7" t="n">
        <v>725</v>
      </c>
      <c r="C35" s="7" t="n">
        <v>687</v>
      </c>
      <c r="D35" s="7" t="n">
        <v>207</v>
      </c>
      <c r="E35" s="7" t="n">
        <v>20</v>
      </c>
      <c r="F35" s="7" t="n">
        <v>531</v>
      </c>
      <c r="G35" s="7" t="n">
        <v>725</v>
      </c>
      <c r="H35" s="8"/>
    </row>
    <row r="36" customFormat="false" ht="12.8" hidden="false" customHeight="false" outlineLevel="0" collapsed="false">
      <c r="A36" s="10" t="s">
        <v>30</v>
      </c>
      <c r="B36" s="7" t="n">
        <v>289</v>
      </c>
      <c r="C36" s="7" t="n">
        <v>394</v>
      </c>
      <c r="D36" s="7" t="n">
        <v>95</v>
      </c>
      <c r="E36" s="7" t="n">
        <v>5</v>
      </c>
      <c r="F36" s="7" t="n">
        <v>137</v>
      </c>
      <c r="G36" s="7" t="n">
        <v>289</v>
      </c>
      <c r="H36" s="8" t="n">
        <f aca="false">SUM(B36:G36)</f>
        <v>1209</v>
      </c>
    </row>
    <row r="37" customFormat="false" ht="12.8" hidden="false" customHeight="false" outlineLevel="0" collapsed="false">
      <c r="A37" s="35" t="s">
        <v>15</v>
      </c>
      <c r="B37" s="14" t="n">
        <v>21814</v>
      </c>
      <c r="C37" s="14" t="n">
        <v>11594</v>
      </c>
      <c r="D37" s="14" t="n">
        <v>3540</v>
      </c>
      <c r="E37" s="14" t="n">
        <v>230</v>
      </c>
      <c r="F37" s="14" t="n">
        <v>10189</v>
      </c>
      <c r="G37" s="14" t="n">
        <v>11111</v>
      </c>
      <c r="H37" s="15"/>
    </row>
    <row r="38" customFormat="false" ht="12.8" hidden="false" customHeight="false" outlineLevel="0" collapsed="false">
      <c r="B38" s="0" t="n">
        <f aca="false">SUM(B30+B31+B34+B37)</f>
        <v>73078</v>
      </c>
      <c r="C38" s="0" t="n">
        <f aca="false">SUM(C30+C31+C34+C37)</f>
        <v>38396</v>
      </c>
      <c r="D38" s="0" t="n">
        <f aca="false">SUM(D30+D31+D34+D3+D37)</f>
        <v>12473</v>
      </c>
      <c r="E38" s="7" t="n">
        <f aca="false">SUM(E30+E34+E37+E31)</f>
        <v>758</v>
      </c>
      <c r="F38" s="7" t="n">
        <f aca="false">SUM(F30+F34+F37+F31)</f>
        <v>34027</v>
      </c>
      <c r="G38" s="7" t="n">
        <f aca="false">SUM(G30+G34+G37+G31)</f>
        <v>37471</v>
      </c>
      <c r="H38" s="31" t="n">
        <f aca="false">SUM(H30+H31-H33+H34-H36)</f>
        <v>136060</v>
      </c>
    </row>
    <row r="40" customFormat="false" ht="12.8" hidden="false" customHeight="false" outlineLevel="0" collapsed="false">
      <c r="G40" s="31" t="s">
        <v>170</v>
      </c>
      <c r="H40" s="31" t="n">
        <f aca="false">H38+H24</f>
        <v>280851</v>
      </c>
    </row>
  </sheetData>
  <mergeCells count="2">
    <mergeCell ref="A1:H1"/>
    <mergeCell ref="A27:H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144658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2018-03-06T21:58:53Z</dcterms:created>
  <dc:creator/>
  <dc:description/>
  <dc:language>es-CO</dc:language>
  <cp:lastModifiedBy/>
  <dcterms:modified xsi:type="dcterms:W3CDTF">2019-02-16T18:35:58Z</dcterms:modified>
  <cp:revision>1630</cp:revision>
  <dc:subject/>
  <dc:title/>
</cp:coreProperties>
</file>