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zurita\Desktop\FICHAS 2023\FICHAS REVISADAS CZURITA ABRIL2023\Fichas Cultivos Area Traiguén 2023-2024\"/>
    </mc:Choice>
  </mc:AlternateContent>
  <bookViews>
    <workbookView xWindow="0" yWindow="0" windowWidth="28800" windowHeight="12435"/>
  </bookViews>
  <sheets>
    <sheet name="raps" sheetId="1" r:id="rId1"/>
  </sheets>
  <calcPr calcId="152511"/>
</workbook>
</file>

<file path=xl/calcChain.xml><?xml version="1.0" encoding="utf-8"?>
<calcChain xmlns="http://schemas.openxmlformats.org/spreadsheetml/2006/main">
  <c r="G70" i="1" l="1"/>
  <c r="G63" i="1"/>
  <c r="G46" i="1"/>
  <c r="C88" i="1" l="1"/>
  <c r="G67" i="1"/>
  <c r="G68" i="1" s="1"/>
  <c r="C91" i="1" s="1"/>
  <c r="G62" i="1"/>
  <c r="G61" i="1"/>
  <c r="G60" i="1"/>
  <c r="G59" i="1"/>
  <c r="G58" i="1"/>
  <c r="G57" i="1"/>
  <c r="G56" i="1"/>
  <c r="G55" i="1"/>
  <c r="G53" i="1"/>
  <c r="G52" i="1"/>
  <c r="G51" i="1"/>
  <c r="G50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1" i="1"/>
  <c r="G22" i="1" s="1"/>
  <c r="G12" i="1"/>
  <c r="G73" i="1" s="1"/>
  <c r="C90" i="1" l="1"/>
  <c r="C89" i="1"/>
  <c r="C87" i="1"/>
  <c r="G71" i="1" l="1"/>
  <c r="C92" i="1" s="1"/>
  <c r="G72" i="1" l="1"/>
  <c r="E98" i="1" s="1"/>
  <c r="C93" i="1"/>
  <c r="G74" i="1" l="1"/>
  <c r="D98" i="1"/>
  <c r="C98" i="1"/>
  <c r="D89" i="1"/>
  <c r="D91" i="1"/>
  <c r="D90" i="1"/>
  <c r="D87" i="1"/>
  <c r="D92" i="1"/>
  <c r="D93" i="1" l="1"/>
</calcChain>
</file>

<file path=xl/sharedStrings.xml><?xml version="1.0" encoding="utf-8"?>
<sst xmlns="http://schemas.openxmlformats.org/spreadsheetml/2006/main" count="181" uniqueCount="112">
  <si>
    <t>RUBRO O CULTIVO</t>
  </si>
  <si>
    <t>Raps</t>
  </si>
  <si>
    <t>RENDIMIENTO (qqm/há.)</t>
  </si>
  <si>
    <t>VARIEDAD</t>
  </si>
  <si>
    <t>Inminent</t>
  </si>
  <si>
    <t>FECHA ESTIMADA  PRECIO VENTA</t>
  </si>
  <si>
    <t>NIVEL TECNOLÓGICO</t>
  </si>
  <si>
    <t>Medio</t>
  </si>
  <si>
    <t>PRECIO ESPERADO ($/qqm)</t>
  </si>
  <si>
    <t>REGIÓN</t>
  </si>
  <si>
    <t>Araucania</t>
  </si>
  <si>
    <t>INGRESO ESPERADO, con IVA ($)</t>
  </si>
  <si>
    <t>AGENCIA DE ÁREA</t>
  </si>
  <si>
    <t>DESTINO PRODUCCION</t>
  </si>
  <si>
    <t>COMUNA/LOCALIDAD</t>
  </si>
  <si>
    <t>FECHA DE COSECHA</t>
  </si>
  <si>
    <t>FECHA PRECIO INSUMOS</t>
  </si>
  <si>
    <t>CONTINGENCIA</t>
  </si>
  <si>
    <t>Sequía- helada</t>
  </si>
  <si>
    <t>COSTOS DIRECTOS DE PRODUCCIÓN POR HECTÁREA (INCLUYE IVA)</t>
  </si>
  <si>
    <t>MANO DE OBRA</t>
  </si>
  <si>
    <t>Labores</t>
  </si>
  <si>
    <t>Unidad</t>
  </si>
  <si>
    <t>N° Jornadas</t>
  </si>
  <si>
    <t>Época (Mes)</t>
  </si>
  <si>
    <t xml:space="preserve"> Precio Unitario ($) </t>
  </si>
  <si>
    <t xml:space="preserve"> Sub Total ($) </t>
  </si>
  <si>
    <t>Desinfección semilla</t>
  </si>
  <si>
    <t>JH</t>
  </si>
  <si>
    <t>Subtotal Jornadas Hombre</t>
  </si>
  <si>
    <t>JORNADAS ANIMAL</t>
  </si>
  <si>
    <t>Subtotal Jornadas Animal</t>
  </si>
  <si>
    <t>MAQUINARIA</t>
  </si>
  <si>
    <t>Arado Disco</t>
  </si>
  <si>
    <t>JM</t>
  </si>
  <si>
    <t>Arado Cincel</t>
  </si>
  <si>
    <t>Rastra</t>
  </si>
  <si>
    <t xml:space="preserve">Vibrocultivador </t>
  </si>
  <si>
    <t>Siembra mecanizada</t>
  </si>
  <si>
    <t>Aplicación Herbicida (1)</t>
  </si>
  <si>
    <t>Aplicación Herbicida (2)</t>
  </si>
  <si>
    <t>Aplicación Herbicida (3)</t>
  </si>
  <si>
    <t>Aplicación Herbicida (4)</t>
  </si>
  <si>
    <t>Aplicación Fungicida (1)</t>
  </si>
  <si>
    <t>Aplicación Fungicida (2)</t>
  </si>
  <si>
    <t>Aplicación Fungicida (3)</t>
  </si>
  <si>
    <t>Aplicación Insecticida (1)</t>
  </si>
  <si>
    <t>Aplicación Insecticida (2)</t>
  </si>
  <si>
    <t>Cosecha mecanizada</t>
  </si>
  <si>
    <t>Subtotal Costo Maquinaria</t>
  </si>
  <si>
    <t>INSUMOS</t>
  </si>
  <si>
    <t>Insumos</t>
  </si>
  <si>
    <t>Unidad (Kg/l/u)</t>
  </si>
  <si>
    <t>Cantidad (Kg/l/u)</t>
  </si>
  <si>
    <t>Semilla</t>
  </si>
  <si>
    <t xml:space="preserve">Kg </t>
  </si>
  <si>
    <t>Glifosato</t>
  </si>
  <si>
    <t>Lt</t>
  </si>
  <si>
    <t>Centurion (1)</t>
  </si>
  <si>
    <t xml:space="preserve">Lt </t>
  </si>
  <si>
    <t>Centurion (2)</t>
  </si>
  <si>
    <t xml:space="preserve">Butizan </t>
  </si>
  <si>
    <t>Taspa 500 EC</t>
  </si>
  <si>
    <t>Engeo (1)</t>
  </si>
  <si>
    <t>Engel (2)</t>
  </si>
  <si>
    <t>Prosaro (1)</t>
  </si>
  <si>
    <t>Prosaro (2)</t>
  </si>
  <si>
    <t>NPK (MEZLA 11-30-11)</t>
  </si>
  <si>
    <t>Urea</t>
  </si>
  <si>
    <t>Materiales de cosecha</t>
  </si>
  <si>
    <t xml:space="preserve">Un </t>
  </si>
  <si>
    <t>Subtotal Insumos</t>
  </si>
  <si>
    <t>OTROS</t>
  </si>
  <si>
    <t>Item</t>
  </si>
  <si>
    <t>Análisis de suelo</t>
  </si>
  <si>
    <t>Muestra</t>
  </si>
  <si>
    <t>Abril</t>
  </si>
  <si>
    <t>Subtotal Otros</t>
  </si>
  <si>
    <t>TOTAL COSTOS DIRECTOS</t>
  </si>
  <si>
    <t>Más Imprevistos (5%)</t>
  </si>
  <si>
    <t>TOTAL COSTOS</t>
  </si>
  <si>
    <t>INGRESOS ESPERADOS</t>
  </si>
  <si>
    <t>RESULTADO ECONOMICO</t>
  </si>
  <si>
    <r>
      <rPr>
        <u/>
        <sz val="8"/>
        <color indexed="8"/>
        <rFont val="Calibri"/>
        <family val="2"/>
      </rPr>
      <t>Fuente</t>
    </r>
    <r>
      <rPr>
        <sz val="8"/>
        <color indexed="8"/>
        <rFont val="Calibri"/>
        <family val="2"/>
      </rPr>
      <t>: INDAP</t>
    </r>
  </si>
  <si>
    <r>
      <rPr>
        <b/>
        <u/>
        <sz val="7"/>
        <color indexed="8"/>
        <rFont val="Calibri"/>
        <family val="2"/>
      </rPr>
      <t>Notas</t>
    </r>
    <r>
      <rPr>
        <b/>
        <sz val="7"/>
        <color indexed="8"/>
        <rFont val="Calibri"/>
        <family val="2"/>
      </rPr>
      <t>:</t>
    </r>
  </si>
  <si>
    <t>1. Precios de insumos y productos se expresan con IVA.</t>
  </si>
  <si>
    <t>2.  Precio de Insumos corresponde a  precios  colocados en el predio</t>
  </si>
  <si>
    <t>3. Precio esperado por ventas corresponde a precio colocado en el domicilio del comprador, ( incluye Ingreso a Feria)</t>
  </si>
  <si>
    <t>4. Los insumos aplicados (tipo y dosis) son referenciales y deben correspoder al territorio en particular</t>
  </si>
  <si>
    <t>5. El costo de la maquinaria incluye costo del operador, combustible y  arriendo de la maquinaria propiamente tal</t>
  </si>
  <si>
    <t>6. El  costo de la mano de obra incluye impuestos e  imposiciones</t>
  </si>
  <si>
    <t>COMPOSICION COSTOS DE PRODUCCION</t>
  </si>
  <si>
    <t>$/há</t>
  </si>
  <si>
    <t>%</t>
  </si>
  <si>
    <t>Mano de obra</t>
  </si>
  <si>
    <t>Jornada Animal</t>
  </si>
  <si>
    <t>Maquinaria</t>
  </si>
  <si>
    <t>Otros</t>
  </si>
  <si>
    <t>Imprevistos</t>
  </si>
  <si>
    <t>COSTO TOTAL/há.</t>
  </si>
  <si>
    <t>ESCENARIOS COSTO UNITARIO  ($/qqm)</t>
  </si>
  <si>
    <t>Rendimiento (qqm/há)</t>
  </si>
  <si>
    <t>Costo unitario ($/qqm) (*)</t>
  </si>
  <si>
    <t>(*): Este valor representa el valor mìnimo de venta del producto</t>
  </si>
  <si>
    <t>Traigén</t>
  </si>
  <si>
    <t>Industria Regional</t>
  </si>
  <si>
    <t>Marzo -junio</t>
  </si>
  <si>
    <t>marzo-junio</t>
  </si>
  <si>
    <t>agosto-octubre</t>
  </si>
  <si>
    <t>octubre-noviembre</t>
  </si>
  <si>
    <t>enero-febrero</t>
  </si>
  <si>
    <t>marzo-julio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</si>
</sst>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&quot; &quot;* #,##0&quot;   &quot;;&quot;-&quot;* #,##0&quot;   &quot;;&quot; &quot;* &quot;-&quot;??&quot;   &quot;"/>
    <numFmt numFmtId="167" formatCode="&quot; &quot;* #,##0&quot; &quot;;&quot; &quot;* &quot;-&quot;#,##0&quot; &quot;;&quot; &quot;* &quot;- &quot;"/>
  </numFmts>
  <fonts count="15" x14ac:knownFonts="1">
    <font>
      <sz val="11"/>
      <color indexed="8"/>
      <name val="Calibri"/>
    </font>
    <font>
      <b/>
      <sz val="8"/>
      <color indexed="9"/>
      <name val="Arial Narrow"/>
      <family val="2"/>
    </font>
    <font>
      <sz val="8"/>
      <color indexed="8"/>
      <name val="Arial Narrow"/>
      <family val="2"/>
    </font>
    <font>
      <sz val="8"/>
      <color indexed="9"/>
      <name val="Arial Narrow"/>
      <family val="2"/>
    </font>
    <font>
      <b/>
      <i/>
      <sz val="8"/>
      <color indexed="9"/>
      <name val="Arial Narrow"/>
      <family val="2"/>
    </font>
    <font>
      <u/>
      <sz val="8"/>
      <color indexed="8"/>
      <name val="Calibri"/>
      <family val="2"/>
    </font>
    <font>
      <sz val="8"/>
      <color indexed="8"/>
      <name val="Calibri"/>
      <family val="2"/>
    </font>
    <font>
      <b/>
      <sz val="7"/>
      <color indexed="9"/>
      <name val="Calibri"/>
      <family val="2"/>
    </font>
    <font>
      <b/>
      <sz val="9"/>
      <color indexed="9"/>
      <name val="Calibri"/>
      <family val="2"/>
    </font>
    <font>
      <b/>
      <sz val="7"/>
      <color indexed="8"/>
      <name val="Calibri"/>
      <family val="2"/>
    </font>
    <font>
      <b/>
      <u/>
      <sz val="7"/>
      <color indexed="8"/>
      <name val="Calibri"/>
      <family val="2"/>
    </font>
    <font>
      <sz val="7"/>
      <color indexed="8"/>
      <name val="Calibri"/>
      <family val="2"/>
    </font>
    <font>
      <b/>
      <sz val="7"/>
      <color indexed="15"/>
      <name val="Calibri"/>
      <family val="2"/>
    </font>
    <font>
      <sz val="8"/>
      <color indexed="9"/>
      <name val="Calibri"/>
      <family val="2"/>
    </font>
    <font>
      <b/>
      <sz val="9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5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6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49" fontId="1" fillId="3" borderId="10" xfId="0" applyNumberFormat="1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left" wrapText="1"/>
    </xf>
    <xf numFmtId="0" fontId="2" fillId="2" borderId="11" xfId="0" applyFont="1" applyFill="1" applyBorder="1" applyAlignment="1"/>
    <xf numFmtId="3" fontId="2" fillId="2" borderId="10" xfId="0" applyNumberFormat="1" applyFont="1" applyFill="1" applyBorder="1" applyAlignment="1">
      <alignment horizontal="left"/>
    </xf>
    <xf numFmtId="0" fontId="0" fillId="2" borderId="12" xfId="0" applyFont="1" applyFill="1" applyBorder="1" applyAlignment="1"/>
    <xf numFmtId="49" fontId="2" fillId="2" borderId="10" xfId="0" applyNumberFormat="1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left"/>
    </xf>
    <xf numFmtId="49" fontId="2" fillId="2" borderId="10" xfId="0" applyNumberFormat="1" applyFont="1" applyFill="1" applyBorder="1" applyAlignment="1">
      <alignment wrapText="1"/>
    </xf>
    <xf numFmtId="17" fontId="2" fillId="2" borderId="10" xfId="0" applyNumberFormat="1" applyFont="1" applyFill="1" applyBorder="1" applyAlignment="1">
      <alignment horizontal="left"/>
    </xf>
    <xf numFmtId="49" fontId="2" fillId="2" borderId="10" xfId="0" applyNumberFormat="1" applyFont="1" applyFill="1" applyBorder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13" xfId="0" applyFont="1" applyFill="1" applyBorder="1" applyAlignment="1">
      <alignment wrapText="1"/>
    </xf>
    <xf numFmtId="14" fontId="2" fillId="2" borderId="13" xfId="0" applyNumberFormat="1" applyFont="1" applyFill="1" applyBorder="1" applyAlignment="1"/>
    <xf numFmtId="0" fontId="2" fillId="2" borderId="8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justify" wrapText="1"/>
    </xf>
    <xf numFmtId="0" fontId="2" fillId="2" borderId="14" xfId="0" applyFont="1" applyFill="1" applyBorder="1" applyAlignment="1"/>
    <xf numFmtId="0" fontId="2" fillId="2" borderId="15" xfId="0" applyFont="1" applyFill="1" applyBorder="1" applyAlignment="1">
      <alignment horizontal="left"/>
    </xf>
    <xf numFmtId="0" fontId="2" fillId="2" borderId="15" xfId="0" applyFont="1" applyFill="1" applyBorder="1" applyAlignment="1"/>
    <xf numFmtId="0" fontId="0" fillId="2" borderId="16" xfId="0" applyFont="1" applyFill="1" applyBorder="1" applyAlignment="1"/>
    <xf numFmtId="49" fontId="1" fillId="5" borderId="17" xfId="0" applyNumberFormat="1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49" fontId="1" fillId="3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right"/>
    </xf>
    <xf numFmtId="49" fontId="3" fillId="3" borderId="10" xfId="0" applyNumberFormat="1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right" vertical="center"/>
    </xf>
    <xf numFmtId="3" fontId="3" fillId="3" borderId="10" xfId="0" applyNumberFormat="1" applyFont="1" applyFill="1" applyBorder="1" applyAlignment="1">
      <alignment horizontal="right" vertical="center"/>
    </xf>
    <xf numFmtId="3" fontId="2" fillId="2" borderId="15" xfId="0" applyNumberFormat="1" applyFont="1" applyFill="1" applyBorder="1" applyAlignment="1"/>
    <xf numFmtId="49" fontId="1" fillId="5" borderId="19" xfId="0" applyNumberFormat="1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49" fontId="1" fillId="3" borderId="19" xfId="0" applyNumberFormat="1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/>
    <xf numFmtId="0" fontId="2" fillId="2" borderId="19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2" fillId="2" borderId="23" xfId="0" applyFont="1" applyFill="1" applyBorder="1" applyAlignment="1"/>
    <xf numFmtId="0" fontId="2" fillId="2" borderId="24" xfId="0" applyFont="1" applyFill="1" applyBorder="1" applyAlignment="1"/>
    <xf numFmtId="3" fontId="2" fillId="2" borderId="24" xfId="0" applyNumberFormat="1" applyFont="1" applyFill="1" applyBorder="1" applyAlignment="1"/>
    <xf numFmtId="49" fontId="1" fillId="3" borderId="17" xfId="0" applyNumberFormat="1" applyFont="1" applyFill="1" applyBorder="1" applyAlignment="1">
      <alignment horizontal="center" vertical="center"/>
    </xf>
    <xf numFmtId="49" fontId="1" fillId="3" borderId="17" xfId="0" applyNumberFormat="1" applyFont="1" applyFill="1" applyBorder="1" applyAlignment="1">
      <alignment horizontal="center" vertical="center" wrapText="1"/>
    </xf>
    <xf numFmtId="165" fontId="2" fillId="2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49" fontId="2" fillId="2" borderId="25" xfId="0" applyNumberFormat="1" applyFont="1" applyFill="1" applyBorder="1" applyAlignment="1">
      <alignment horizontal="left"/>
    </xf>
    <xf numFmtId="49" fontId="2" fillId="2" borderId="25" xfId="0" applyNumberFormat="1" applyFont="1" applyFill="1" applyBorder="1" applyAlignment="1">
      <alignment horizontal="center"/>
    </xf>
    <xf numFmtId="165" fontId="2" fillId="2" borderId="25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right"/>
    </xf>
    <xf numFmtId="3" fontId="2" fillId="2" borderId="25" xfId="0" applyNumberFormat="1" applyFont="1" applyFill="1" applyBorder="1" applyAlignment="1">
      <alignment horizontal="right"/>
    </xf>
    <xf numFmtId="3" fontId="3" fillId="3" borderId="19" xfId="0" applyNumberFormat="1" applyFont="1" applyFill="1" applyBorder="1" applyAlignment="1">
      <alignment vertical="center"/>
    </xf>
    <xf numFmtId="0" fontId="2" fillId="2" borderId="10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/>
    <xf numFmtId="0" fontId="2" fillId="2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right" vertical="center"/>
    </xf>
    <xf numFmtId="3" fontId="3" fillId="3" borderId="19" xfId="0" applyNumberFormat="1" applyFont="1" applyFill="1" applyBorder="1" applyAlignment="1">
      <alignment horizontal="right" vertical="center"/>
    </xf>
    <xf numFmtId="0" fontId="2" fillId="2" borderId="24" xfId="0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/>
    <xf numFmtId="49" fontId="3" fillId="3" borderId="26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vertical="center"/>
    </xf>
    <xf numFmtId="3" fontId="3" fillId="3" borderId="26" xfId="0" applyNumberFormat="1" applyFont="1" applyFill="1" applyBorder="1" applyAlignment="1">
      <alignment vertical="center"/>
    </xf>
    <xf numFmtId="0" fontId="2" fillId="2" borderId="27" xfId="0" applyFont="1" applyFill="1" applyBorder="1" applyAlignment="1"/>
    <xf numFmtId="3" fontId="2" fillId="2" borderId="27" xfId="0" applyNumberFormat="1" applyFont="1" applyFill="1" applyBorder="1" applyAlignment="1"/>
    <xf numFmtId="49" fontId="1" fillId="5" borderId="28" xfId="0" applyNumberFormat="1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166" fontId="1" fillId="5" borderId="29" xfId="0" applyNumberFormat="1" applyFont="1" applyFill="1" applyBorder="1" applyAlignment="1">
      <alignment vertical="center"/>
    </xf>
    <xf numFmtId="49" fontId="1" fillId="3" borderId="30" xfId="0" applyNumberFormat="1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166" fontId="1" fillId="3" borderId="31" xfId="0" applyNumberFormat="1" applyFont="1" applyFill="1" applyBorder="1" applyAlignment="1">
      <alignment vertical="center"/>
    </xf>
    <xf numFmtId="49" fontId="1" fillId="5" borderId="30" xfId="0" applyNumberFormat="1" applyFont="1" applyFill="1" applyBorder="1" applyAlignment="1">
      <alignment vertical="center"/>
    </xf>
    <xf numFmtId="0" fontId="1" fillId="5" borderId="19" xfId="0" applyFont="1" applyFill="1" applyBorder="1" applyAlignment="1">
      <alignment vertical="center"/>
    </xf>
    <xf numFmtId="166" fontId="1" fillId="5" borderId="31" xfId="0" applyNumberFormat="1" applyFont="1" applyFill="1" applyBorder="1" applyAlignment="1">
      <alignment vertical="center"/>
    </xf>
    <xf numFmtId="49" fontId="1" fillId="5" borderId="32" xfId="0" applyNumberFormat="1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166" fontId="1" fillId="5" borderId="17" xfId="0" applyNumberFormat="1" applyFont="1" applyFill="1" applyBorder="1" applyAlignment="1">
      <alignment vertical="center"/>
    </xf>
    <xf numFmtId="0" fontId="0" fillId="2" borderId="33" xfId="0" applyFont="1" applyFill="1" applyBorder="1" applyAlignment="1"/>
    <xf numFmtId="49" fontId="0" fillId="2" borderId="34" xfId="0" applyNumberFormat="1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166" fontId="8" fillId="2" borderId="34" xfId="0" applyNumberFormat="1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166" fontId="8" fillId="2" borderId="6" xfId="0" applyNumberFormat="1" applyFont="1" applyFill="1" applyBorder="1" applyAlignment="1">
      <alignment vertical="center"/>
    </xf>
    <xf numFmtId="0" fontId="0" fillId="2" borderId="36" xfId="0" applyFont="1" applyFill="1" applyBorder="1" applyAlignment="1"/>
    <xf numFmtId="49" fontId="9" fillId="2" borderId="37" xfId="0" applyNumberFormat="1" applyFont="1" applyFill="1" applyBorder="1" applyAlignment="1">
      <alignment vertical="center"/>
    </xf>
    <xf numFmtId="0" fontId="11" fillId="2" borderId="38" xfId="0" applyFont="1" applyFill="1" applyBorder="1" applyAlignment="1"/>
    <xf numFmtId="0" fontId="11" fillId="2" borderId="39" xfId="0" applyFont="1" applyFill="1" applyBorder="1" applyAlignment="1"/>
    <xf numFmtId="166" fontId="8" fillId="2" borderId="40" xfId="0" applyNumberFormat="1" applyFont="1" applyFill="1" applyBorder="1" applyAlignment="1">
      <alignment vertical="center"/>
    </xf>
    <xf numFmtId="49" fontId="11" fillId="2" borderId="40" xfId="0" applyNumberFormat="1" applyFont="1" applyFill="1" applyBorder="1" applyAlignment="1">
      <alignment vertical="center"/>
    </xf>
    <xf numFmtId="0" fontId="11" fillId="2" borderId="6" xfId="0" applyFont="1" applyFill="1" applyBorder="1" applyAlignment="1"/>
    <xf numFmtId="0" fontId="11" fillId="2" borderId="41" xfId="0" applyFont="1" applyFill="1" applyBorder="1" applyAlignment="1"/>
    <xf numFmtId="49" fontId="11" fillId="2" borderId="42" xfId="0" applyNumberFormat="1" applyFont="1" applyFill="1" applyBorder="1" applyAlignment="1">
      <alignment vertical="center"/>
    </xf>
    <xf numFmtId="0" fontId="11" fillId="2" borderId="35" xfId="0" applyFont="1" applyFill="1" applyBorder="1" applyAlignment="1"/>
    <xf numFmtId="0" fontId="11" fillId="2" borderId="43" xfId="0" applyFont="1" applyFill="1" applyBorder="1" applyAlignment="1"/>
    <xf numFmtId="0" fontId="11" fillId="2" borderId="38" xfId="0" applyFont="1" applyFill="1" applyBorder="1" applyAlignment="1">
      <alignment vertical="center"/>
    </xf>
    <xf numFmtId="0" fontId="11" fillId="6" borderId="43" xfId="0" applyFont="1" applyFill="1" applyBorder="1" applyAlignment="1"/>
    <xf numFmtId="0" fontId="11" fillId="7" borderId="40" xfId="0" applyFont="1" applyFill="1" applyBorder="1" applyAlignment="1"/>
    <xf numFmtId="0" fontId="11" fillId="7" borderId="6" xfId="0" applyFont="1" applyFill="1" applyBorder="1" applyAlignment="1"/>
    <xf numFmtId="49" fontId="9" fillId="8" borderId="44" xfId="0" applyNumberFormat="1" applyFont="1" applyFill="1" applyBorder="1" applyAlignment="1">
      <alignment vertical="center"/>
    </xf>
    <xf numFmtId="49" fontId="9" fillId="8" borderId="45" xfId="0" applyNumberFormat="1" applyFont="1" applyFill="1" applyBorder="1" applyAlignment="1">
      <alignment vertical="center"/>
    </xf>
    <xf numFmtId="49" fontId="11" fillId="8" borderId="46" xfId="0" applyNumberFormat="1" applyFont="1" applyFill="1" applyBorder="1" applyAlignment="1"/>
    <xf numFmtId="49" fontId="9" fillId="2" borderId="47" xfId="0" applyNumberFormat="1" applyFont="1" applyFill="1" applyBorder="1" applyAlignment="1">
      <alignment vertical="center"/>
    </xf>
    <xf numFmtId="3" fontId="9" fillId="2" borderId="10" xfId="0" applyNumberFormat="1" applyFont="1" applyFill="1" applyBorder="1" applyAlignment="1">
      <alignment vertical="center"/>
    </xf>
    <xf numFmtId="9" fontId="11" fillId="2" borderId="48" xfId="0" applyNumberFormat="1" applyFont="1" applyFill="1" applyBorder="1" applyAlignment="1"/>
    <xf numFmtId="0" fontId="9" fillId="2" borderId="10" xfId="0" applyNumberFormat="1" applyFont="1" applyFill="1" applyBorder="1" applyAlignment="1">
      <alignment vertical="center"/>
    </xf>
    <xf numFmtId="167" fontId="9" fillId="2" borderId="10" xfId="0" applyNumberFormat="1" applyFont="1" applyFill="1" applyBorder="1" applyAlignment="1">
      <alignment vertical="center"/>
    </xf>
    <xf numFmtId="0" fontId="7" fillId="7" borderId="40" xfId="0" applyFont="1" applyFill="1" applyBorder="1" applyAlignment="1">
      <alignment vertical="center"/>
    </xf>
    <xf numFmtId="0" fontId="7" fillId="7" borderId="6" xfId="0" applyFont="1" applyFill="1" applyBorder="1" applyAlignment="1">
      <alignment vertical="center"/>
    </xf>
    <xf numFmtId="49" fontId="9" fillId="8" borderId="49" xfId="0" applyNumberFormat="1" applyFont="1" applyFill="1" applyBorder="1" applyAlignment="1">
      <alignment vertical="center"/>
    </xf>
    <xf numFmtId="167" fontId="9" fillId="8" borderId="50" xfId="0" applyNumberFormat="1" applyFont="1" applyFill="1" applyBorder="1" applyAlignment="1">
      <alignment vertical="center"/>
    </xf>
    <xf numFmtId="9" fontId="9" fillId="8" borderId="51" xfId="0" applyNumberFormat="1" applyFont="1" applyFill="1" applyBorder="1" applyAlignment="1">
      <alignment vertical="center"/>
    </xf>
    <xf numFmtId="0" fontId="0" fillId="2" borderId="38" xfId="0" applyFont="1" applyFill="1" applyBorder="1" applyAlignment="1">
      <alignment vertical="center"/>
    </xf>
    <xf numFmtId="0" fontId="7" fillId="2" borderId="38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0" fontId="7" fillId="6" borderId="42" xfId="0" applyFont="1" applyFill="1" applyBorder="1" applyAlignment="1">
      <alignment vertical="center"/>
    </xf>
    <xf numFmtId="49" fontId="12" fillId="6" borderId="35" xfId="0" applyNumberFormat="1" applyFont="1" applyFill="1" applyBorder="1" applyAlignment="1">
      <alignment vertical="center"/>
    </xf>
    <xf numFmtId="0" fontId="7" fillId="6" borderId="35" xfId="0" applyFont="1" applyFill="1" applyBorder="1" applyAlignment="1">
      <alignment vertical="center"/>
    </xf>
    <xf numFmtId="0" fontId="7" fillId="6" borderId="43" xfId="0" applyFont="1" applyFill="1" applyBorder="1" applyAlignment="1">
      <alignment vertical="center"/>
    </xf>
    <xf numFmtId="0" fontId="9" fillId="8" borderId="45" xfId="0" applyNumberFormat="1" applyFont="1" applyFill="1" applyBorder="1" applyAlignment="1">
      <alignment vertical="center"/>
    </xf>
    <xf numFmtId="0" fontId="9" fillId="8" borderId="46" xfId="0" applyNumberFormat="1" applyFont="1" applyFill="1" applyBorder="1" applyAlignment="1">
      <alignment vertical="center"/>
    </xf>
    <xf numFmtId="0" fontId="9" fillId="7" borderId="40" xfId="0" applyFont="1" applyFill="1" applyBorder="1" applyAlignment="1">
      <alignment vertical="center"/>
    </xf>
    <xf numFmtId="166" fontId="14" fillId="2" borderId="6" xfId="0" applyNumberFormat="1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49" fontId="11" fillId="2" borderId="52" xfId="0" applyNumberFormat="1" applyFont="1" applyFill="1" applyBorder="1" applyAlignment="1">
      <alignment vertical="center"/>
    </xf>
    <xf numFmtId="0" fontId="11" fillId="2" borderId="52" xfId="0" applyFont="1" applyFill="1" applyBorder="1" applyAlignment="1"/>
    <xf numFmtId="0" fontId="11" fillId="2" borderId="53" xfId="0" applyFont="1" applyFill="1" applyBorder="1" applyAlignment="1"/>
    <xf numFmtId="0" fontId="0" fillId="2" borderId="53" xfId="0" applyFont="1" applyFill="1" applyBorder="1" applyAlignment="1"/>
    <xf numFmtId="0" fontId="0" fillId="2" borderId="54" xfId="0" applyFont="1" applyFill="1" applyBorder="1" applyAlignment="1"/>
    <xf numFmtId="0" fontId="2" fillId="2" borderId="1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49" fontId="12" fillId="6" borderId="42" xfId="0" applyNumberFormat="1" applyFont="1" applyFill="1" applyBorder="1" applyAlignment="1">
      <alignment vertical="center"/>
    </xf>
    <xf numFmtId="0" fontId="9" fillId="6" borderId="35" xfId="0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49" fontId="3" fillId="3" borderId="10" xfId="0" applyNumberFormat="1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49" fontId="2" fillId="2" borderId="10" xfId="0" applyNumberFormat="1" applyFont="1" applyFill="1" applyBorder="1" applyAlignment="1"/>
    <xf numFmtId="0" fontId="2" fillId="2" borderId="10" xfId="0" applyFont="1" applyFill="1" applyBorder="1" applyAlignment="1"/>
    <xf numFmtId="49" fontId="4" fillId="3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CB3B0"/>
      <rgbColor rgb="FF777670"/>
      <rgbColor rgb="FF7F7F7F"/>
      <rgbColor rgb="FFFF891C"/>
      <rgbColor rgb="FFFEFEFE"/>
      <rgbColor rgb="FFB97034"/>
      <rgbColor rgb="FFD8D8D8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7</xdr:row>
      <xdr:rowOff>32083</xdr:rowOff>
    </xdr:to>
    <xdr:pic>
      <xdr:nvPicPr>
        <xdr:cNvPr id="2" name="Imagen 1" descr="Imagen 1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295275" y="190500"/>
          <a:ext cx="6229350" cy="117508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showGridLines="0" tabSelected="1" workbookViewId="0">
      <selection activeCell="I9" sqref="I9"/>
    </sheetView>
  </sheetViews>
  <sheetFormatPr baseColWidth="10" defaultColWidth="10.85546875" defaultRowHeight="11.25" customHeight="1" x14ac:dyDescent="0.25"/>
  <cols>
    <col min="1" max="1" width="4.42578125" style="1" customWidth="1"/>
    <col min="2" max="2" width="22.28515625" style="1" customWidth="1"/>
    <col min="3" max="3" width="19.42578125" style="1" customWidth="1"/>
    <col min="4" max="4" width="9.42578125" style="1" customWidth="1"/>
    <col min="5" max="5" width="14.42578125" style="1" customWidth="1"/>
    <col min="6" max="6" width="11" style="1" customWidth="1"/>
    <col min="7" max="7" width="16.85546875" style="1" customWidth="1"/>
    <col min="8" max="12" width="10.85546875" style="1" customWidth="1"/>
    <col min="13" max="16384" width="10.85546875" style="1"/>
  </cols>
  <sheetData>
    <row r="1" spans="1:11" ht="15" customHeight="1" x14ac:dyDescent="0.25">
      <c r="A1" s="2"/>
      <c r="B1" s="2"/>
      <c r="C1" s="2"/>
      <c r="D1" s="2"/>
      <c r="E1" s="2"/>
      <c r="F1" s="2"/>
      <c r="G1" s="2"/>
      <c r="H1" s="3"/>
      <c r="I1" s="4"/>
      <c r="J1" s="4"/>
      <c r="K1" s="5"/>
    </row>
    <row r="2" spans="1:11" ht="15" customHeight="1" x14ac:dyDescent="0.25">
      <c r="A2" s="2"/>
      <c r="B2" s="2"/>
      <c r="C2" s="2"/>
      <c r="D2" s="2"/>
      <c r="E2" s="2"/>
      <c r="F2" s="2"/>
      <c r="G2" s="2"/>
      <c r="H2" s="6"/>
      <c r="I2" s="7"/>
      <c r="J2" s="7"/>
      <c r="K2" s="8"/>
    </row>
    <row r="3" spans="1:11" ht="15" customHeight="1" x14ac:dyDescent="0.25">
      <c r="A3" s="2"/>
      <c r="B3" s="2"/>
      <c r="C3" s="2"/>
      <c r="D3" s="2"/>
      <c r="E3" s="2"/>
      <c r="F3" s="2"/>
      <c r="G3" s="2"/>
      <c r="H3" s="6"/>
      <c r="I3" s="7"/>
      <c r="J3" s="7"/>
      <c r="K3" s="8"/>
    </row>
    <row r="4" spans="1:11" ht="15" customHeight="1" x14ac:dyDescent="0.25">
      <c r="A4" s="2"/>
      <c r="B4" s="2"/>
      <c r="C4" s="2"/>
      <c r="D4" s="2"/>
      <c r="E4" s="2"/>
      <c r="F4" s="2"/>
      <c r="G4" s="2"/>
      <c r="H4" s="6"/>
      <c r="I4" s="7"/>
      <c r="J4" s="7"/>
      <c r="K4" s="8"/>
    </row>
    <row r="5" spans="1:11" ht="15" customHeight="1" x14ac:dyDescent="0.25">
      <c r="A5" s="2"/>
      <c r="B5" s="2"/>
      <c r="C5" s="2"/>
      <c r="D5" s="2"/>
      <c r="E5" s="2"/>
      <c r="F5" s="2"/>
      <c r="G5" s="2"/>
      <c r="H5" s="6"/>
      <c r="I5" s="7"/>
      <c r="J5" s="7"/>
      <c r="K5" s="8"/>
    </row>
    <row r="6" spans="1:11" ht="15" customHeight="1" x14ac:dyDescent="0.25">
      <c r="A6" s="2"/>
      <c r="B6" s="2"/>
      <c r="C6" s="2"/>
      <c r="D6" s="2"/>
      <c r="E6" s="2"/>
      <c r="F6" s="2"/>
      <c r="G6" s="2"/>
      <c r="H6" s="6"/>
      <c r="I6" s="7"/>
      <c r="J6" s="7"/>
      <c r="K6" s="8"/>
    </row>
    <row r="7" spans="1:11" ht="15" customHeight="1" x14ac:dyDescent="0.25">
      <c r="A7" s="2"/>
      <c r="B7" s="2"/>
      <c r="C7" s="2"/>
      <c r="D7" s="2"/>
      <c r="E7" s="2"/>
      <c r="F7" s="2"/>
      <c r="G7" s="2"/>
      <c r="H7" s="6"/>
      <c r="I7" s="7"/>
      <c r="J7" s="7"/>
      <c r="K7" s="8"/>
    </row>
    <row r="8" spans="1:11" ht="15" customHeight="1" x14ac:dyDescent="0.25">
      <c r="A8" s="2"/>
      <c r="B8" s="9"/>
      <c r="C8" s="9"/>
      <c r="D8" s="2"/>
      <c r="E8" s="9"/>
      <c r="F8" s="9"/>
      <c r="G8" s="9"/>
      <c r="H8" s="6"/>
      <c r="I8" s="7"/>
      <c r="J8" s="7"/>
      <c r="K8" s="8"/>
    </row>
    <row r="9" spans="1:11" ht="12" customHeight="1" x14ac:dyDescent="0.25">
      <c r="A9" s="10"/>
      <c r="B9" s="11" t="s">
        <v>0</v>
      </c>
      <c r="C9" s="12" t="s">
        <v>1</v>
      </c>
      <c r="D9" s="13"/>
      <c r="E9" s="154" t="s">
        <v>2</v>
      </c>
      <c r="F9" s="155"/>
      <c r="G9" s="14">
        <v>40</v>
      </c>
      <c r="H9" s="15"/>
      <c r="I9" s="7"/>
      <c r="J9" s="7"/>
      <c r="K9" s="8"/>
    </row>
    <row r="10" spans="1:11" ht="16.5" customHeight="1" x14ac:dyDescent="0.25">
      <c r="A10" s="10"/>
      <c r="B10" s="16" t="s">
        <v>3</v>
      </c>
      <c r="C10" s="17" t="s">
        <v>4</v>
      </c>
      <c r="D10" s="13"/>
      <c r="E10" s="152" t="s">
        <v>5</v>
      </c>
      <c r="F10" s="153"/>
      <c r="G10" s="19">
        <v>45323</v>
      </c>
      <c r="H10" s="15"/>
      <c r="I10" s="7"/>
      <c r="J10" s="7"/>
      <c r="K10" s="8"/>
    </row>
    <row r="11" spans="1:11" ht="12.75" customHeight="1" x14ac:dyDescent="0.25">
      <c r="A11" s="10"/>
      <c r="B11" s="16" t="s">
        <v>6</v>
      </c>
      <c r="C11" s="17" t="s">
        <v>7</v>
      </c>
      <c r="D11" s="13"/>
      <c r="E11" s="152" t="s">
        <v>8</v>
      </c>
      <c r="F11" s="153"/>
      <c r="G11" s="14">
        <v>55000</v>
      </c>
      <c r="H11" s="15"/>
      <c r="I11" s="7"/>
      <c r="J11" s="7"/>
      <c r="K11" s="8"/>
    </row>
    <row r="12" spans="1:11" ht="13.5" customHeight="1" x14ac:dyDescent="0.25">
      <c r="A12" s="10"/>
      <c r="B12" s="16" t="s">
        <v>9</v>
      </c>
      <c r="C12" s="17" t="s">
        <v>10</v>
      </c>
      <c r="D12" s="13"/>
      <c r="E12" s="20" t="s">
        <v>11</v>
      </c>
      <c r="F12" s="21"/>
      <c r="G12" s="14">
        <f>G9*G11</f>
        <v>2200000</v>
      </c>
      <c r="H12" s="15"/>
      <c r="I12" s="7"/>
      <c r="J12" s="7"/>
      <c r="K12" s="8"/>
    </row>
    <row r="13" spans="1:11" ht="11.25" customHeight="1" x14ac:dyDescent="0.25">
      <c r="A13" s="10"/>
      <c r="B13" s="16" t="s">
        <v>12</v>
      </c>
      <c r="C13" s="22" t="s">
        <v>104</v>
      </c>
      <c r="D13" s="13"/>
      <c r="E13" s="152" t="s">
        <v>13</v>
      </c>
      <c r="F13" s="153"/>
      <c r="G13" s="17" t="s">
        <v>105</v>
      </c>
      <c r="H13" s="15"/>
      <c r="I13" s="7"/>
      <c r="J13" s="7"/>
      <c r="K13" s="8"/>
    </row>
    <row r="14" spans="1:11" ht="14.25" customHeight="1" x14ac:dyDescent="0.25">
      <c r="A14" s="10"/>
      <c r="B14" s="16" t="s">
        <v>14</v>
      </c>
      <c r="C14" s="22" t="s">
        <v>104</v>
      </c>
      <c r="D14" s="13"/>
      <c r="E14" s="152" t="s">
        <v>15</v>
      </c>
      <c r="F14" s="153"/>
      <c r="G14" s="19">
        <v>45323</v>
      </c>
      <c r="H14" s="15"/>
      <c r="I14" s="7"/>
      <c r="J14" s="7"/>
      <c r="K14" s="8"/>
    </row>
    <row r="15" spans="1:11" ht="15" customHeight="1" x14ac:dyDescent="0.25">
      <c r="A15" s="10"/>
      <c r="B15" s="16" t="s">
        <v>16</v>
      </c>
      <c r="C15" s="19">
        <v>44958</v>
      </c>
      <c r="D15" s="13"/>
      <c r="E15" s="156" t="s">
        <v>17</v>
      </c>
      <c r="F15" s="157"/>
      <c r="G15" s="17" t="s">
        <v>18</v>
      </c>
      <c r="H15" s="15"/>
      <c r="I15" s="7"/>
      <c r="J15" s="7"/>
      <c r="K15" s="8"/>
    </row>
    <row r="16" spans="1:11" ht="12" customHeight="1" x14ac:dyDescent="0.25">
      <c r="A16" s="2"/>
      <c r="B16" s="23"/>
      <c r="C16" s="24"/>
      <c r="D16" s="25"/>
      <c r="E16" s="26"/>
      <c r="F16" s="26"/>
      <c r="G16" s="27"/>
      <c r="H16" s="6"/>
      <c r="I16" s="7"/>
      <c r="J16" s="7"/>
      <c r="K16" s="8"/>
    </row>
    <row r="17" spans="1:11" ht="12" customHeight="1" x14ac:dyDescent="0.25">
      <c r="A17" s="10"/>
      <c r="B17" s="158" t="s">
        <v>19</v>
      </c>
      <c r="C17" s="159"/>
      <c r="D17" s="159"/>
      <c r="E17" s="159"/>
      <c r="F17" s="159"/>
      <c r="G17" s="159"/>
      <c r="H17" s="15"/>
      <c r="I17" s="7"/>
      <c r="J17" s="7"/>
      <c r="K17" s="8"/>
    </row>
    <row r="18" spans="1:11" ht="12" customHeight="1" x14ac:dyDescent="0.25">
      <c r="A18" s="2"/>
      <c r="B18" s="28"/>
      <c r="C18" s="29"/>
      <c r="D18" s="29"/>
      <c r="E18" s="29"/>
      <c r="F18" s="30"/>
      <c r="G18" s="30"/>
      <c r="H18" s="6"/>
      <c r="I18" s="7"/>
      <c r="J18" s="7"/>
      <c r="K18" s="8"/>
    </row>
    <row r="19" spans="1:11" ht="12" customHeight="1" x14ac:dyDescent="0.25">
      <c r="A19" s="31"/>
      <c r="B19" s="32" t="s">
        <v>20</v>
      </c>
      <c r="C19" s="33"/>
      <c r="D19" s="34"/>
      <c r="E19" s="34"/>
      <c r="F19" s="34"/>
      <c r="G19" s="34"/>
      <c r="H19" s="6"/>
      <c r="I19" s="7"/>
      <c r="J19" s="7"/>
      <c r="K19" s="8"/>
    </row>
    <row r="20" spans="1:11" ht="24" customHeight="1" x14ac:dyDescent="0.25">
      <c r="A20" s="10"/>
      <c r="B20" s="35" t="s">
        <v>21</v>
      </c>
      <c r="C20" s="35" t="s">
        <v>22</v>
      </c>
      <c r="D20" s="35" t="s">
        <v>23</v>
      </c>
      <c r="E20" s="35" t="s">
        <v>24</v>
      </c>
      <c r="F20" s="35" t="s">
        <v>25</v>
      </c>
      <c r="G20" s="35" t="s">
        <v>26</v>
      </c>
      <c r="H20" s="15"/>
      <c r="I20" s="7"/>
      <c r="J20" s="7"/>
      <c r="K20" s="8"/>
    </row>
    <row r="21" spans="1:11" ht="12.75" customHeight="1" x14ac:dyDescent="0.25">
      <c r="A21" s="10"/>
      <c r="B21" s="20" t="s">
        <v>27</v>
      </c>
      <c r="C21" s="36" t="s">
        <v>28</v>
      </c>
      <c r="D21" s="37">
        <v>1</v>
      </c>
      <c r="E21" s="36" t="s">
        <v>106</v>
      </c>
      <c r="F21" s="38">
        <v>20000</v>
      </c>
      <c r="G21" s="38">
        <f>D21*F21</f>
        <v>20000</v>
      </c>
      <c r="H21" s="15"/>
      <c r="I21" s="7"/>
      <c r="J21" s="7"/>
      <c r="K21" s="8"/>
    </row>
    <row r="22" spans="1:11" ht="12.75" customHeight="1" x14ac:dyDescent="0.25">
      <c r="A22" s="10"/>
      <c r="B22" s="39" t="s">
        <v>29</v>
      </c>
      <c r="C22" s="40"/>
      <c r="D22" s="40"/>
      <c r="E22" s="41"/>
      <c r="F22" s="41"/>
      <c r="G22" s="42">
        <f>SUM(G21:G21)</f>
        <v>20000</v>
      </c>
      <c r="H22" s="15"/>
      <c r="I22" s="7"/>
      <c r="J22" s="7"/>
      <c r="K22" s="8"/>
    </row>
    <row r="23" spans="1:11" ht="12" customHeight="1" x14ac:dyDescent="0.25">
      <c r="A23" s="2"/>
      <c r="B23" s="28"/>
      <c r="C23" s="30"/>
      <c r="D23" s="30"/>
      <c r="E23" s="30"/>
      <c r="F23" s="43"/>
      <c r="G23" s="43"/>
      <c r="H23" s="6"/>
      <c r="I23" s="7"/>
      <c r="J23" s="7"/>
      <c r="K23" s="8"/>
    </row>
    <row r="24" spans="1:11" ht="12" customHeight="1" x14ac:dyDescent="0.25">
      <c r="A24" s="31"/>
      <c r="B24" s="44" t="s">
        <v>30</v>
      </c>
      <c r="C24" s="45"/>
      <c r="D24" s="46"/>
      <c r="E24" s="46"/>
      <c r="F24" s="47"/>
      <c r="G24" s="47"/>
      <c r="H24" s="6"/>
      <c r="I24" s="7"/>
      <c r="J24" s="7"/>
      <c r="K24" s="8"/>
    </row>
    <row r="25" spans="1:11" ht="24" customHeight="1" x14ac:dyDescent="0.25">
      <c r="A25" s="31"/>
      <c r="B25" s="48" t="s">
        <v>21</v>
      </c>
      <c r="C25" s="49" t="s">
        <v>22</v>
      </c>
      <c r="D25" s="49" t="s">
        <v>23</v>
      </c>
      <c r="E25" s="48" t="s">
        <v>24</v>
      </c>
      <c r="F25" s="49" t="s">
        <v>25</v>
      </c>
      <c r="G25" s="48" t="s">
        <v>26</v>
      </c>
      <c r="H25" s="50"/>
      <c r="I25" s="7"/>
      <c r="J25" s="7"/>
      <c r="K25" s="8"/>
    </row>
    <row r="26" spans="1:11" ht="12" customHeight="1" x14ac:dyDescent="0.25">
      <c r="A26" s="31"/>
      <c r="B26" s="51"/>
      <c r="C26" s="52"/>
      <c r="D26" s="52"/>
      <c r="E26" s="52"/>
      <c r="F26" s="51"/>
      <c r="G26" s="51"/>
      <c r="H26" s="50"/>
      <c r="I26" s="7"/>
      <c r="J26" s="7"/>
      <c r="K26" s="8"/>
    </row>
    <row r="27" spans="1:11" ht="12" customHeight="1" x14ac:dyDescent="0.25">
      <c r="A27" s="31"/>
      <c r="B27" s="53" t="s">
        <v>31</v>
      </c>
      <c r="C27" s="54"/>
      <c r="D27" s="54"/>
      <c r="E27" s="54"/>
      <c r="F27" s="55"/>
      <c r="G27" s="55"/>
      <c r="H27" s="50"/>
      <c r="I27" s="7"/>
      <c r="J27" s="7"/>
      <c r="K27" s="8"/>
    </row>
    <row r="28" spans="1:11" ht="12" customHeight="1" x14ac:dyDescent="0.25">
      <c r="A28" s="2"/>
      <c r="B28" s="56"/>
      <c r="C28" s="57"/>
      <c r="D28" s="57"/>
      <c r="E28" s="57"/>
      <c r="F28" s="58"/>
      <c r="G28" s="58"/>
      <c r="H28" s="6"/>
      <c r="I28" s="7"/>
      <c r="J28" s="7"/>
      <c r="K28" s="8"/>
    </row>
    <row r="29" spans="1:11" ht="12" customHeight="1" x14ac:dyDescent="0.25">
      <c r="A29" s="31"/>
      <c r="B29" s="44" t="s">
        <v>32</v>
      </c>
      <c r="C29" s="45"/>
      <c r="D29" s="46"/>
      <c r="E29" s="46"/>
      <c r="F29" s="47"/>
      <c r="G29" s="47"/>
      <c r="H29" s="6"/>
      <c r="I29" s="7"/>
      <c r="J29" s="7"/>
      <c r="K29" s="8"/>
    </row>
    <row r="30" spans="1:11" ht="24" customHeight="1" x14ac:dyDescent="0.25">
      <c r="A30" s="31"/>
      <c r="B30" s="59" t="s">
        <v>21</v>
      </c>
      <c r="C30" s="59" t="s">
        <v>22</v>
      </c>
      <c r="D30" s="59" t="s">
        <v>23</v>
      </c>
      <c r="E30" s="59" t="s">
        <v>24</v>
      </c>
      <c r="F30" s="60" t="s">
        <v>25</v>
      </c>
      <c r="G30" s="59" t="s">
        <v>26</v>
      </c>
      <c r="H30" s="50"/>
      <c r="I30" s="7"/>
      <c r="J30" s="7"/>
      <c r="K30" s="8"/>
    </row>
    <row r="31" spans="1:11" ht="12.75" customHeight="1" x14ac:dyDescent="0.25">
      <c r="A31" s="10"/>
      <c r="B31" s="17" t="s">
        <v>33</v>
      </c>
      <c r="C31" s="36" t="s">
        <v>34</v>
      </c>
      <c r="D31" s="61">
        <v>6.25E-2</v>
      </c>
      <c r="E31" s="148" t="s">
        <v>107</v>
      </c>
      <c r="F31" s="38">
        <v>250000</v>
      </c>
      <c r="G31" s="38">
        <f t="shared" ref="G31:G45" si="0">D31*F31</f>
        <v>15625</v>
      </c>
      <c r="H31" s="15"/>
      <c r="I31" s="7"/>
      <c r="J31" s="7"/>
      <c r="K31" s="8"/>
    </row>
    <row r="32" spans="1:11" ht="12.75" customHeight="1" x14ac:dyDescent="0.25">
      <c r="A32" s="10"/>
      <c r="B32" s="17" t="s">
        <v>35</v>
      </c>
      <c r="C32" s="36" t="s">
        <v>34</v>
      </c>
      <c r="D32" s="61">
        <v>6.25E-2</v>
      </c>
      <c r="E32" s="148" t="s">
        <v>107</v>
      </c>
      <c r="F32" s="38">
        <v>250000</v>
      </c>
      <c r="G32" s="38">
        <f t="shared" si="0"/>
        <v>15625</v>
      </c>
      <c r="H32" s="15"/>
      <c r="I32" s="7"/>
      <c r="J32" s="7"/>
      <c r="K32" s="8"/>
    </row>
    <row r="33" spans="1:11" ht="12.75" customHeight="1" x14ac:dyDescent="0.25">
      <c r="A33" s="10"/>
      <c r="B33" s="17" t="s">
        <v>36</v>
      </c>
      <c r="C33" s="36" t="s">
        <v>34</v>
      </c>
      <c r="D33" s="61">
        <v>6.25E-2</v>
      </c>
      <c r="E33" s="148" t="s">
        <v>107</v>
      </c>
      <c r="F33" s="38">
        <v>250000</v>
      </c>
      <c r="G33" s="38">
        <f t="shared" si="0"/>
        <v>15625</v>
      </c>
      <c r="H33" s="15"/>
      <c r="I33" s="7"/>
      <c r="J33" s="7"/>
      <c r="K33" s="8"/>
    </row>
    <row r="34" spans="1:11" ht="12.75" customHeight="1" x14ac:dyDescent="0.25">
      <c r="A34" s="10"/>
      <c r="B34" s="17" t="s">
        <v>37</v>
      </c>
      <c r="C34" s="36" t="s">
        <v>34</v>
      </c>
      <c r="D34" s="61">
        <v>6.25E-2</v>
      </c>
      <c r="E34" s="148" t="s">
        <v>107</v>
      </c>
      <c r="F34" s="38">
        <v>250000</v>
      </c>
      <c r="G34" s="38">
        <f t="shared" si="0"/>
        <v>15625</v>
      </c>
      <c r="H34" s="15"/>
      <c r="I34" s="7"/>
      <c r="J34" s="7"/>
      <c r="K34" s="8"/>
    </row>
    <row r="35" spans="1:11" ht="12.75" customHeight="1" x14ac:dyDescent="0.25">
      <c r="A35" s="10"/>
      <c r="B35" s="17" t="s">
        <v>38</v>
      </c>
      <c r="C35" s="36" t="s">
        <v>34</v>
      </c>
      <c r="D35" s="61">
        <v>6.25E-2</v>
      </c>
      <c r="E35" s="148" t="s">
        <v>107</v>
      </c>
      <c r="F35" s="38">
        <v>250000</v>
      </c>
      <c r="G35" s="38">
        <f t="shared" si="0"/>
        <v>15625</v>
      </c>
      <c r="H35" s="15"/>
      <c r="I35" s="7"/>
      <c r="J35" s="7"/>
      <c r="K35" s="8"/>
    </row>
    <row r="36" spans="1:11" ht="12.75" customHeight="1" x14ac:dyDescent="0.25">
      <c r="A36" s="10"/>
      <c r="B36" s="17" t="s">
        <v>39</v>
      </c>
      <c r="C36" s="36" t="s">
        <v>34</v>
      </c>
      <c r="D36" s="61">
        <v>3.125E-2</v>
      </c>
      <c r="E36" s="148" t="s">
        <v>108</v>
      </c>
      <c r="F36" s="38">
        <v>250000</v>
      </c>
      <c r="G36" s="38">
        <f t="shared" si="0"/>
        <v>7812.5</v>
      </c>
      <c r="H36" s="15"/>
      <c r="I36" s="7"/>
      <c r="J36" s="7"/>
      <c r="K36" s="8"/>
    </row>
    <row r="37" spans="1:11" ht="12.75" customHeight="1" x14ac:dyDescent="0.25">
      <c r="A37" s="10"/>
      <c r="B37" s="17" t="s">
        <v>40</v>
      </c>
      <c r="C37" s="36" t="s">
        <v>34</v>
      </c>
      <c r="D37" s="61">
        <v>3.125E-2</v>
      </c>
      <c r="E37" s="148" t="s">
        <v>108</v>
      </c>
      <c r="F37" s="38">
        <v>250000</v>
      </c>
      <c r="G37" s="38">
        <f t="shared" si="0"/>
        <v>7812.5</v>
      </c>
      <c r="H37" s="15"/>
      <c r="I37" s="7"/>
      <c r="J37" s="7"/>
      <c r="K37" s="8"/>
    </row>
    <row r="38" spans="1:11" ht="12.75" customHeight="1" x14ac:dyDescent="0.25">
      <c r="A38" s="10"/>
      <c r="B38" s="17" t="s">
        <v>41</v>
      </c>
      <c r="C38" s="36" t="s">
        <v>34</v>
      </c>
      <c r="D38" s="61">
        <v>3.125E-2</v>
      </c>
      <c r="E38" s="148" t="s">
        <v>108</v>
      </c>
      <c r="F38" s="38">
        <v>250000</v>
      </c>
      <c r="G38" s="38">
        <f t="shared" si="0"/>
        <v>7812.5</v>
      </c>
      <c r="H38" s="15"/>
      <c r="I38" s="7"/>
      <c r="J38" s="7"/>
      <c r="K38" s="8"/>
    </row>
    <row r="39" spans="1:11" ht="12.75" customHeight="1" x14ac:dyDescent="0.25">
      <c r="A39" s="10"/>
      <c r="B39" s="17" t="s">
        <v>42</v>
      </c>
      <c r="C39" s="36" t="s">
        <v>34</v>
      </c>
      <c r="D39" s="61">
        <v>3.125E-2</v>
      </c>
      <c r="E39" s="148" t="s">
        <v>108</v>
      </c>
      <c r="F39" s="38">
        <v>250000</v>
      </c>
      <c r="G39" s="38">
        <f t="shared" si="0"/>
        <v>7812.5</v>
      </c>
      <c r="H39" s="15"/>
      <c r="I39" s="7"/>
      <c r="J39" s="7"/>
      <c r="K39" s="8"/>
    </row>
    <row r="40" spans="1:11" ht="12.75" customHeight="1" x14ac:dyDescent="0.25">
      <c r="A40" s="10"/>
      <c r="B40" s="17" t="s">
        <v>43</v>
      </c>
      <c r="C40" s="36" t="s">
        <v>34</v>
      </c>
      <c r="D40" s="61">
        <v>3.125E-2</v>
      </c>
      <c r="E40" s="148" t="s">
        <v>109</v>
      </c>
      <c r="F40" s="38">
        <v>250000</v>
      </c>
      <c r="G40" s="38">
        <f t="shared" si="0"/>
        <v>7812.5</v>
      </c>
      <c r="H40" s="15"/>
      <c r="I40" s="7"/>
      <c r="J40" s="7"/>
      <c r="K40" s="8"/>
    </row>
    <row r="41" spans="1:11" ht="12.75" customHeight="1" x14ac:dyDescent="0.25">
      <c r="A41" s="10"/>
      <c r="B41" s="17" t="s">
        <v>44</v>
      </c>
      <c r="C41" s="36" t="s">
        <v>34</v>
      </c>
      <c r="D41" s="61">
        <v>3.125E-2</v>
      </c>
      <c r="E41" s="148" t="s">
        <v>109</v>
      </c>
      <c r="F41" s="38">
        <v>250000</v>
      </c>
      <c r="G41" s="38">
        <f t="shared" si="0"/>
        <v>7812.5</v>
      </c>
      <c r="H41" s="15"/>
      <c r="I41" s="7"/>
      <c r="J41" s="7"/>
      <c r="K41" s="8"/>
    </row>
    <row r="42" spans="1:11" ht="12.75" customHeight="1" x14ac:dyDescent="0.25">
      <c r="A42" s="10"/>
      <c r="B42" s="17" t="s">
        <v>45</v>
      </c>
      <c r="C42" s="36" t="s">
        <v>34</v>
      </c>
      <c r="D42" s="61">
        <v>3.125E-2</v>
      </c>
      <c r="E42" s="148" t="s">
        <v>109</v>
      </c>
      <c r="F42" s="38">
        <v>250000</v>
      </c>
      <c r="G42" s="38">
        <f t="shared" si="0"/>
        <v>7812.5</v>
      </c>
      <c r="H42" s="15"/>
      <c r="I42" s="7"/>
      <c r="J42" s="7"/>
      <c r="K42" s="8"/>
    </row>
    <row r="43" spans="1:11" ht="12.75" customHeight="1" x14ac:dyDescent="0.25">
      <c r="A43" s="10"/>
      <c r="B43" s="17" t="s">
        <v>46</v>
      </c>
      <c r="C43" s="36" t="s">
        <v>34</v>
      </c>
      <c r="D43" s="61">
        <v>3.125E-2</v>
      </c>
      <c r="E43" s="148" t="s">
        <v>109</v>
      </c>
      <c r="F43" s="38">
        <v>250000</v>
      </c>
      <c r="G43" s="38">
        <f t="shared" si="0"/>
        <v>7812.5</v>
      </c>
      <c r="H43" s="15"/>
      <c r="I43" s="7"/>
      <c r="J43" s="7"/>
      <c r="K43" s="8"/>
    </row>
    <row r="44" spans="1:11" ht="12.75" customHeight="1" x14ac:dyDescent="0.25">
      <c r="A44" s="10"/>
      <c r="B44" s="17" t="s">
        <v>47</v>
      </c>
      <c r="C44" s="36" t="s">
        <v>34</v>
      </c>
      <c r="D44" s="61">
        <v>3.125E-2</v>
      </c>
      <c r="E44" s="148" t="s">
        <v>109</v>
      </c>
      <c r="F44" s="38">
        <v>250000</v>
      </c>
      <c r="G44" s="38">
        <f t="shared" si="0"/>
        <v>7812.5</v>
      </c>
      <c r="H44" s="15"/>
      <c r="I44" s="7"/>
      <c r="J44" s="7"/>
      <c r="K44" s="8"/>
    </row>
    <row r="45" spans="1:11" ht="12.75" customHeight="1" x14ac:dyDescent="0.25">
      <c r="A45" s="10"/>
      <c r="B45" s="63" t="s">
        <v>48</v>
      </c>
      <c r="C45" s="64" t="s">
        <v>34</v>
      </c>
      <c r="D45" s="65">
        <v>0.125</v>
      </c>
      <c r="E45" s="149" t="s">
        <v>110</v>
      </c>
      <c r="F45" s="67">
        <v>720000</v>
      </c>
      <c r="G45" s="67">
        <f t="shared" si="0"/>
        <v>90000</v>
      </c>
      <c r="H45" s="15"/>
      <c r="I45" s="7"/>
      <c r="J45" s="7"/>
      <c r="K45" s="8"/>
    </row>
    <row r="46" spans="1:11" ht="12.75" customHeight="1" x14ac:dyDescent="0.25">
      <c r="A46" s="31"/>
      <c r="B46" s="53" t="s">
        <v>49</v>
      </c>
      <c r="C46" s="54"/>
      <c r="D46" s="54"/>
      <c r="E46" s="54"/>
      <c r="F46" s="55"/>
      <c r="G46" s="68">
        <f>SUM(G31:G45)</f>
        <v>238437.5</v>
      </c>
      <c r="H46" s="50"/>
      <c r="I46" s="7"/>
      <c r="J46" s="7"/>
      <c r="K46" s="8"/>
    </row>
    <row r="47" spans="1:11" ht="12" customHeight="1" x14ac:dyDescent="0.25">
      <c r="A47" s="2"/>
      <c r="B47" s="56"/>
      <c r="C47" s="57"/>
      <c r="D47" s="57"/>
      <c r="E47" s="57"/>
      <c r="F47" s="58"/>
      <c r="G47" s="58"/>
      <c r="H47" s="6"/>
      <c r="I47" s="7"/>
      <c r="J47" s="7"/>
      <c r="K47" s="8"/>
    </row>
    <row r="48" spans="1:11" ht="12" customHeight="1" x14ac:dyDescent="0.25">
      <c r="A48" s="31"/>
      <c r="B48" s="44" t="s">
        <v>50</v>
      </c>
      <c r="C48" s="45"/>
      <c r="D48" s="46"/>
      <c r="E48" s="46"/>
      <c r="F48" s="47"/>
      <c r="G48" s="47"/>
      <c r="H48" s="6"/>
      <c r="I48" s="7"/>
      <c r="J48" s="7"/>
      <c r="K48" s="8"/>
    </row>
    <row r="49" spans="1:11" ht="24" customHeight="1" x14ac:dyDescent="0.25">
      <c r="A49" s="31"/>
      <c r="B49" s="60" t="s">
        <v>51</v>
      </c>
      <c r="C49" s="60" t="s">
        <v>52</v>
      </c>
      <c r="D49" s="60" t="s">
        <v>53</v>
      </c>
      <c r="E49" s="60" t="s">
        <v>24</v>
      </c>
      <c r="F49" s="60" t="s">
        <v>25</v>
      </c>
      <c r="G49" s="60" t="s">
        <v>26</v>
      </c>
      <c r="H49" s="50"/>
      <c r="I49" s="7"/>
      <c r="J49" s="7"/>
      <c r="K49" s="8"/>
    </row>
    <row r="50" spans="1:11" ht="12.75" customHeight="1" x14ac:dyDescent="0.25">
      <c r="A50" s="10"/>
      <c r="B50" s="20" t="s">
        <v>54</v>
      </c>
      <c r="C50" s="36" t="s">
        <v>55</v>
      </c>
      <c r="D50" s="69">
        <v>2</v>
      </c>
      <c r="E50" s="62" t="s">
        <v>111</v>
      </c>
      <c r="F50" s="38">
        <v>60000</v>
      </c>
      <c r="G50" s="38">
        <f>D50*F50</f>
        <v>120000</v>
      </c>
      <c r="H50" s="15"/>
      <c r="I50" s="7"/>
      <c r="J50" s="7"/>
      <c r="K50" s="8"/>
    </row>
    <row r="51" spans="1:11" ht="12.75" customHeight="1" x14ac:dyDescent="0.25">
      <c r="A51" s="10"/>
      <c r="B51" s="20" t="s">
        <v>56</v>
      </c>
      <c r="C51" s="36" t="s">
        <v>57</v>
      </c>
      <c r="D51" s="69">
        <v>3</v>
      </c>
      <c r="E51" s="62" t="s">
        <v>111</v>
      </c>
      <c r="F51" s="38">
        <v>10825</v>
      </c>
      <c r="G51" s="38">
        <f>D51*F51</f>
        <v>32475</v>
      </c>
      <c r="H51" s="15"/>
      <c r="I51" s="7"/>
      <c r="J51" s="7"/>
      <c r="K51" s="8"/>
    </row>
    <row r="52" spans="1:11" ht="12.75" customHeight="1" x14ac:dyDescent="0.25">
      <c r="A52" s="10"/>
      <c r="B52" s="20" t="s">
        <v>58</v>
      </c>
      <c r="C52" s="36" t="s">
        <v>59</v>
      </c>
      <c r="D52" s="69">
        <v>1.2</v>
      </c>
      <c r="E52" s="62" t="s">
        <v>108</v>
      </c>
      <c r="F52" s="38">
        <v>38500</v>
      </c>
      <c r="G52" s="38">
        <f>D52*F52</f>
        <v>46200</v>
      </c>
      <c r="H52" s="15"/>
      <c r="I52" s="7"/>
      <c r="J52" s="7"/>
      <c r="K52" s="8"/>
    </row>
    <row r="53" spans="1:11" ht="12.75" customHeight="1" x14ac:dyDescent="0.25">
      <c r="A53" s="10"/>
      <c r="B53" s="20" t="s">
        <v>60</v>
      </c>
      <c r="C53" s="36" t="s">
        <v>57</v>
      </c>
      <c r="D53" s="69">
        <v>1.2</v>
      </c>
      <c r="E53" s="62" t="s">
        <v>108</v>
      </c>
      <c r="F53" s="38">
        <v>38500</v>
      </c>
      <c r="G53" s="38">
        <f>D53*F53</f>
        <v>46200</v>
      </c>
      <c r="H53" s="15"/>
      <c r="I53" s="7"/>
      <c r="J53" s="7"/>
      <c r="K53" s="8"/>
    </row>
    <row r="54" spans="1:11" ht="12.75" customHeight="1" x14ac:dyDescent="0.25">
      <c r="A54" s="10"/>
      <c r="B54" s="20" t="s">
        <v>61</v>
      </c>
      <c r="C54" s="36" t="s">
        <v>59</v>
      </c>
      <c r="D54" s="69">
        <v>2</v>
      </c>
      <c r="E54" s="62" t="s">
        <v>108</v>
      </c>
      <c r="F54" s="38">
        <v>30000</v>
      </c>
      <c r="G54" s="38">
        <v>60000</v>
      </c>
      <c r="H54" s="15"/>
      <c r="I54" s="7"/>
      <c r="J54" s="7"/>
      <c r="K54" s="8"/>
    </row>
    <row r="55" spans="1:11" ht="12.75" customHeight="1" x14ac:dyDescent="0.25">
      <c r="A55" s="10"/>
      <c r="B55" s="20" t="s">
        <v>62</v>
      </c>
      <c r="C55" s="36" t="s">
        <v>59</v>
      </c>
      <c r="D55" s="69">
        <v>0.5</v>
      </c>
      <c r="E55" s="62" t="s">
        <v>108</v>
      </c>
      <c r="F55" s="38">
        <v>56678</v>
      </c>
      <c r="G55" s="38">
        <f t="shared" ref="G55:G62" si="1">D55*F55</f>
        <v>28339</v>
      </c>
      <c r="H55" s="15"/>
      <c r="I55" s="7"/>
      <c r="J55" s="7"/>
      <c r="K55" s="8"/>
    </row>
    <row r="56" spans="1:11" ht="12.75" customHeight="1" x14ac:dyDescent="0.25">
      <c r="A56" s="10"/>
      <c r="B56" s="20" t="s">
        <v>63</v>
      </c>
      <c r="C56" s="36" t="s">
        <v>57</v>
      </c>
      <c r="D56" s="69">
        <v>0.14000000000000001</v>
      </c>
      <c r="E56" s="62" t="s">
        <v>109</v>
      </c>
      <c r="F56" s="38">
        <v>80356</v>
      </c>
      <c r="G56" s="38">
        <f t="shared" si="1"/>
        <v>11249.840000000002</v>
      </c>
      <c r="H56" s="15"/>
      <c r="I56" s="7"/>
      <c r="J56" s="7"/>
      <c r="K56" s="8"/>
    </row>
    <row r="57" spans="1:11" ht="12.75" customHeight="1" x14ac:dyDescent="0.25">
      <c r="A57" s="10"/>
      <c r="B57" s="20" t="s">
        <v>64</v>
      </c>
      <c r="C57" s="36" t="s">
        <v>57</v>
      </c>
      <c r="D57" s="69">
        <v>0.14000000000000001</v>
      </c>
      <c r="E57" s="62" t="s">
        <v>109</v>
      </c>
      <c r="F57" s="38">
        <v>80356</v>
      </c>
      <c r="G57" s="38">
        <f t="shared" si="1"/>
        <v>11249.840000000002</v>
      </c>
      <c r="H57" s="15"/>
      <c r="I57" s="7"/>
      <c r="J57" s="7"/>
      <c r="K57" s="8"/>
    </row>
    <row r="58" spans="1:11" ht="12.75" customHeight="1" x14ac:dyDescent="0.25">
      <c r="A58" s="10"/>
      <c r="B58" s="20" t="s">
        <v>65</v>
      </c>
      <c r="C58" s="36" t="s">
        <v>59</v>
      </c>
      <c r="D58" s="69">
        <v>1.1000000000000001</v>
      </c>
      <c r="E58" s="62" t="s">
        <v>109</v>
      </c>
      <c r="F58" s="38">
        <v>50000</v>
      </c>
      <c r="G58" s="38">
        <f t="shared" si="1"/>
        <v>55000.000000000007</v>
      </c>
      <c r="H58" s="15"/>
      <c r="I58" s="7"/>
      <c r="J58" s="7"/>
      <c r="K58" s="8"/>
    </row>
    <row r="59" spans="1:11" ht="12.75" customHeight="1" x14ac:dyDescent="0.25">
      <c r="A59" s="10"/>
      <c r="B59" s="20" t="s">
        <v>66</v>
      </c>
      <c r="C59" s="36" t="s">
        <v>57</v>
      </c>
      <c r="D59" s="69">
        <v>1.1000000000000001</v>
      </c>
      <c r="E59" s="62" t="s">
        <v>109</v>
      </c>
      <c r="F59" s="38">
        <v>50000</v>
      </c>
      <c r="G59" s="38">
        <f t="shared" si="1"/>
        <v>55000.000000000007</v>
      </c>
      <c r="H59" s="15"/>
      <c r="I59" s="7"/>
      <c r="J59" s="7"/>
      <c r="K59" s="8"/>
    </row>
    <row r="60" spans="1:11" ht="12.75" customHeight="1" x14ac:dyDescent="0.25">
      <c r="A60" s="10"/>
      <c r="B60" s="20" t="s">
        <v>67</v>
      </c>
      <c r="C60" s="36" t="s">
        <v>55</v>
      </c>
      <c r="D60" s="69">
        <v>300</v>
      </c>
      <c r="E60" s="62" t="s">
        <v>111</v>
      </c>
      <c r="F60" s="38">
        <v>1120</v>
      </c>
      <c r="G60" s="38">
        <f t="shared" si="1"/>
        <v>336000</v>
      </c>
      <c r="H60" s="15"/>
      <c r="I60" s="7"/>
      <c r="J60" s="7"/>
      <c r="K60" s="8"/>
    </row>
    <row r="61" spans="1:11" ht="12.75" customHeight="1" x14ac:dyDescent="0.25">
      <c r="A61" s="10"/>
      <c r="B61" s="18" t="s">
        <v>68</v>
      </c>
      <c r="C61" s="36" t="s">
        <v>55</v>
      </c>
      <c r="D61" s="69">
        <v>400</v>
      </c>
      <c r="E61" s="62" t="s">
        <v>111</v>
      </c>
      <c r="F61" s="38">
        <v>1040</v>
      </c>
      <c r="G61" s="38">
        <f t="shared" si="1"/>
        <v>416000</v>
      </c>
      <c r="H61" s="15"/>
      <c r="I61" s="7"/>
      <c r="J61" s="7"/>
      <c r="K61" s="8"/>
    </row>
    <row r="62" spans="1:11" ht="12.75" customHeight="1" x14ac:dyDescent="0.25">
      <c r="A62" s="10"/>
      <c r="B62" s="70" t="s">
        <v>69</v>
      </c>
      <c r="C62" s="64" t="s">
        <v>70</v>
      </c>
      <c r="D62" s="71">
        <v>80</v>
      </c>
      <c r="E62" s="66" t="s">
        <v>110</v>
      </c>
      <c r="F62" s="67">
        <v>1000</v>
      </c>
      <c r="G62" s="67">
        <f t="shared" si="1"/>
        <v>80000</v>
      </c>
      <c r="H62" s="15"/>
      <c r="I62" s="7"/>
      <c r="J62" s="7"/>
      <c r="K62" s="8"/>
    </row>
    <row r="63" spans="1:11" ht="13.5" customHeight="1" x14ac:dyDescent="0.25">
      <c r="A63" s="31"/>
      <c r="B63" s="53" t="s">
        <v>71</v>
      </c>
      <c r="C63" s="54"/>
      <c r="D63" s="54"/>
      <c r="E63" s="72"/>
      <c r="F63" s="72"/>
      <c r="G63" s="73">
        <f>SUM(G50:G62)</f>
        <v>1297713.6800000002</v>
      </c>
      <c r="H63" s="50"/>
      <c r="I63" s="7"/>
      <c r="J63" s="7"/>
      <c r="K63" s="8"/>
    </row>
    <row r="64" spans="1:11" ht="12" customHeight="1" x14ac:dyDescent="0.25">
      <c r="A64" s="2"/>
      <c r="B64" s="56"/>
      <c r="C64" s="57"/>
      <c r="D64" s="57"/>
      <c r="E64" s="74"/>
      <c r="F64" s="58"/>
      <c r="G64" s="58"/>
      <c r="H64" s="6"/>
      <c r="I64" s="7"/>
      <c r="J64" s="7"/>
      <c r="K64" s="8"/>
    </row>
    <row r="65" spans="1:11" ht="12" customHeight="1" x14ac:dyDescent="0.25">
      <c r="A65" s="31"/>
      <c r="B65" s="44" t="s">
        <v>72</v>
      </c>
      <c r="C65" s="45"/>
      <c r="D65" s="46"/>
      <c r="E65" s="46"/>
      <c r="F65" s="47"/>
      <c r="G65" s="47"/>
      <c r="H65" s="6"/>
      <c r="I65" s="7"/>
      <c r="J65" s="7"/>
      <c r="K65" s="8"/>
    </row>
    <row r="66" spans="1:11" ht="24" customHeight="1" x14ac:dyDescent="0.25">
      <c r="A66" s="31"/>
      <c r="B66" s="59" t="s">
        <v>73</v>
      </c>
      <c r="C66" s="60" t="s">
        <v>52</v>
      </c>
      <c r="D66" s="60" t="s">
        <v>53</v>
      </c>
      <c r="E66" s="59" t="s">
        <v>24</v>
      </c>
      <c r="F66" s="60" t="s">
        <v>25</v>
      </c>
      <c r="G66" s="59" t="s">
        <v>26</v>
      </c>
      <c r="H66" s="50"/>
      <c r="I66" s="7"/>
      <c r="J66" s="7"/>
      <c r="K66" s="8"/>
    </row>
    <row r="67" spans="1:11" ht="12.75" customHeight="1" x14ac:dyDescent="0.25">
      <c r="A67" s="10"/>
      <c r="B67" s="18" t="s">
        <v>74</v>
      </c>
      <c r="C67" s="36" t="s">
        <v>75</v>
      </c>
      <c r="D67" s="75">
        <v>1</v>
      </c>
      <c r="E67" s="36" t="s">
        <v>76</v>
      </c>
      <c r="F67" s="38">
        <v>33000</v>
      </c>
      <c r="G67" s="76">
        <f>F67*D67</f>
        <v>33000</v>
      </c>
      <c r="H67" s="15"/>
      <c r="I67" s="7"/>
      <c r="J67" s="7"/>
      <c r="K67" s="8"/>
    </row>
    <row r="68" spans="1:11" ht="13.5" customHeight="1" x14ac:dyDescent="0.25">
      <c r="A68" s="31"/>
      <c r="B68" s="77" t="s">
        <v>77</v>
      </c>
      <c r="C68" s="78"/>
      <c r="D68" s="78"/>
      <c r="E68" s="78"/>
      <c r="F68" s="79"/>
      <c r="G68" s="80">
        <f>SUM(G67)</f>
        <v>33000</v>
      </c>
      <c r="H68" s="50"/>
      <c r="I68" s="7"/>
      <c r="J68" s="7"/>
      <c r="K68" s="8"/>
    </row>
    <row r="69" spans="1:11" ht="12" customHeight="1" x14ac:dyDescent="0.25">
      <c r="A69" s="2"/>
      <c r="B69" s="81"/>
      <c r="C69" s="81"/>
      <c r="D69" s="81"/>
      <c r="E69" s="81"/>
      <c r="F69" s="82"/>
      <c r="G69" s="82"/>
      <c r="H69" s="6"/>
      <c r="I69" s="7"/>
      <c r="J69" s="7"/>
      <c r="K69" s="8"/>
    </row>
    <row r="70" spans="1:11" ht="12" customHeight="1" x14ac:dyDescent="0.25">
      <c r="A70" s="10"/>
      <c r="B70" s="83" t="s">
        <v>78</v>
      </c>
      <c r="C70" s="84"/>
      <c r="D70" s="84"/>
      <c r="E70" s="84"/>
      <c r="F70" s="84"/>
      <c r="G70" s="85">
        <f>G22+G46+G63+G68</f>
        <v>1589151.1800000002</v>
      </c>
      <c r="H70" s="15"/>
      <c r="I70" s="7"/>
      <c r="J70" s="7"/>
      <c r="K70" s="8"/>
    </row>
    <row r="71" spans="1:11" ht="12" customHeight="1" x14ac:dyDescent="0.25">
      <c r="A71" s="10"/>
      <c r="B71" s="86" t="s">
        <v>79</v>
      </c>
      <c r="C71" s="87"/>
      <c r="D71" s="87"/>
      <c r="E71" s="87"/>
      <c r="F71" s="87"/>
      <c r="G71" s="88">
        <f>G70*0.05</f>
        <v>79457.559000000008</v>
      </c>
      <c r="H71" s="15"/>
      <c r="I71" s="7"/>
      <c r="J71" s="7"/>
      <c r="K71" s="8"/>
    </row>
    <row r="72" spans="1:11" ht="12" customHeight="1" x14ac:dyDescent="0.25">
      <c r="A72" s="10"/>
      <c r="B72" s="89" t="s">
        <v>80</v>
      </c>
      <c r="C72" s="90"/>
      <c r="D72" s="90"/>
      <c r="E72" s="90"/>
      <c r="F72" s="90"/>
      <c r="G72" s="91">
        <f>G71+G70</f>
        <v>1668608.7390000001</v>
      </c>
      <c r="H72" s="15"/>
      <c r="I72" s="7"/>
      <c r="J72" s="7"/>
      <c r="K72" s="8"/>
    </row>
    <row r="73" spans="1:11" ht="12" customHeight="1" x14ac:dyDescent="0.25">
      <c r="A73" s="10"/>
      <c r="B73" s="86" t="s">
        <v>81</v>
      </c>
      <c r="C73" s="87"/>
      <c r="D73" s="87"/>
      <c r="E73" s="87"/>
      <c r="F73" s="87"/>
      <c r="G73" s="88">
        <f>G12</f>
        <v>2200000</v>
      </c>
      <c r="H73" s="15"/>
      <c r="I73" s="7"/>
      <c r="J73" s="7"/>
      <c r="K73" s="8"/>
    </row>
    <row r="74" spans="1:11" ht="12" customHeight="1" x14ac:dyDescent="0.25">
      <c r="A74" s="10"/>
      <c r="B74" s="92" t="s">
        <v>82</v>
      </c>
      <c r="C74" s="93"/>
      <c r="D74" s="93"/>
      <c r="E74" s="93"/>
      <c r="F74" s="93"/>
      <c r="G74" s="94">
        <f>G73-G72</f>
        <v>531391.26099999994</v>
      </c>
      <c r="H74" s="50"/>
      <c r="I74" s="7"/>
      <c r="J74" s="7"/>
      <c r="K74" s="8"/>
    </row>
    <row r="75" spans="1:11" ht="12" customHeight="1" x14ac:dyDescent="0.25">
      <c r="A75" s="95"/>
      <c r="B75" s="96" t="s">
        <v>83</v>
      </c>
      <c r="C75" s="97"/>
      <c r="D75" s="97"/>
      <c r="E75" s="97"/>
      <c r="F75" s="97"/>
      <c r="G75" s="98"/>
      <c r="H75" s="7"/>
      <c r="I75" s="7"/>
      <c r="J75" s="7"/>
      <c r="K75" s="8"/>
    </row>
    <row r="76" spans="1:11" ht="12.75" customHeight="1" x14ac:dyDescent="0.25">
      <c r="A76" s="95"/>
      <c r="B76" s="99"/>
      <c r="C76" s="100"/>
      <c r="D76" s="100"/>
      <c r="E76" s="100"/>
      <c r="F76" s="100"/>
      <c r="G76" s="101"/>
      <c r="H76" s="7"/>
      <c r="I76" s="7"/>
      <c r="J76" s="7"/>
      <c r="K76" s="8"/>
    </row>
    <row r="77" spans="1:11" ht="12" customHeight="1" x14ac:dyDescent="0.25">
      <c r="A77" s="102"/>
      <c r="B77" s="103" t="s">
        <v>84</v>
      </c>
      <c r="C77" s="104"/>
      <c r="D77" s="104"/>
      <c r="E77" s="104"/>
      <c r="F77" s="105"/>
      <c r="G77" s="106"/>
      <c r="H77" s="7"/>
      <c r="I77" s="7"/>
      <c r="J77" s="7"/>
      <c r="K77" s="8"/>
    </row>
    <row r="78" spans="1:11" ht="12" customHeight="1" x14ac:dyDescent="0.25">
      <c r="A78" s="102"/>
      <c r="B78" s="107" t="s">
        <v>85</v>
      </c>
      <c r="C78" s="108"/>
      <c r="D78" s="108"/>
      <c r="E78" s="108"/>
      <c r="F78" s="109"/>
      <c r="G78" s="106"/>
      <c r="H78" s="7"/>
      <c r="I78" s="7"/>
      <c r="J78" s="7"/>
      <c r="K78" s="8"/>
    </row>
    <row r="79" spans="1:11" ht="12" customHeight="1" x14ac:dyDescent="0.25">
      <c r="A79" s="102"/>
      <c r="B79" s="107" t="s">
        <v>86</v>
      </c>
      <c r="C79" s="108"/>
      <c r="D79" s="108"/>
      <c r="E79" s="108"/>
      <c r="F79" s="109"/>
      <c r="G79" s="106"/>
      <c r="H79" s="7"/>
      <c r="I79" s="7"/>
      <c r="J79" s="7"/>
      <c r="K79" s="8"/>
    </row>
    <row r="80" spans="1:11" ht="12" customHeight="1" x14ac:dyDescent="0.25">
      <c r="A80" s="102"/>
      <c r="B80" s="107" t="s">
        <v>87</v>
      </c>
      <c r="C80" s="108"/>
      <c r="D80" s="108"/>
      <c r="E80" s="108"/>
      <c r="F80" s="109"/>
      <c r="G80" s="106"/>
      <c r="H80" s="7"/>
      <c r="I80" s="7"/>
      <c r="J80" s="7"/>
      <c r="K80" s="8"/>
    </row>
    <row r="81" spans="1:11" ht="12" customHeight="1" x14ac:dyDescent="0.25">
      <c r="A81" s="102"/>
      <c r="B81" s="107" t="s">
        <v>88</v>
      </c>
      <c r="C81" s="108"/>
      <c r="D81" s="108"/>
      <c r="E81" s="108"/>
      <c r="F81" s="109"/>
      <c r="G81" s="106"/>
      <c r="H81" s="7"/>
      <c r="I81" s="7"/>
      <c r="J81" s="7"/>
      <c r="K81" s="8"/>
    </row>
    <row r="82" spans="1:11" ht="12" customHeight="1" x14ac:dyDescent="0.25">
      <c r="A82" s="102"/>
      <c r="B82" s="107" t="s">
        <v>89</v>
      </c>
      <c r="C82" s="108"/>
      <c r="D82" s="108"/>
      <c r="E82" s="108"/>
      <c r="F82" s="109"/>
      <c r="G82" s="106"/>
      <c r="H82" s="7"/>
      <c r="I82" s="7"/>
      <c r="J82" s="7"/>
      <c r="K82" s="8"/>
    </row>
    <row r="83" spans="1:11" ht="12.75" customHeight="1" x14ac:dyDescent="0.25">
      <c r="A83" s="102"/>
      <c r="B83" s="110" t="s">
        <v>90</v>
      </c>
      <c r="C83" s="111"/>
      <c r="D83" s="111"/>
      <c r="E83" s="111"/>
      <c r="F83" s="112"/>
      <c r="G83" s="106"/>
      <c r="H83" s="7"/>
      <c r="I83" s="7"/>
      <c r="J83" s="7"/>
      <c r="K83" s="8"/>
    </row>
    <row r="84" spans="1:11" ht="12.75" customHeight="1" x14ac:dyDescent="0.25">
      <c r="A84" s="95"/>
      <c r="B84" s="113"/>
      <c r="C84" s="104"/>
      <c r="D84" s="104"/>
      <c r="E84" s="104"/>
      <c r="F84" s="104"/>
      <c r="G84" s="101"/>
      <c r="H84" s="7"/>
      <c r="I84" s="7"/>
      <c r="J84" s="7"/>
      <c r="K84" s="8"/>
    </row>
    <row r="85" spans="1:11" ht="15" customHeight="1" x14ac:dyDescent="0.25">
      <c r="A85" s="102"/>
      <c r="B85" s="150" t="s">
        <v>91</v>
      </c>
      <c r="C85" s="151"/>
      <c r="D85" s="114"/>
      <c r="E85" s="115"/>
      <c r="F85" s="116"/>
      <c r="G85" s="101"/>
      <c r="H85" s="7"/>
      <c r="I85" s="7"/>
      <c r="J85" s="7"/>
      <c r="K85" s="8"/>
    </row>
    <row r="86" spans="1:11" ht="12" customHeight="1" x14ac:dyDescent="0.25">
      <c r="A86" s="102"/>
      <c r="B86" s="117" t="s">
        <v>73</v>
      </c>
      <c r="C86" s="118" t="s">
        <v>92</v>
      </c>
      <c r="D86" s="119" t="s">
        <v>93</v>
      </c>
      <c r="E86" s="115"/>
      <c r="F86" s="116"/>
      <c r="G86" s="101"/>
      <c r="H86" s="7"/>
      <c r="I86" s="7"/>
      <c r="J86" s="7"/>
      <c r="K86" s="8"/>
    </row>
    <row r="87" spans="1:11" ht="12" customHeight="1" x14ac:dyDescent="0.25">
      <c r="A87" s="102"/>
      <c r="B87" s="120" t="s">
        <v>94</v>
      </c>
      <c r="C87" s="121">
        <f>G22</f>
        <v>20000</v>
      </c>
      <c r="D87" s="122">
        <f>(C87/C93)</f>
        <v>1.1986033353742371E-2</v>
      </c>
      <c r="E87" s="115"/>
      <c r="F87" s="116"/>
      <c r="G87" s="101"/>
      <c r="H87" s="7"/>
      <c r="I87" s="7"/>
      <c r="J87" s="7"/>
      <c r="K87" s="8"/>
    </row>
    <row r="88" spans="1:11" ht="12" customHeight="1" x14ac:dyDescent="0.25">
      <c r="A88" s="102"/>
      <c r="B88" s="120" t="s">
        <v>95</v>
      </c>
      <c r="C88" s="123">
        <f>G27</f>
        <v>0</v>
      </c>
      <c r="D88" s="122">
        <v>0</v>
      </c>
      <c r="E88" s="115"/>
      <c r="F88" s="116"/>
      <c r="G88" s="101"/>
      <c r="H88" s="7"/>
      <c r="I88" s="7"/>
      <c r="J88" s="7"/>
      <c r="K88" s="8"/>
    </row>
    <row r="89" spans="1:11" ht="12" customHeight="1" x14ac:dyDescent="0.25">
      <c r="A89" s="102"/>
      <c r="B89" s="120" t="s">
        <v>96</v>
      </c>
      <c r="C89" s="121">
        <f>G46</f>
        <v>238437.5</v>
      </c>
      <c r="D89" s="122">
        <f>(C89/C93)</f>
        <v>0.14289599138914733</v>
      </c>
      <c r="E89" s="115"/>
      <c r="F89" s="116"/>
      <c r="G89" s="101"/>
      <c r="H89" s="7"/>
      <c r="I89" s="7"/>
      <c r="J89" s="7"/>
      <c r="K89" s="8"/>
    </row>
    <row r="90" spans="1:11" ht="12" customHeight="1" x14ac:dyDescent="0.25">
      <c r="A90" s="102"/>
      <c r="B90" s="120" t="s">
        <v>51</v>
      </c>
      <c r="C90" s="121">
        <f>G63</f>
        <v>1297713.6800000002</v>
      </c>
      <c r="D90" s="122">
        <f>(C90/C93)</f>
        <v>0.7777219726043878</v>
      </c>
      <c r="E90" s="115"/>
      <c r="F90" s="116"/>
      <c r="G90" s="101"/>
      <c r="H90" s="7"/>
      <c r="I90" s="7"/>
      <c r="J90" s="7"/>
      <c r="K90" s="8"/>
    </row>
    <row r="91" spans="1:11" ht="12" customHeight="1" x14ac:dyDescent="0.25">
      <c r="A91" s="102"/>
      <c r="B91" s="120" t="s">
        <v>97</v>
      </c>
      <c r="C91" s="124">
        <f>G68</f>
        <v>33000</v>
      </c>
      <c r="D91" s="122">
        <f>(C91/C93)</f>
        <v>1.9776955033674912E-2</v>
      </c>
      <c r="E91" s="125"/>
      <c r="F91" s="126"/>
      <c r="G91" s="101"/>
      <c r="H91" s="7"/>
      <c r="I91" s="7"/>
      <c r="J91" s="7"/>
      <c r="K91" s="8"/>
    </row>
    <row r="92" spans="1:11" ht="12" customHeight="1" x14ac:dyDescent="0.25">
      <c r="A92" s="102"/>
      <c r="B92" s="120" t="s">
        <v>98</v>
      </c>
      <c r="C92" s="124">
        <f>G71</f>
        <v>79457.559000000008</v>
      </c>
      <c r="D92" s="122">
        <f>(C92/C93)</f>
        <v>4.7619047619047623E-2</v>
      </c>
      <c r="E92" s="125"/>
      <c r="F92" s="126"/>
      <c r="G92" s="101"/>
      <c r="H92" s="7"/>
      <c r="I92" s="7"/>
      <c r="J92" s="7"/>
      <c r="K92" s="8"/>
    </row>
    <row r="93" spans="1:11" ht="12.75" customHeight="1" x14ac:dyDescent="0.25">
      <c r="A93" s="102"/>
      <c r="B93" s="127" t="s">
        <v>99</v>
      </c>
      <c r="C93" s="128">
        <f>SUM(C87:C92)</f>
        <v>1668608.7390000001</v>
      </c>
      <c r="D93" s="129">
        <f>SUM(D87:D92)</f>
        <v>1</v>
      </c>
      <c r="E93" s="125"/>
      <c r="F93" s="126"/>
      <c r="G93" s="101"/>
      <c r="H93" s="7"/>
      <c r="I93" s="7"/>
      <c r="J93" s="7"/>
      <c r="K93" s="8"/>
    </row>
    <row r="94" spans="1:11" ht="12" customHeight="1" x14ac:dyDescent="0.25">
      <c r="A94" s="95"/>
      <c r="B94" s="130"/>
      <c r="C94" s="131"/>
      <c r="D94" s="131"/>
      <c r="E94" s="132"/>
      <c r="F94" s="132"/>
      <c r="G94" s="101"/>
      <c r="H94" s="7"/>
      <c r="I94" s="7"/>
      <c r="J94" s="7"/>
      <c r="K94" s="8"/>
    </row>
    <row r="95" spans="1:11" ht="12.75" customHeight="1" x14ac:dyDescent="0.25">
      <c r="A95" s="95"/>
      <c r="B95" s="133"/>
      <c r="C95" s="132"/>
      <c r="D95" s="132"/>
      <c r="E95" s="132"/>
      <c r="F95" s="132"/>
      <c r="G95" s="101"/>
      <c r="H95" s="7"/>
      <c r="I95" s="7"/>
      <c r="J95" s="7"/>
      <c r="K95" s="8"/>
    </row>
    <row r="96" spans="1:11" ht="12" customHeight="1" x14ac:dyDescent="0.25">
      <c r="A96" s="102"/>
      <c r="B96" s="134"/>
      <c r="C96" s="135" t="s">
        <v>100</v>
      </c>
      <c r="D96" s="136"/>
      <c r="E96" s="137"/>
      <c r="F96" s="125"/>
      <c r="G96" s="101"/>
      <c r="H96" s="7"/>
      <c r="I96" s="7"/>
      <c r="J96" s="7"/>
      <c r="K96" s="8"/>
    </row>
    <row r="97" spans="1:11" ht="12" customHeight="1" x14ac:dyDescent="0.25">
      <c r="A97" s="102"/>
      <c r="B97" s="117" t="s">
        <v>101</v>
      </c>
      <c r="C97" s="138">
        <v>35</v>
      </c>
      <c r="D97" s="138">
        <v>40</v>
      </c>
      <c r="E97" s="139">
        <v>45</v>
      </c>
      <c r="F97" s="140"/>
      <c r="G97" s="141"/>
      <c r="H97" s="7"/>
      <c r="I97" s="7"/>
      <c r="J97" s="7"/>
      <c r="K97" s="8"/>
    </row>
    <row r="98" spans="1:11" ht="12.75" customHeight="1" x14ac:dyDescent="0.25">
      <c r="A98" s="102"/>
      <c r="B98" s="127" t="s">
        <v>102</v>
      </c>
      <c r="C98" s="128">
        <f>G72/C97</f>
        <v>47674.535400000001</v>
      </c>
      <c r="D98" s="128">
        <f>G72/D97</f>
        <v>41715.218475000001</v>
      </c>
      <c r="E98" s="128">
        <f>G72/E97</f>
        <v>37080.194199999998</v>
      </c>
      <c r="F98" s="142"/>
      <c r="G98" s="141"/>
      <c r="H98" s="7"/>
      <c r="I98" s="7"/>
      <c r="J98" s="7"/>
      <c r="K98" s="8"/>
    </row>
    <row r="99" spans="1:11" ht="15.6" customHeight="1" x14ac:dyDescent="0.25">
      <c r="A99" s="95"/>
      <c r="B99" s="143" t="s">
        <v>103</v>
      </c>
      <c r="C99" s="144"/>
      <c r="D99" s="144"/>
      <c r="E99" s="144"/>
      <c r="F99" s="145"/>
      <c r="G99" s="145"/>
      <c r="H99" s="146"/>
      <c r="I99" s="146"/>
      <c r="J99" s="146"/>
      <c r="K99" s="147"/>
    </row>
  </sheetData>
  <mergeCells count="8">
    <mergeCell ref="B85:C85"/>
    <mergeCell ref="E13:F13"/>
    <mergeCell ref="E11:F11"/>
    <mergeCell ref="E10:F10"/>
    <mergeCell ref="E9:F9"/>
    <mergeCell ref="E14:F14"/>
    <mergeCell ref="E15:F15"/>
    <mergeCell ref="B17:G17"/>
  </mergeCells>
  <pageMargins left="0.748031" right="0.748031" top="0.98425200000000002" bottom="0.98425200000000002" header="0" footer="0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Zurita Mardones Cesar Daniel</cp:lastModifiedBy>
  <dcterms:modified xsi:type="dcterms:W3CDTF">2023-04-27T19:27:28Z</dcterms:modified>
</cp:coreProperties>
</file>