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/Users/zackburkhardt/Documents/Spring 2025/Hyundai Research/"/>
    </mc:Choice>
  </mc:AlternateContent>
  <xr:revisionPtr revIDLastSave="0" documentId="13_ncr:1_{FAB4B3E9-48A3-174B-B4C0-BD1C132A3419}" xr6:coauthVersionLast="47" xr6:coauthVersionMax="47" xr10:uidLastSave="{00000000-0000-0000-0000-000000000000}"/>
  <bookViews>
    <workbookView xWindow="1080" yWindow="1240" windowWidth="27640" windowHeight="16140" xr2:uid="{BEE06C48-58EF-F94B-99F0-4879F23CD7E3}"/>
  </bookViews>
  <sheets>
    <sheet name="City Data" sheetId="1" r:id="rId1"/>
    <sheet name="Energy Mixes" sheetId="2" r:id="rId2"/>
    <sheet name="Time of Use Rat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12" i="1"/>
  <c r="I9" i="1"/>
  <c r="I10" i="1"/>
  <c r="I7" i="1"/>
  <c r="I6" i="1"/>
</calcChain>
</file>

<file path=xl/sharedStrings.xml><?xml version="1.0" encoding="utf-8"?>
<sst xmlns="http://schemas.openxmlformats.org/spreadsheetml/2006/main" count="185" uniqueCount="106">
  <si>
    <t>City/State</t>
  </si>
  <si>
    <t>Heating Degree Days by Region</t>
  </si>
  <si>
    <t>Cooling Degree Days by Region</t>
  </si>
  <si>
    <t>Time-of-Use Rate (Summer, Nonsummer) /kWh</t>
  </si>
  <si>
    <t>EV Penetration (State)</t>
  </si>
  <si>
    <t>EV's Registered (city)</t>
  </si>
  <si>
    <t>Hyundai Market Share (est.) %</t>
  </si>
  <si>
    <t>Energy Mix %</t>
  </si>
  <si>
    <t>ZEV State?</t>
  </si>
  <si>
    <t>Utility Co</t>
  </si>
  <si>
    <t>Utility Partnerships with Automotive</t>
  </si>
  <si>
    <t>Our Suggested Ranking</t>
  </si>
  <si>
    <t>Hyundai Ranking</t>
  </si>
  <si>
    <t>San Diego, CA</t>
  </si>
  <si>
    <t>Pacific: 3,614</t>
  </si>
  <si>
    <t>Pacific: 831</t>
  </si>
  <si>
    <t>Off Peak: $.291    Peak: $.323         Super Peak: $.426</t>
  </si>
  <si>
    <t>See Tab 2</t>
  </si>
  <si>
    <t>Yes</t>
  </si>
  <si>
    <t>San Diego Public Utilities, SDG&amp;E</t>
  </si>
  <si>
    <t>Toyota</t>
  </si>
  <si>
    <t>https://www.sdge.com/residential/pricing-plans/about-our-pricing-plans/whenmatters#ELEC</t>
  </si>
  <si>
    <t>Miami, FL</t>
  </si>
  <si>
    <t>South Atlantic: 2,153</t>
  </si>
  <si>
    <t>South Atlantic: 2,263</t>
  </si>
  <si>
    <t>Off Peak: $.075    Peak: $.133</t>
  </si>
  <si>
    <t>N/A</t>
  </si>
  <si>
    <t>No</t>
  </si>
  <si>
    <t>Florida Power and Light</t>
  </si>
  <si>
    <t>Evolution Home, ENEL X WAY, Brightline, Evolution Fleet</t>
  </si>
  <si>
    <t>https://www.fpl.com/rates/pdf/new-customer-overview.pdf</t>
  </si>
  <si>
    <t>Atlanta, GA</t>
  </si>
  <si>
    <t>Off Peak: $.07      Peak: $.29</t>
  </si>
  <si>
    <t>Georgia Power</t>
  </si>
  <si>
    <t>Cox Automotive, Hyundai Motor Group</t>
  </si>
  <si>
    <t>https://www.georgiapower.com/residential/billing-and-rate-plans/pricing-and-rate-plans/nights-weekends.html</t>
  </si>
  <si>
    <t>Ann Arbor, Michigan</t>
  </si>
  <si>
    <t>East North Central: 5,424</t>
  </si>
  <si>
    <t>East North Central: 710</t>
  </si>
  <si>
    <t>Off Peak: $.1673 Peak: $.224, .181</t>
  </si>
  <si>
    <t>DTE</t>
  </si>
  <si>
    <t>BMW, GM, Ford</t>
  </si>
  <si>
    <t>https://solutions.dteenergy.com/dte/en/Products/Time-of-Day-3-p-m---7-p-m-/p/TOD-3-7</t>
  </si>
  <si>
    <t>Seattle, WA</t>
  </si>
  <si>
    <t>Off Peak: $.197, .313 Peak: $.064</t>
  </si>
  <si>
    <t>PSE/Seattle city light</t>
  </si>
  <si>
    <t>Autogrid</t>
  </si>
  <si>
    <t>https://www.pse.com/-/media/Project/PSE/Portal/Rate-documents/Electric2/elec_sch_307.pdf?rev=eef517ccf8604549a37400a70c271784&amp;modified=20231016214142&amp;hash=7C30D18B4EF6BD1FFE558D08514CDF7F</t>
  </si>
  <si>
    <t>Long Island, NY</t>
  </si>
  <si>
    <t>Mid Atlantic: 4,949</t>
  </si>
  <si>
    <t>Mid Atlantic: 686</t>
  </si>
  <si>
    <t>Off Peak: $.214, .198 Peak: $.423, .392</t>
  </si>
  <si>
    <t>LIPA, PSEG</t>
  </si>
  <si>
    <t>BMW and Nissan (New Jersey PSEG)</t>
  </si>
  <si>
    <t>https://www.psegliny.com/aboutpseglongisland/ratesandtariffs/-/media/A0FDA80A6FE44A45973922422E86BD9E.ashx</t>
  </si>
  <si>
    <t>Chicago, IL</t>
  </si>
  <si>
    <t>Off Peak: $.0245, Peak: $.0397,     Super Peak: $.0612</t>
  </si>
  <si>
    <t>ComEd</t>
  </si>
  <si>
    <t>Sutton Ford</t>
  </si>
  <si>
    <t>https://www.citizensutilityboard.org/wp-content/uploads/2020/07/Time-Of-Use.pdf</t>
  </si>
  <si>
    <t>Los Angeles, CA</t>
  </si>
  <si>
    <t>Off Peak: $.198-.219, Peak: $.225-.243,     High Peak: $.225-.299</t>
  </si>
  <si>
    <t>Los Angeles Dept of Water and Power</t>
  </si>
  <si>
    <t>https://www.ladwp.com/account/customer-service/electric-rates/residential-rates</t>
  </si>
  <si>
    <t>Houston, TX</t>
  </si>
  <si>
    <t>West South Central: 1,719</t>
  </si>
  <si>
    <t>West South Central: 3,123</t>
  </si>
  <si>
    <t>Centerpoint, Entergy, 5 utility companies</t>
  </si>
  <si>
    <t>TXU Energy and Ford</t>
  </si>
  <si>
    <t>Orlando, FL</t>
  </si>
  <si>
    <t>N/A (yet)</t>
  </si>
  <si>
    <t>OUC</t>
  </si>
  <si>
    <t>College Station, TX</t>
  </si>
  <si>
    <t>College Station Utilities</t>
  </si>
  <si>
    <t>California</t>
  </si>
  <si>
    <t>Florida</t>
  </si>
  <si>
    <t>Georgia</t>
  </si>
  <si>
    <t>Washington</t>
  </si>
  <si>
    <t>New York</t>
  </si>
  <si>
    <t>Illinois</t>
  </si>
  <si>
    <t>Texas</t>
  </si>
  <si>
    <t>Michigan</t>
  </si>
  <si>
    <t>Plan Name</t>
  </si>
  <si>
    <t>Base Rate/Service Charge ($/Month)</t>
  </si>
  <si>
    <t>Calculation</t>
  </si>
  <si>
    <t>Rates (Summer, Nonsummer) /kWh</t>
  </si>
  <si>
    <t>Source</t>
  </si>
  <si>
    <t>Notes</t>
  </si>
  <si>
    <t>TOU-ELEC Pricing Plan</t>
  </si>
  <si>
    <t>Residential TOU Rider (RTR-1)</t>
  </si>
  <si>
    <t>Nights and Weekends</t>
  </si>
  <si>
    <t>$.46 * 30 days = ~$14</t>
  </si>
  <si>
    <t>Time of Day 3 PM to 7 PM</t>
  </si>
  <si>
    <t>Interesting resource for applicance costs with TOD usage: https://www.dteenergy.com/content/dam/dteenergy/deg/website/hybris/time-of-day/TODChart.pdf</t>
  </si>
  <si>
    <t>Info for additional rates: https://www.dteenergy.com/content/dam/dteenergy/deg/website/residential/Service-Request/pricing/residential-pricing-options/Residential-Electric-Pricing-Options-09_24.pdf</t>
  </si>
  <si>
    <t>TOU Pilot Program (PSE)</t>
  </si>
  <si>
    <t>$7.49 single phase              $17.99 three phase</t>
  </si>
  <si>
    <t>Off Peak: $.099, .313 Peak: $.064</t>
  </si>
  <si>
    <t>https://www.pse.com/en/account-and-billing/time-of-use/tou-faq</t>
  </si>
  <si>
    <t>From this FAQ, click the dropdown "What are the peak and off-peak periods for my TOU rate plan?", then download  SCH. 307 Time-of-Use</t>
  </si>
  <si>
    <t>Rate 194 Time-of-Day, Off-Peak</t>
  </si>
  <si>
    <t>.51 * 30 days = 15.3</t>
  </si>
  <si>
    <t>Off Peak: $.1, .085 Peak: $.203, .172</t>
  </si>
  <si>
    <t>Time-of-Day</t>
  </si>
  <si>
    <t>These values seem particlularly low compared to other utility companies - more research can be done to make sense of the numberes if Chicago is selected</t>
  </si>
  <si>
    <t xml:space="preserve">R-1B Time-Of-Use Residential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</si>
</sst>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4"/>
      <color rgb="FFFFFFFF"/>
      <name val="Aptos"/>
    </font>
    <font>
      <sz val="14"/>
      <color rgb="FF000000"/>
      <name val="Aptos"/>
    </font>
    <font>
      <sz val="14"/>
      <name val="Arial"/>
      <family val="2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CCD2D8"/>
        <bgColor indexed="64"/>
      </patternFill>
    </fill>
    <fill>
      <patternFill patternType="solid">
        <fgColor rgb="FFE7EAED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/>
    </xf>
    <xf numFmtId="10" fontId="3" fillId="3" borderId="4" xfId="0" applyNumberFormat="1" applyFont="1" applyFill="1" applyBorder="1" applyAlignment="1">
      <alignment horizontal="center" vertical="center" wrapText="1"/>
    </xf>
    <xf numFmtId="10" fontId="3" fillId="4" borderId="4" xfId="0" applyNumberFormat="1" applyFont="1" applyFill="1" applyBorder="1" applyAlignment="1">
      <alignment horizontal="center" vertical="center" wrapText="1"/>
    </xf>
    <xf numFmtId="4" fontId="3" fillId="4" borderId="2" xfId="0" applyNumberFormat="1" applyFont="1" applyFill="1" applyBorder="1" applyAlignment="1">
      <alignment horizontal="center" vertical="center" wrapText="1"/>
    </xf>
    <xf numFmtId="4" fontId="3" fillId="3" borderId="3" xfId="0" applyNumberFormat="1" applyFont="1" applyFill="1" applyBorder="1" applyAlignment="1">
      <alignment horizontal="center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4" borderId="3" xfId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0</xdr:row>
      <xdr:rowOff>50800</xdr:rowOff>
    </xdr:from>
    <xdr:to>
      <xdr:col>16</xdr:col>
      <xdr:colOff>681879</xdr:colOff>
      <xdr:row>14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38E234-4D4F-4190-2DE9-0D487B8E1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50800"/>
          <a:ext cx="4783979" cy="29845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101600</xdr:rowOff>
    </xdr:from>
    <xdr:to>
      <xdr:col>5</xdr:col>
      <xdr:colOff>483736</xdr:colOff>
      <xdr:row>15</xdr:row>
      <xdr:rowOff>0</xdr:rowOff>
    </xdr:to>
    <xdr:pic>
      <xdr:nvPicPr>
        <xdr:cNvPr id="3" name="Picture 2" descr="A pie chart with numbers and text&#10;&#10;Description automatically generated">
          <a:extLst>
            <a:ext uri="{FF2B5EF4-FFF2-40B4-BE49-F238E27FC236}">
              <a16:creationId xmlns:a16="http://schemas.microsoft.com/office/drawing/2014/main" id="{91543648-E914-7191-1FAA-5E6AC9203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101600"/>
          <a:ext cx="4585836" cy="29464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317500</xdr:colOff>
      <xdr:row>0</xdr:row>
      <xdr:rowOff>114300</xdr:rowOff>
    </xdr:from>
    <xdr:to>
      <xdr:col>11</xdr:col>
      <xdr:colOff>17120</xdr:colOff>
      <xdr:row>14</xdr:row>
      <xdr:rowOff>177800</xdr:rowOff>
    </xdr:to>
    <xdr:pic>
      <xdr:nvPicPr>
        <xdr:cNvPr id="4" name="Picture 3" descr="A pie chart with text and numbers&#10;&#10;Description automatically generated">
          <a:extLst>
            <a:ext uri="{FF2B5EF4-FFF2-40B4-BE49-F238E27FC236}">
              <a16:creationId xmlns:a16="http://schemas.microsoft.com/office/drawing/2014/main" id="{836C445F-1D35-948A-68C1-361438D59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8339"/>
        <a:stretch/>
      </xdr:blipFill>
      <xdr:spPr>
        <a:xfrm>
          <a:off x="4445000" y="114300"/>
          <a:ext cx="4652620" cy="2908300"/>
        </a:xfrm>
        <a:prstGeom prst="rect">
          <a:avLst/>
        </a:prstGeom>
      </xdr:spPr>
    </xdr:pic>
    <xdr:clientData/>
  </xdr:twoCellAnchor>
  <xdr:twoCellAnchor editAs="oneCell">
    <xdr:from>
      <xdr:col>10</xdr:col>
      <xdr:colOff>800100</xdr:colOff>
      <xdr:row>15</xdr:row>
      <xdr:rowOff>202765</xdr:rowOff>
    </xdr:from>
    <xdr:to>
      <xdr:col>16</xdr:col>
      <xdr:colOff>631079</xdr:colOff>
      <xdr:row>29</xdr:row>
      <xdr:rowOff>190935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D021FC-DF3F-974F-ADD0-EFA760519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5100" y="3250765"/>
          <a:ext cx="4783979" cy="283297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16</xdr:row>
      <xdr:rowOff>0</xdr:rowOff>
    </xdr:from>
    <xdr:to>
      <xdr:col>5</xdr:col>
      <xdr:colOff>599552</xdr:colOff>
      <xdr:row>29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547FEE-1498-2B48-9C5F-514C88867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8100" y="3251200"/>
          <a:ext cx="4688952" cy="2717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381000</xdr:colOff>
      <xdr:row>15</xdr:row>
      <xdr:rowOff>165100</xdr:rowOff>
    </xdr:from>
    <xdr:to>
      <xdr:col>10</xdr:col>
      <xdr:colOff>791820</xdr:colOff>
      <xdr:row>29</xdr:row>
      <xdr:rowOff>157152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C4DD60-FA63-2D49-9D64-1DC7C4BAB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94" r="3794"/>
        <a:stretch/>
      </xdr:blipFill>
      <xdr:spPr>
        <a:xfrm>
          <a:off x="4508500" y="3213100"/>
          <a:ext cx="4538320" cy="2836852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609600</xdr:colOff>
      <xdr:row>30</xdr:row>
      <xdr:rowOff>190500</xdr:rowOff>
    </xdr:from>
    <xdr:to>
      <xdr:col>7</xdr:col>
      <xdr:colOff>330918</xdr:colOff>
      <xdr:row>45</xdr:row>
      <xdr:rowOff>190500</xdr:rowOff>
    </xdr:to>
    <xdr:pic>
      <xdr:nvPicPr>
        <xdr:cNvPr id="11" name="Picture 10" descr="A pie chart with text on it&#10;&#10;Description automatically generated">
          <a:extLst>
            <a:ext uri="{FF2B5EF4-FFF2-40B4-BE49-F238E27FC236}">
              <a16:creationId xmlns:a16="http://schemas.microsoft.com/office/drawing/2014/main" id="{DCB3E1A9-F053-B22F-14D9-A46A2A116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5100" y="6286500"/>
          <a:ext cx="4674318" cy="3048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161905</xdr:rowOff>
    </xdr:from>
    <xdr:to>
      <xdr:col>13</xdr:col>
      <xdr:colOff>802299</xdr:colOff>
      <xdr:row>45</xdr:row>
      <xdr:rowOff>177801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92093B-5B1B-050E-B2DB-46A60E8E6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04000" y="6257905"/>
          <a:ext cx="4929799" cy="3063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31750</xdr:colOff>
      <xdr:row>2</xdr:row>
      <xdr:rowOff>139700</xdr:rowOff>
    </xdr:from>
    <xdr:ext cx="4587730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F2BC64-F735-577C-2247-5C6E84019F27}"/>
                </a:ext>
              </a:extLst>
            </xdr:cNvPr>
            <xdr:cNvSpPr txBox="1"/>
          </xdr:nvSpPr>
          <xdr:spPr>
            <a:xfrm>
              <a:off x="9798050" y="2247900"/>
              <a:ext cx="458773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𝑃𝑒𝑎𝑘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𝑃𝑒𝑎𝑘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𝐸𝑛𝑒𝑟𝑔𝑦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𝐶h𝑎𝑟𝑔𝑒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𝑃𝑒𝑎𝑘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𝐹𝑢𝑒𝑙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𝐶h𝑎𝑟𝑔𝑒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=.1279+.00533=.133</m:t>
                    </m:r>
                  </m:oMath>
                </m:oMathPara>
              </a14:m>
              <a:endParaRPr lang="en-US" sz="1100" b="0" kern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F2BC64-F735-577C-2247-5C6E84019F27}"/>
                </a:ext>
              </a:extLst>
            </xdr:cNvPr>
            <xdr:cNvSpPr txBox="1"/>
          </xdr:nvSpPr>
          <xdr:spPr>
            <a:xfrm>
              <a:off x="9798050" y="2247900"/>
              <a:ext cx="458773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𝑃𝑒𝑎𝑘:𝑃𝑒𝑎𝑘 𝐸𝑛𝑒𝑟𝑔𝑦 𝐶ℎ𝑎𝑟𝑔𝑒+𝑃𝑒𝑎𝑘 𝐹𝑢𝑒𝑙 𝐶ℎ𝑎𝑟𝑔𝑒=.1279+.00533=.133</a:t>
              </a:r>
              <a:endParaRPr lang="en-US" sz="1100" b="0" kern="1200"/>
            </a:p>
          </xdr:txBody>
        </xdr:sp>
      </mc:Fallback>
    </mc:AlternateContent>
    <xdr:clientData/>
  </xdr:oneCellAnchor>
  <xdr:oneCellAnchor>
    <xdr:from>
      <xdr:col>4</xdr:col>
      <xdr:colOff>419101</xdr:colOff>
      <xdr:row>2</xdr:row>
      <xdr:rowOff>647700</xdr:rowOff>
    </xdr:from>
    <xdr:ext cx="3873499" cy="546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FC4C0AF-09F0-2843-B538-7351E16CC460}"/>
                </a:ext>
              </a:extLst>
            </xdr:cNvPr>
            <xdr:cNvSpPr txBox="1"/>
          </xdr:nvSpPr>
          <xdr:spPr>
            <a:xfrm>
              <a:off x="10185401" y="2755900"/>
              <a:ext cx="3873499" cy="546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𝑂𝑓𝑓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𝑃𝑒𝑎𝑘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𝑃𝑒𝑎𝑘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𝐸𝑛𝑒𝑟𝑔𝑦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𝐶h𝑎𝑟𝑔𝑒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𝑂𝑓𝑓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𝑃𝑒𝑎𝑘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𝐸𝑛𝑒𝑟𝑔𝑦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𝐶h𝑎𝑟𝑔𝑒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𝑃𝑒𝑎𝑘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𝐹𝑢𝑒𝑙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𝐶h𝑎𝑟𝑔𝑒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𝑂𝑓𝑓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𝑃𝑒𝑎𝑘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𝐹𝑢𝑒𝑙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𝐶h𝑎𝑟𝑔𝑒</m:t>
                    </m:r>
                    <m:r>
                      <a:rPr lang="en-US" sz="1100" b="0" i="1" kern="1200">
                        <a:latin typeface="Cambria Math" panose="02040503050406030204" pitchFamily="18" charset="0"/>
                      </a:rPr>
                      <m:t>=.1279−.5594+.00533−.00226=.075</m:t>
                    </m:r>
                  </m:oMath>
                </m:oMathPara>
              </a14:m>
              <a:endParaRPr lang="en-US" sz="1100" b="0" kern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FC4C0AF-09F0-2843-B538-7351E16CC460}"/>
                </a:ext>
              </a:extLst>
            </xdr:cNvPr>
            <xdr:cNvSpPr txBox="1"/>
          </xdr:nvSpPr>
          <xdr:spPr>
            <a:xfrm>
              <a:off x="10185401" y="2755900"/>
              <a:ext cx="3873499" cy="546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 kern="1200">
                  <a:latin typeface="Cambria Math" panose="02040503050406030204" pitchFamily="18" charset="0"/>
                </a:rPr>
                <a:t>𝑂𝑓𝑓−𝑃𝑒𝑎𝑘:𝑃𝑒𝑎𝑘 𝐸𝑛𝑒𝑟𝑔𝑦 𝐶ℎ𝑎𝑟𝑔𝑒+𝑂𝑓𝑓 𝑃𝑒𝑎𝑘 𝐸𝑛𝑒𝑟𝑔𝑦 𝐶ℎ𝑎𝑟𝑔𝑒+𝑃𝑒𝑎𝑘 𝐹𝑢𝑒𝑙 𝐶ℎ𝑎𝑟𝑔𝑒+𝑂𝑓𝑓 𝑃𝑒𝑎𝑘 𝐹𝑢𝑒𝑙 𝐶ℎ𝑎𝑟𝑔𝑒=.1279−.5594+.00533−.00226=.075</a:t>
              </a:r>
              <a:endParaRPr lang="en-US" sz="1100" b="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solutions.dteenergy.com/dte/en/Products/Time-of-Day-3-p-m---7-p-m-/p/TOD-3-7" TargetMode="External"/><Relationship Id="rId1" Type="http://schemas.openxmlformats.org/officeDocument/2006/relationships/hyperlink" Target="https://www.pse.com/en/account-and-billing/time-of-use/tou-fa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728C-E919-CF4D-936D-4BCE14F3B32B}">
  <dimension ref="A1:R12"/>
  <sheetViews>
    <sheetView tabSelected="1" topLeftCell="C1" zoomScale="90" zoomScaleNormal="90" workbookViewId="0">
      <selection activeCell="H5" sqref="H5"/>
    </sheetView>
  </sheetViews>
  <sheetFormatPr defaultColWidth="11" defaultRowHeight="15.95"/>
  <cols>
    <col min="1" max="1" width="1.5" hidden="1" customWidth="1"/>
    <col min="2" max="2" width="10.875" hidden="1" customWidth="1"/>
    <col min="3" max="5" width="19.125" customWidth="1"/>
    <col min="6" max="7" width="24.625" customWidth="1"/>
    <col min="8" max="8" width="21" customWidth="1"/>
    <col min="9" max="9" width="20.875" customWidth="1"/>
    <col min="10" max="10" width="34.5" customWidth="1"/>
    <col min="11" max="11" width="14.625" customWidth="1"/>
    <col min="12" max="12" width="15.125" customWidth="1"/>
    <col min="13" max="13" width="19.5" customWidth="1"/>
    <col min="14" max="14" width="17.5" customWidth="1"/>
    <col min="15" max="15" width="14.625" customWidth="1"/>
  </cols>
  <sheetData>
    <row r="1" spans="3:18" ht="60.95" thickBot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3:18" ht="89.1" customHeight="1" thickTop="1" thickBot="1">
      <c r="C2" s="9" t="s">
        <v>13</v>
      </c>
      <c r="D2" s="10" t="s">
        <v>14</v>
      </c>
      <c r="E2" s="10" t="s">
        <v>15</v>
      </c>
      <c r="F2" s="6" t="s">
        <v>16</v>
      </c>
      <c r="G2" s="12">
        <v>0.25779999999999997</v>
      </c>
      <c r="H2" s="7">
        <v>130000</v>
      </c>
      <c r="I2" s="14">
        <f>(4900/H2) * 100</f>
        <v>3.7692307692307692</v>
      </c>
      <c r="J2" s="4" t="s">
        <v>17</v>
      </c>
      <c r="K2" s="11" t="s">
        <v>18</v>
      </c>
      <c r="L2" s="11" t="s">
        <v>19</v>
      </c>
      <c r="M2" s="11" t="s">
        <v>20</v>
      </c>
      <c r="N2" s="11">
        <v>1</v>
      </c>
      <c r="O2" s="11"/>
      <c r="R2" t="s">
        <v>21</v>
      </c>
    </row>
    <row r="3" spans="3:18" ht="90.95" customHeight="1" thickTop="1" thickBot="1">
      <c r="C3" s="3" t="s">
        <v>22</v>
      </c>
      <c r="D3" s="3" t="s">
        <v>23</v>
      </c>
      <c r="E3" s="3" t="s">
        <v>24</v>
      </c>
      <c r="F3" s="5" t="s">
        <v>25</v>
      </c>
      <c r="G3" s="13">
        <v>8.5300000000000001E-2</v>
      </c>
      <c r="H3" s="7">
        <v>90000</v>
      </c>
      <c r="I3" s="6" t="s">
        <v>26</v>
      </c>
      <c r="J3" s="4" t="s">
        <v>17</v>
      </c>
      <c r="K3" s="6" t="s">
        <v>27</v>
      </c>
      <c r="L3" s="6" t="s">
        <v>28</v>
      </c>
      <c r="M3" s="6" t="s">
        <v>29</v>
      </c>
      <c r="N3" s="6">
        <v>2</v>
      </c>
      <c r="O3" s="6"/>
      <c r="R3" t="s">
        <v>30</v>
      </c>
    </row>
    <row r="4" spans="3:18" ht="111" customHeight="1" thickTop="1" thickBot="1">
      <c r="C4" s="3" t="s">
        <v>31</v>
      </c>
      <c r="D4" s="3" t="s">
        <v>23</v>
      </c>
      <c r="E4" s="3" t="s">
        <v>24</v>
      </c>
      <c r="F4" s="5" t="s">
        <v>32</v>
      </c>
      <c r="G4" s="13">
        <v>7.0300000000000001E-2</v>
      </c>
      <c r="H4" s="7">
        <v>68000</v>
      </c>
      <c r="I4" s="6" t="s">
        <v>26</v>
      </c>
      <c r="J4" s="4" t="s">
        <v>17</v>
      </c>
      <c r="K4" s="6" t="s">
        <v>27</v>
      </c>
      <c r="L4" s="6" t="s">
        <v>33</v>
      </c>
      <c r="M4" s="6" t="s">
        <v>34</v>
      </c>
      <c r="N4" s="6">
        <v>3</v>
      </c>
      <c r="O4" s="6"/>
      <c r="R4" t="s">
        <v>35</v>
      </c>
    </row>
    <row r="5" spans="3:18" ht="54.95" customHeight="1" thickTop="1" thickBot="1">
      <c r="C5" s="3" t="s">
        <v>36</v>
      </c>
      <c r="D5" s="3" t="s">
        <v>37</v>
      </c>
      <c r="E5" s="3" t="s">
        <v>38</v>
      </c>
      <c r="F5" s="5" t="s">
        <v>39</v>
      </c>
      <c r="G5" s="12">
        <v>4.6899999999999997E-2</v>
      </c>
      <c r="H5" s="7">
        <v>4500</v>
      </c>
      <c r="I5" s="8" t="s">
        <v>26</v>
      </c>
      <c r="J5" s="4" t="s">
        <v>17</v>
      </c>
      <c r="K5" s="6" t="s">
        <v>27</v>
      </c>
      <c r="L5" s="6" t="s">
        <v>40</v>
      </c>
      <c r="M5" s="6" t="s">
        <v>41</v>
      </c>
      <c r="N5" s="6">
        <v>4</v>
      </c>
      <c r="O5" s="6"/>
      <c r="R5" t="s">
        <v>42</v>
      </c>
    </row>
    <row r="6" spans="3:18" ht="39.950000000000003" thickTop="1" thickBot="1">
      <c r="C6" s="2" t="s">
        <v>43</v>
      </c>
      <c r="D6" s="10" t="s">
        <v>14</v>
      </c>
      <c r="E6" s="10" t="s">
        <v>15</v>
      </c>
      <c r="F6" s="5" t="s">
        <v>44</v>
      </c>
      <c r="G6" s="13">
        <v>0.1903</v>
      </c>
      <c r="H6" s="7">
        <v>86000</v>
      </c>
      <c r="I6" s="16">
        <f>(3000/H6)*100</f>
        <v>3.4883720930232558</v>
      </c>
      <c r="J6" s="4" t="s">
        <v>17</v>
      </c>
      <c r="K6" s="5" t="s">
        <v>18</v>
      </c>
      <c r="L6" s="5" t="s">
        <v>45</v>
      </c>
      <c r="M6" s="5" t="s">
        <v>46</v>
      </c>
      <c r="N6" s="5">
        <v>5</v>
      </c>
      <c r="O6" s="5"/>
      <c r="R6" t="s">
        <v>47</v>
      </c>
    </row>
    <row r="7" spans="3:18" ht="84" customHeight="1" thickTop="1" thickBot="1">
      <c r="C7" s="2" t="s">
        <v>48</v>
      </c>
      <c r="D7" s="10" t="s">
        <v>49</v>
      </c>
      <c r="E7" s="10" t="s">
        <v>50</v>
      </c>
      <c r="F7" s="5" t="s">
        <v>51</v>
      </c>
      <c r="G7" s="13">
        <v>9.6699999999999994E-2</v>
      </c>
      <c r="H7" s="7">
        <v>66000</v>
      </c>
      <c r="I7" s="16">
        <f>(2400/H7)*100</f>
        <v>3.6363636363636362</v>
      </c>
      <c r="J7" s="4" t="s">
        <v>17</v>
      </c>
      <c r="K7" s="5" t="s">
        <v>18</v>
      </c>
      <c r="L7" s="5" t="s">
        <v>52</v>
      </c>
      <c r="M7" s="5" t="s">
        <v>53</v>
      </c>
      <c r="N7" s="5">
        <v>6</v>
      </c>
      <c r="O7" s="5"/>
      <c r="R7" t="s">
        <v>54</v>
      </c>
    </row>
    <row r="8" spans="3:18" ht="116.1" customHeight="1" thickTop="1" thickBot="1">
      <c r="C8" s="3" t="s">
        <v>55</v>
      </c>
      <c r="D8" s="3" t="s">
        <v>37</v>
      </c>
      <c r="E8" s="3" t="s">
        <v>38</v>
      </c>
      <c r="F8" s="6" t="s">
        <v>56</v>
      </c>
      <c r="G8" s="12">
        <v>7.3099999999999998E-2</v>
      </c>
      <c r="H8" s="7">
        <v>31000</v>
      </c>
      <c r="I8" s="6" t="s">
        <v>26</v>
      </c>
      <c r="J8" s="4" t="s">
        <v>17</v>
      </c>
      <c r="K8" s="6" t="s">
        <v>27</v>
      </c>
      <c r="L8" s="6" t="s">
        <v>57</v>
      </c>
      <c r="M8" s="6" t="s">
        <v>58</v>
      </c>
      <c r="N8" s="5">
        <v>7</v>
      </c>
      <c r="O8" s="6"/>
      <c r="R8" t="s">
        <v>59</v>
      </c>
    </row>
    <row r="9" spans="3:18" ht="78" thickTop="1" thickBot="1">
      <c r="C9" s="3" t="s">
        <v>60</v>
      </c>
      <c r="D9" s="2" t="s">
        <v>14</v>
      </c>
      <c r="E9" s="2" t="s">
        <v>15</v>
      </c>
      <c r="F9" s="6" t="s">
        <v>61</v>
      </c>
      <c r="G9" s="12">
        <v>0.25779999999999997</v>
      </c>
      <c r="H9" s="7">
        <v>575000</v>
      </c>
      <c r="I9" s="15">
        <f>(1800/H9)*100</f>
        <v>0.31304347826086959</v>
      </c>
      <c r="J9" s="4" t="s">
        <v>17</v>
      </c>
      <c r="K9" s="6" t="s">
        <v>18</v>
      </c>
      <c r="L9" s="6" t="s">
        <v>62</v>
      </c>
      <c r="M9" s="6" t="s">
        <v>26</v>
      </c>
      <c r="N9" s="5">
        <v>8</v>
      </c>
      <c r="O9" s="6"/>
      <c r="R9" t="s">
        <v>63</v>
      </c>
    </row>
    <row r="10" spans="3:18" ht="78" thickTop="1" thickBot="1">
      <c r="C10" s="2" t="s">
        <v>64</v>
      </c>
      <c r="D10" s="3" t="s">
        <v>65</v>
      </c>
      <c r="E10" s="3" t="s">
        <v>66</v>
      </c>
      <c r="F10" s="5" t="s">
        <v>26</v>
      </c>
      <c r="G10" s="13">
        <v>6.1600000000000002E-2</v>
      </c>
      <c r="H10" s="7">
        <v>44000</v>
      </c>
      <c r="I10" s="16">
        <f>(600/H10)*100</f>
        <v>1.3636363636363635</v>
      </c>
      <c r="J10" s="4" t="s">
        <v>17</v>
      </c>
      <c r="K10" s="5" t="s">
        <v>27</v>
      </c>
      <c r="L10" s="5" t="s">
        <v>67</v>
      </c>
      <c r="M10" s="5" t="s">
        <v>68</v>
      </c>
      <c r="N10" s="5">
        <v>9</v>
      </c>
      <c r="O10" s="5"/>
    </row>
    <row r="11" spans="3:18" ht="42" thickTop="1" thickBot="1">
      <c r="C11" s="2" t="s">
        <v>69</v>
      </c>
      <c r="D11" s="3" t="s">
        <v>23</v>
      </c>
      <c r="E11" s="3" t="s">
        <v>24</v>
      </c>
      <c r="F11" s="5" t="s">
        <v>70</v>
      </c>
      <c r="G11" s="13">
        <v>8.5300000000000001E-2</v>
      </c>
      <c r="H11" s="7">
        <v>29000</v>
      </c>
      <c r="I11" s="5" t="s">
        <v>26</v>
      </c>
      <c r="J11" s="4" t="s">
        <v>17</v>
      </c>
      <c r="K11" s="5" t="s">
        <v>27</v>
      </c>
      <c r="L11" s="5" t="s">
        <v>71</v>
      </c>
      <c r="M11" s="5" t="s">
        <v>26</v>
      </c>
      <c r="N11" s="5">
        <v>10</v>
      </c>
      <c r="O11" s="5"/>
    </row>
    <row r="12" spans="3:18" ht="59.1" thickTop="1" thickBot="1">
      <c r="C12" s="3" t="s">
        <v>72</v>
      </c>
      <c r="D12" s="3" t="s">
        <v>65</v>
      </c>
      <c r="E12" s="3" t="s">
        <v>66</v>
      </c>
      <c r="F12" s="6" t="s">
        <v>26</v>
      </c>
      <c r="G12" s="13">
        <v>6.1600000000000002E-2</v>
      </c>
      <c r="H12" s="7">
        <v>7500</v>
      </c>
      <c r="I12" s="15">
        <f>(1600/H12)*100</f>
        <v>21.333333333333336</v>
      </c>
      <c r="J12" s="4" t="s">
        <v>17</v>
      </c>
      <c r="K12" s="6" t="s">
        <v>27</v>
      </c>
      <c r="L12" s="6" t="s">
        <v>73</v>
      </c>
      <c r="M12" s="6" t="s">
        <v>26</v>
      </c>
      <c r="N12" s="5">
        <v>11</v>
      </c>
      <c r="O12" s="6"/>
    </row>
  </sheetData>
  <sortState xmlns:xlrd2="http://schemas.microsoft.com/office/spreadsheetml/2017/richdata2" ref="C2:O12">
    <sortCondition ref="N2:N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58F3-4816-A347-9ABE-571400A193BD}">
  <dimension ref="A16:Q47"/>
  <sheetViews>
    <sheetView topLeftCell="A17" workbookViewId="0">
      <selection activeCell="B39" sqref="B39"/>
    </sheetView>
  </sheetViews>
  <sheetFormatPr defaultColWidth="11" defaultRowHeight="15.95"/>
  <sheetData>
    <row r="16" spans="1:17">
      <c r="A16" s="21" t="s">
        <v>74</v>
      </c>
      <c r="B16" s="21"/>
      <c r="C16" s="21"/>
      <c r="D16" s="21"/>
      <c r="E16" s="21"/>
      <c r="F16" s="21" t="s">
        <v>75</v>
      </c>
      <c r="G16" s="21"/>
      <c r="H16" s="21"/>
      <c r="I16" s="21"/>
      <c r="J16" s="21"/>
      <c r="K16" s="21"/>
      <c r="L16" s="21" t="s">
        <v>76</v>
      </c>
      <c r="M16" s="21"/>
      <c r="N16" s="21"/>
      <c r="O16" s="21"/>
      <c r="P16" s="21"/>
      <c r="Q16" s="21"/>
    </row>
    <row r="31" spans="1:17">
      <c r="A31" s="21" t="s">
        <v>77</v>
      </c>
      <c r="B31" s="21"/>
      <c r="C31" s="21"/>
      <c r="D31" s="21"/>
      <c r="E31" s="21"/>
      <c r="F31" s="21" t="s">
        <v>78</v>
      </c>
      <c r="G31" s="21"/>
      <c r="H31" s="21"/>
      <c r="I31" s="21"/>
      <c r="J31" s="21"/>
      <c r="K31" s="21"/>
      <c r="L31" s="21" t="s">
        <v>79</v>
      </c>
      <c r="M31" s="21"/>
      <c r="N31" s="21"/>
      <c r="O31" s="21"/>
      <c r="P31" s="21"/>
      <c r="Q31" s="21"/>
    </row>
    <row r="47" spans="3:14">
      <c r="C47" s="21" t="s">
        <v>80</v>
      </c>
      <c r="D47" s="22"/>
      <c r="E47" s="22"/>
      <c r="F47" s="22"/>
      <c r="G47" s="22"/>
      <c r="H47" s="22"/>
      <c r="I47" s="21" t="s">
        <v>81</v>
      </c>
      <c r="J47" s="21"/>
      <c r="K47" s="21"/>
      <c r="L47" s="21"/>
      <c r="M47" s="21"/>
      <c r="N47" s="21"/>
    </row>
  </sheetData>
  <mergeCells count="8">
    <mergeCell ref="C47:H47"/>
    <mergeCell ref="I47:N47"/>
    <mergeCell ref="A16:E16"/>
    <mergeCell ref="F16:K16"/>
    <mergeCell ref="L16:Q16"/>
    <mergeCell ref="F31:K31"/>
    <mergeCell ref="A31:E31"/>
    <mergeCell ref="L31:Q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6F10-3E62-C94D-BE45-30027EEBAFB2}">
  <dimension ref="A1:I9"/>
  <sheetViews>
    <sheetView zoomScale="60" zoomScaleNormal="60" workbookViewId="0">
      <selection activeCell="E4" sqref="E4"/>
    </sheetView>
  </sheetViews>
  <sheetFormatPr defaultColWidth="10.875" defaultRowHeight="71.099999999999994" customHeight="1"/>
  <cols>
    <col min="1" max="1" width="19.125" style="18" customWidth="1"/>
    <col min="2" max="4" width="36.375" style="18" customWidth="1"/>
    <col min="5" max="5" width="61.625" style="18" customWidth="1"/>
    <col min="6" max="6" width="24.125" style="17" customWidth="1"/>
    <col min="7" max="7" width="30.125" style="18" customWidth="1"/>
    <col min="8" max="8" width="47.125" style="18" customWidth="1"/>
    <col min="9" max="9" width="56.625" style="18" customWidth="1"/>
    <col min="10" max="16384" width="10.875" style="18"/>
  </cols>
  <sheetData>
    <row r="1" spans="1:9" ht="71.099999999999994" customHeight="1" thickBot="1">
      <c r="A1" s="1" t="s">
        <v>0</v>
      </c>
      <c r="B1" s="1" t="s">
        <v>9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23" t="s">
        <v>87</v>
      </c>
      <c r="I1" s="24"/>
    </row>
    <row r="2" spans="1:9" ht="95.1" customHeight="1" thickTop="1" thickBot="1">
      <c r="A2" s="19" t="s">
        <v>13</v>
      </c>
      <c r="B2" s="11" t="s">
        <v>19</v>
      </c>
      <c r="C2" s="19" t="s">
        <v>88</v>
      </c>
      <c r="D2" s="11">
        <v>16</v>
      </c>
      <c r="E2" s="6" t="s">
        <v>26</v>
      </c>
      <c r="F2" s="11" t="s">
        <v>16</v>
      </c>
      <c r="G2" s="6" t="s">
        <v>21</v>
      </c>
      <c r="H2" s="11"/>
      <c r="I2" s="11"/>
    </row>
    <row r="3" spans="1:9" ht="102" customHeight="1" thickBot="1">
      <c r="A3" s="5" t="s">
        <v>22</v>
      </c>
      <c r="B3" s="6" t="s">
        <v>28</v>
      </c>
      <c r="C3" s="5" t="s">
        <v>89</v>
      </c>
      <c r="D3" s="6">
        <v>9.5500000000000007</v>
      </c>
      <c r="E3" s="5"/>
      <c r="F3" s="6" t="s">
        <v>25</v>
      </c>
      <c r="G3" s="5" t="s">
        <v>30</v>
      </c>
      <c r="H3" s="6"/>
      <c r="I3" s="6"/>
    </row>
    <row r="4" spans="1:9" ht="71.099999999999994" customHeight="1" thickTop="1" thickBot="1">
      <c r="A4" s="19" t="s">
        <v>31</v>
      </c>
      <c r="B4" s="11" t="s">
        <v>33</v>
      </c>
      <c r="C4" s="19" t="s">
        <v>90</v>
      </c>
      <c r="D4" s="11" t="s">
        <v>91</v>
      </c>
      <c r="E4" s="6" t="s">
        <v>26</v>
      </c>
      <c r="F4" s="11" t="s">
        <v>32</v>
      </c>
      <c r="G4" s="6" t="s">
        <v>35</v>
      </c>
      <c r="H4" s="11"/>
      <c r="I4" s="11"/>
    </row>
    <row r="5" spans="1:9" ht="90" customHeight="1" thickBot="1">
      <c r="A5" s="5" t="s">
        <v>36</v>
      </c>
      <c r="B5" s="6" t="s">
        <v>40</v>
      </c>
      <c r="C5" s="5" t="s">
        <v>92</v>
      </c>
      <c r="D5" s="6">
        <v>8.5</v>
      </c>
      <c r="E5" s="5" t="s">
        <v>26</v>
      </c>
      <c r="F5" s="6" t="s">
        <v>39</v>
      </c>
      <c r="G5" s="20" t="s">
        <v>42</v>
      </c>
      <c r="H5" s="6" t="s">
        <v>93</v>
      </c>
      <c r="I5" s="6" t="s">
        <v>94</v>
      </c>
    </row>
    <row r="6" spans="1:9" ht="102" customHeight="1" thickTop="1" thickBot="1">
      <c r="A6" s="19" t="s">
        <v>43</v>
      </c>
      <c r="B6" s="11" t="s">
        <v>45</v>
      </c>
      <c r="C6" s="19" t="s">
        <v>95</v>
      </c>
      <c r="D6" s="11" t="s">
        <v>96</v>
      </c>
      <c r="E6" s="6" t="s">
        <v>26</v>
      </c>
      <c r="F6" s="11" t="s">
        <v>97</v>
      </c>
      <c r="G6" s="6" t="s">
        <v>98</v>
      </c>
      <c r="H6" s="11" t="s">
        <v>99</v>
      </c>
      <c r="I6" s="11"/>
    </row>
    <row r="7" spans="1:9" ht="71.099999999999994" customHeight="1" thickBot="1">
      <c r="A7" s="5" t="s">
        <v>48</v>
      </c>
      <c r="B7" s="6" t="s">
        <v>52</v>
      </c>
      <c r="C7" s="5" t="s">
        <v>100</v>
      </c>
      <c r="D7" s="6" t="s">
        <v>101</v>
      </c>
      <c r="E7" s="5" t="s">
        <v>26</v>
      </c>
      <c r="F7" s="6" t="s">
        <v>102</v>
      </c>
      <c r="G7" s="5" t="s">
        <v>54</v>
      </c>
      <c r="H7" s="6"/>
      <c r="I7" s="6"/>
    </row>
    <row r="8" spans="1:9" ht="71.099999999999994" customHeight="1" thickTop="1" thickBot="1">
      <c r="A8" s="19" t="s">
        <v>55</v>
      </c>
      <c r="B8" s="11" t="s">
        <v>57</v>
      </c>
      <c r="C8" s="19" t="s">
        <v>103</v>
      </c>
      <c r="D8" s="11" t="s">
        <v>26</v>
      </c>
      <c r="E8" s="6" t="s">
        <v>26</v>
      </c>
      <c r="F8" s="11" t="s">
        <v>56</v>
      </c>
      <c r="G8" s="6" t="s">
        <v>59</v>
      </c>
      <c r="H8" s="11" t="s">
        <v>104</v>
      </c>
      <c r="I8" s="11"/>
    </row>
    <row r="9" spans="1:9" ht="71.099999999999994" customHeight="1" thickBot="1">
      <c r="A9" s="5" t="s">
        <v>60</v>
      </c>
      <c r="B9" s="6" t="s">
        <v>62</v>
      </c>
      <c r="C9" s="5" t="s">
        <v>105</v>
      </c>
      <c r="D9" s="6">
        <v>12</v>
      </c>
      <c r="E9" s="5" t="s">
        <v>26</v>
      </c>
      <c r="F9" s="6" t="s">
        <v>61</v>
      </c>
      <c r="G9" s="5" t="s">
        <v>63</v>
      </c>
      <c r="H9" s="6"/>
      <c r="I9" s="6"/>
    </row>
  </sheetData>
  <mergeCells count="1">
    <mergeCell ref="H1:I1"/>
  </mergeCells>
  <hyperlinks>
    <hyperlink ref="G6" r:id="rId1" xr:uid="{A5FAB9B2-472D-B24D-8975-882B281B02DF}"/>
    <hyperlink ref="G5" r:id="rId2" xr:uid="{809D2A36-238F-2147-8117-3CF6451DAEE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Burkhardt, Zachary D</dc:creator>
  <cp:keywords/>
  <dc:description/>
  <cp:lastModifiedBy>Burkhardt, Zachary D</cp:lastModifiedBy>
  <cp:revision/>
  <dcterms:created xsi:type="dcterms:W3CDTF">2024-11-21T23:28:49Z</dcterms:created>
  <dcterms:modified xsi:type="dcterms:W3CDTF">2025-02-17T14:41:44Z</dcterms:modified>
  <cp:category/>
  <cp:contentStatus/>
</cp:coreProperties>
</file>