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NAFIFO\AppData\Local\Microsoft\Windows\INetCache\Content.Outlook\PG0MGAHA\"/>
    </mc:Choice>
  </mc:AlternateContent>
  <xr:revisionPtr revIDLastSave="0" documentId="13_ncr:1_{D226B44F-E398-4C45-9A85-A702F7DB1B75}" xr6:coauthVersionLast="47" xr6:coauthVersionMax="47" xr10:uidLastSave="{00000000-0000-0000-0000-000000000000}"/>
  <bookViews>
    <workbookView xWindow="-108" yWindow="-108" windowWidth="23256" windowHeight="12456" xr2:uid="{B2931B47-5F62-40BD-9CDC-37A12FAAD378}"/>
  </bookViews>
  <sheets>
    <sheet name="FONAFIFO" sheetId="2" r:id="rId1"/>
    <sheet name="Base Datos" sheetId="1" r:id="rId2"/>
    <sheet name="Información SIGAF" sheetId="4" r:id="rId3"/>
  </sheets>
  <definedNames>
    <definedName name="_xlnm._FilterDatabase" localSheetId="1" hidden="1">'Base Datos'!$A$5:$U$568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61" i="1" l="1"/>
  <c r="Q561" i="1"/>
  <c r="O561" i="1"/>
  <c r="I569" i="1"/>
  <c r="O330" i="1"/>
  <c r="O329" i="1"/>
  <c r="O131" i="1"/>
  <c r="R131" i="1"/>
  <c r="O550" i="1"/>
  <c r="O549" i="1"/>
  <c r="O548" i="1"/>
  <c r="O552" i="1"/>
  <c r="O556" i="1"/>
  <c r="O521" i="1"/>
  <c r="O523" i="1"/>
  <c r="O514" i="1"/>
  <c r="O517" i="1"/>
  <c r="O515" i="1"/>
  <c r="O534" i="1"/>
  <c r="O497" i="1"/>
  <c r="O524" i="1"/>
  <c r="O393" i="1"/>
  <c r="O436" i="1"/>
  <c r="O350" i="1"/>
  <c r="O508" i="1"/>
  <c r="O377" i="1"/>
  <c r="O445" i="1"/>
  <c r="O221" i="1"/>
  <c r="O362" i="1"/>
  <c r="O328" i="1"/>
  <c r="O272" i="1"/>
  <c r="O208" i="1"/>
  <c r="O195" i="1"/>
  <c r="O216" i="1"/>
  <c r="O551" i="1"/>
  <c r="O533" i="1"/>
  <c r="O530" i="1"/>
  <c r="O519" i="1"/>
  <c r="O535" i="1"/>
  <c r="O539" i="1"/>
  <c r="O454" i="1"/>
  <c r="O455" i="1"/>
  <c r="O457" i="1"/>
  <c r="O465" i="1"/>
  <c r="O462" i="1"/>
  <c r="O491" i="1"/>
  <c r="O381" i="1"/>
  <c r="O443" i="1"/>
  <c r="O555" i="1"/>
  <c r="O543" i="1"/>
  <c r="O532" i="1"/>
  <c r="O538" i="1"/>
  <c r="O545" i="1"/>
  <c r="O547" i="1"/>
  <c r="O417" i="1"/>
  <c r="O401" i="1"/>
  <c r="O466" i="1"/>
  <c r="O467" i="1"/>
  <c r="O410" i="1"/>
  <c r="O504" i="1"/>
  <c r="O440" i="1"/>
  <c r="O477" i="1"/>
  <c r="O398" i="1"/>
  <c r="O448" i="1"/>
  <c r="O400" i="1"/>
  <c r="O412" i="1"/>
  <c r="O409" i="1"/>
  <c r="O418" i="1"/>
  <c r="O390" i="1"/>
  <c r="O214" i="1"/>
  <c r="O509" i="1"/>
  <c r="O527" i="1"/>
  <c r="O520" i="1"/>
  <c r="O501" i="1"/>
  <c r="O502" i="1"/>
  <c r="O544" i="1"/>
  <c r="O541" i="1"/>
  <c r="O498" i="1"/>
  <c r="O486" i="1"/>
  <c r="O516" i="1"/>
  <c r="O522" i="1"/>
  <c r="O503" i="1"/>
  <c r="O6" i="1"/>
  <c r="O382" i="1"/>
  <c r="O403" i="1"/>
  <c r="O399" i="1"/>
  <c r="O404" i="1"/>
  <c r="O386" i="1"/>
  <c r="O428" i="1"/>
  <c r="O451" i="1"/>
  <c r="O537" i="1"/>
  <c r="O485" i="1"/>
  <c r="O488" i="1"/>
  <c r="O479" i="1"/>
  <c r="O478" i="1"/>
  <c r="O512" i="1"/>
  <c r="O395" i="1"/>
  <c r="O449" i="1"/>
  <c r="O427" i="1"/>
  <c r="O424" i="1"/>
  <c r="O425" i="1"/>
  <c r="O459" i="1"/>
  <c r="O312" i="1"/>
  <c r="O356" i="1"/>
  <c r="O542" i="1"/>
  <c r="O511" i="1"/>
  <c r="O505" i="1"/>
  <c r="O494" i="1"/>
  <c r="O518" i="1"/>
  <c r="O526" i="1"/>
  <c r="O394" i="1"/>
  <c r="O419" i="1"/>
  <c r="O413" i="1"/>
  <c r="O416" i="1"/>
  <c r="O405" i="1"/>
  <c r="O450" i="1"/>
  <c r="O352" i="1"/>
  <c r="O420" i="1"/>
  <c r="O391" i="1"/>
  <c r="O302" i="1"/>
  <c r="O285" i="1"/>
  <c r="O276" i="1"/>
  <c r="O316" i="1"/>
  <c r="O332" i="1"/>
  <c r="O150" i="1"/>
  <c r="O174" i="1"/>
  <c r="O162" i="1"/>
  <c r="O172" i="1"/>
  <c r="O155" i="1"/>
  <c r="O204" i="1"/>
  <c r="O175" i="1"/>
  <c r="O531" i="1"/>
  <c r="O484" i="1"/>
  <c r="O474" i="1"/>
  <c r="O468" i="1"/>
  <c r="O489" i="1"/>
  <c r="O506" i="1"/>
  <c r="O349" i="1"/>
  <c r="O369" i="1"/>
  <c r="O363" i="1"/>
  <c r="O366" i="1"/>
  <c r="O355" i="1"/>
  <c r="O415" i="1"/>
  <c r="O313" i="1"/>
  <c r="O372" i="1"/>
  <c r="O510" i="1"/>
  <c r="O446" i="1"/>
  <c r="O435" i="1"/>
  <c r="O431" i="1"/>
  <c r="O456" i="1"/>
  <c r="O475" i="1"/>
  <c r="O303" i="1"/>
  <c r="O322" i="1"/>
  <c r="O320" i="1"/>
  <c r="O321" i="1"/>
  <c r="O310" i="1"/>
  <c r="O361" i="1"/>
  <c r="O237" i="1"/>
  <c r="O323" i="1"/>
  <c r="O476" i="1"/>
  <c r="O389" i="1"/>
  <c r="O380" i="1"/>
  <c r="O368" i="1"/>
  <c r="O407" i="1"/>
  <c r="O432" i="1"/>
  <c r="O225" i="1"/>
  <c r="O255" i="1"/>
  <c r="O235" i="1"/>
  <c r="O236" i="1"/>
  <c r="O231" i="1"/>
  <c r="O304" i="1"/>
  <c r="O198" i="1"/>
  <c r="O259" i="1"/>
  <c r="O525" i="1"/>
  <c r="O472" i="1"/>
  <c r="O471" i="1"/>
  <c r="O452" i="1"/>
  <c r="O487" i="1"/>
  <c r="O492" i="1"/>
  <c r="O295" i="1"/>
  <c r="O232" i="1"/>
  <c r="O371" i="1"/>
  <c r="O353" i="1"/>
  <c r="O227" i="1"/>
  <c r="O357" i="1"/>
  <c r="O327" i="1"/>
  <c r="O351" i="1"/>
  <c r="O7" i="1"/>
  <c r="O99" i="1"/>
  <c r="O87" i="1"/>
  <c r="O8" i="1"/>
  <c r="O127" i="1"/>
  <c r="O408" i="1"/>
  <c r="O9" i="1"/>
  <c r="O84" i="1"/>
  <c r="O559" i="1"/>
  <c r="O10" i="1"/>
  <c r="O470" i="1"/>
  <c r="O463" i="1"/>
  <c r="O422" i="1"/>
  <c r="O105" i="1"/>
  <c r="O411" i="1"/>
  <c r="O180" i="1"/>
  <c r="O120" i="1"/>
  <c r="O11" i="1"/>
  <c r="O140" i="1"/>
  <c r="O402" i="1"/>
  <c r="O269" i="1"/>
  <c r="O367" i="1"/>
  <c r="O499" i="1"/>
  <c r="O311" i="1"/>
  <c r="O344" i="1"/>
  <c r="O325" i="1"/>
  <c r="O345" i="1"/>
  <c r="O373" i="1"/>
  <c r="O12" i="1"/>
  <c r="O337" i="1"/>
  <c r="O338" i="1"/>
  <c r="O339" i="1"/>
  <c r="O473" i="1"/>
  <c r="O144" i="1"/>
  <c r="O118" i="1"/>
  <c r="O161" i="1"/>
  <c r="O267" i="1"/>
  <c r="O128" i="1"/>
  <c r="O157" i="1"/>
  <c r="O340" i="1"/>
  <c r="O341" i="1"/>
  <c r="O342" i="1"/>
  <c r="O346" i="1"/>
  <c r="O13" i="1"/>
  <c r="O378" i="1"/>
  <c r="O496" i="1"/>
  <c r="O464" i="1"/>
  <c r="O86" i="1"/>
  <c r="O14" i="1"/>
  <c r="O199" i="1"/>
  <c r="O151" i="1"/>
  <c r="O15" i="1"/>
  <c r="O16" i="1"/>
  <c r="O17" i="1"/>
  <c r="O190" i="1"/>
  <c r="O138" i="1"/>
  <c r="O207" i="1"/>
  <c r="O85" i="1"/>
  <c r="O256" i="1"/>
  <c r="O179" i="1"/>
  <c r="O113" i="1"/>
  <c r="O96" i="1"/>
  <c r="O94" i="1"/>
  <c r="O97" i="1"/>
  <c r="O557" i="1"/>
  <c r="O201" i="1"/>
  <c r="O528" i="1"/>
  <c r="O18" i="1"/>
  <c r="O513" i="1"/>
  <c r="O19" i="1"/>
  <c r="O20" i="1"/>
  <c r="O306" i="1"/>
  <c r="O354" i="1"/>
  <c r="O213" i="1"/>
  <c r="O396" i="1"/>
  <c r="O397" i="1"/>
  <c r="O480" i="1"/>
  <c r="O481" i="1"/>
  <c r="O430" i="1"/>
  <c r="O388" i="1"/>
  <c r="O21" i="1"/>
  <c r="O347" i="1"/>
  <c r="O469" i="1"/>
  <c r="O22" i="1"/>
  <c r="O23" i="1"/>
  <c r="O301" i="1"/>
  <c r="O358" i="1"/>
  <c r="O282" i="1"/>
  <c r="O291" i="1"/>
  <c r="O197" i="1"/>
  <c r="O442" i="1"/>
  <c r="O546" i="1"/>
  <c r="O460" i="1"/>
  <c r="O453" i="1"/>
  <c r="O461" i="1"/>
  <c r="O458" i="1"/>
  <c r="O136" i="1"/>
  <c r="O191" i="1"/>
  <c r="O183" i="1"/>
  <c r="O184" i="1"/>
  <c r="O540" i="1"/>
  <c r="O385" i="1"/>
  <c r="O173" i="1"/>
  <c r="O273" i="1"/>
  <c r="O277" i="1"/>
  <c r="O145" i="1"/>
  <c r="O24" i="1"/>
  <c r="O194" i="1"/>
  <c r="O25" i="1"/>
  <c r="O260" i="1"/>
  <c r="O26" i="1"/>
  <c r="O374" i="1"/>
  <c r="O104" i="1"/>
  <c r="O102" i="1"/>
  <c r="O89" i="1"/>
  <c r="O27" i="1"/>
  <c r="O28" i="1"/>
  <c r="O29" i="1"/>
  <c r="O30" i="1"/>
  <c r="O31" i="1"/>
  <c r="O32" i="1"/>
  <c r="O124" i="1"/>
  <c r="O107" i="1"/>
  <c r="O121" i="1"/>
  <c r="O33" i="1"/>
  <c r="O110" i="1"/>
  <c r="O34" i="1"/>
  <c r="O35" i="1"/>
  <c r="O93" i="1"/>
  <c r="O112" i="1"/>
  <c r="O98" i="1"/>
  <c r="O117" i="1"/>
  <c r="O36" i="1"/>
  <c r="O205" i="1"/>
  <c r="O101" i="1"/>
  <c r="O90" i="1"/>
  <c r="O171" i="1"/>
  <c r="O37" i="1"/>
  <c r="O224" i="1"/>
  <c r="O143" i="1"/>
  <c r="O116" i="1"/>
  <c r="O154" i="1"/>
  <c r="O226" i="1"/>
  <c r="O38" i="1"/>
  <c r="O39" i="1"/>
  <c r="O426" i="1"/>
  <c r="O40" i="1"/>
  <c r="O41" i="1"/>
  <c r="O42" i="1"/>
  <c r="O444" i="1"/>
  <c r="O211" i="1"/>
  <c r="O280" i="1"/>
  <c r="O219" i="1"/>
  <c r="O500" i="1"/>
  <c r="O192" i="1"/>
  <c r="O254" i="1"/>
  <c r="O289" i="1"/>
  <c r="O293" i="1"/>
  <c r="O315" i="1"/>
  <c r="O288" i="1"/>
  <c r="O188" i="1"/>
  <c r="O292" i="1"/>
  <c r="O307" i="1"/>
  <c r="O43" i="1"/>
  <c r="O299" i="1"/>
  <c r="O429" i="1"/>
  <c r="O493" i="1"/>
  <c r="O507" i="1"/>
  <c r="O482" i="1"/>
  <c r="O44" i="1"/>
  <c r="O230" i="1"/>
  <c r="O139" i="1"/>
  <c r="O209" i="1"/>
  <c r="O423" i="1"/>
  <c r="O434" i="1"/>
  <c r="O490" i="1"/>
  <c r="O433" i="1"/>
  <c r="O296" i="1"/>
  <c r="O45" i="1"/>
  <c r="O46" i="1"/>
  <c r="O228" i="1"/>
  <c r="O119" i="1"/>
  <c r="O309" i="1"/>
  <c r="O364" i="1"/>
  <c r="O152" i="1"/>
  <c r="O193" i="1"/>
  <c r="O185" i="1"/>
  <c r="O176" i="1"/>
  <c r="O186" i="1"/>
  <c r="O182" i="1"/>
  <c r="O287" i="1"/>
  <c r="O223" i="1"/>
  <c r="O114" i="1"/>
  <c r="O47" i="1"/>
  <c r="O262" i="1"/>
  <c r="O181" i="1"/>
  <c r="O297" i="1"/>
  <c r="O156" i="1"/>
  <c r="O92" i="1"/>
  <c r="O48" i="1"/>
  <c r="O49" i="1"/>
  <c r="O50" i="1"/>
  <c r="O334" i="1"/>
  <c r="O324" i="1"/>
  <c r="O202" i="1"/>
  <c r="O336" i="1"/>
  <c r="O281" i="1"/>
  <c r="O326" i="1"/>
  <c r="O392" i="1"/>
  <c r="O441" i="1"/>
  <c r="O203" i="1"/>
  <c r="O300" i="1"/>
  <c r="O261" i="1"/>
  <c r="O196" i="1"/>
  <c r="O278" i="1"/>
  <c r="O270" i="1"/>
  <c r="O271" i="1"/>
  <c r="O146" i="1"/>
  <c r="O91" i="1"/>
  <c r="O51" i="1"/>
  <c r="O447" i="1"/>
  <c r="O148" i="1"/>
  <c r="O52" i="1"/>
  <c r="O257" i="1"/>
  <c r="O348" i="1"/>
  <c r="O284" i="1"/>
  <c r="O375" i="1"/>
  <c r="O53" i="1"/>
  <c r="O115" i="1"/>
  <c r="O187" i="1"/>
  <c r="O103" i="1"/>
  <c r="O109" i="1"/>
  <c r="O54" i="1"/>
  <c r="O55" i="1"/>
  <c r="O108" i="1"/>
  <c r="O177" i="1"/>
  <c r="O56" i="1"/>
  <c r="O125" i="1"/>
  <c r="O57" i="1"/>
  <c r="O58" i="1"/>
  <c r="O266" i="1"/>
  <c r="O286" i="1"/>
  <c r="O317" i="1"/>
  <c r="O59" i="1"/>
  <c r="O414" i="1"/>
  <c r="O95" i="1"/>
  <c r="O308" i="1"/>
  <c r="O233" i="1"/>
  <c r="O130" i="1"/>
  <c r="O133" i="1"/>
  <c r="O100" i="1"/>
  <c r="O60" i="1"/>
  <c r="O61" i="1"/>
  <c r="O62" i="1"/>
  <c r="O63" i="1"/>
  <c r="O64" i="1"/>
  <c r="O384" i="1"/>
  <c r="O298" i="1"/>
  <c r="O159" i="1"/>
  <c r="O65" i="1"/>
  <c r="O220" i="1"/>
  <c r="O147" i="1"/>
  <c r="O66" i="1"/>
  <c r="O67" i="1"/>
  <c r="O123" i="1"/>
  <c r="O333" i="1"/>
  <c r="O88" i="1"/>
  <c r="O218" i="1"/>
  <c r="O189" i="1"/>
  <c r="O126" i="1"/>
  <c r="O68" i="1"/>
  <c r="O314" i="1"/>
  <c r="O69" i="1"/>
  <c r="O290" i="1"/>
  <c r="O212" i="1"/>
  <c r="O70" i="1"/>
  <c r="O71" i="1"/>
  <c r="O142" i="1"/>
  <c r="O343" i="1"/>
  <c r="O72" i="1"/>
  <c r="O215" i="1"/>
  <c r="O73" i="1"/>
  <c r="O437" i="1"/>
  <c r="O74" i="1"/>
  <c r="O438" i="1"/>
  <c r="O529" i="1"/>
  <c r="O75" i="1"/>
  <c r="O76" i="1"/>
  <c r="O77" i="1"/>
  <c r="O149" i="1"/>
  <c r="O279" i="1"/>
  <c r="O78" i="1"/>
  <c r="O163" i="1"/>
  <c r="O164" i="1"/>
  <c r="O165" i="1"/>
  <c r="O166" i="1"/>
  <c r="O167" i="1"/>
  <c r="O168" i="1"/>
  <c r="O169" i="1"/>
  <c r="O170" i="1"/>
  <c r="O274" i="1"/>
  <c r="O379" i="1"/>
  <c r="O359" i="1"/>
  <c r="O331" i="1"/>
  <c r="O275" i="1"/>
  <c r="O294" i="1"/>
  <c r="O21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553" i="1"/>
  <c r="O554" i="1"/>
  <c r="O79" i="1"/>
  <c r="O365" i="1"/>
  <c r="O360" i="1"/>
  <c r="O253" i="1"/>
  <c r="O80" i="1"/>
  <c r="O319" i="1"/>
  <c r="O383" i="1"/>
  <c r="O370" i="1"/>
  <c r="O495" i="1"/>
  <c r="O305" i="1"/>
  <c r="O81" i="1"/>
  <c r="O141" i="1"/>
  <c r="O82" i="1"/>
  <c r="O106" i="1"/>
  <c r="O153" i="1"/>
  <c r="O200" i="1"/>
  <c r="O160" i="1"/>
  <c r="O178" i="1"/>
  <c r="O83" i="1"/>
  <c r="O536" i="1"/>
  <c r="O234" i="1"/>
  <c r="O268" i="1"/>
  <c r="O264" i="1"/>
  <c r="O265" i="1"/>
  <c r="O252" i="1"/>
  <c r="O318" i="1"/>
  <c r="O263" i="1"/>
  <c r="O206" i="1"/>
  <c r="O406" i="1"/>
  <c r="O483" i="1"/>
  <c r="O439" i="1"/>
  <c r="O421" i="1"/>
  <c r="O376" i="1"/>
  <c r="O387" i="1"/>
  <c r="O222" i="1"/>
  <c r="O210" i="1"/>
  <c r="O258" i="1"/>
  <c r="O283" i="1"/>
  <c r="O335" i="1"/>
  <c r="O229" i="1"/>
  <c r="O111" i="1"/>
  <c r="O132" i="1"/>
  <c r="O158" i="1"/>
  <c r="O129" i="1"/>
  <c r="O135" i="1"/>
  <c r="O134" i="1"/>
  <c r="O137" i="1"/>
  <c r="O122" i="1"/>
  <c r="O560" i="1"/>
  <c r="O558" i="1"/>
  <c r="R92" i="1" l="1"/>
  <c r="U92" i="1" s="1"/>
  <c r="R48" i="1"/>
  <c r="R297" i="1"/>
  <c r="R536" i="1"/>
  <c r="R554" i="1"/>
  <c r="R553" i="1"/>
  <c r="R83" i="1"/>
  <c r="R314" i="1"/>
  <c r="U314" i="1" s="1"/>
  <c r="R68" i="1"/>
  <c r="R126" i="1"/>
  <c r="R69" i="1"/>
  <c r="R189" i="1"/>
  <c r="R88" i="1"/>
  <c r="U88" i="1" s="1"/>
  <c r="R123" i="1"/>
  <c r="R67" i="1"/>
  <c r="R66" i="1"/>
  <c r="R159" i="1"/>
  <c r="R65" i="1"/>
  <c r="R220" i="1"/>
  <c r="R100" i="1"/>
  <c r="R60" i="1"/>
  <c r="R61" i="1"/>
  <c r="R62" i="1"/>
  <c r="R63" i="1"/>
  <c r="R233" i="1"/>
  <c r="U233" i="1" s="1"/>
  <c r="R130" i="1"/>
  <c r="R133" i="1"/>
  <c r="R286" i="1"/>
  <c r="R317" i="1"/>
  <c r="R266" i="1"/>
  <c r="R95" i="1"/>
  <c r="R59" i="1"/>
  <c r="R414" i="1"/>
  <c r="R58" i="1"/>
  <c r="R57" i="1"/>
  <c r="R56" i="1"/>
  <c r="R125" i="1"/>
  <c r="U125" i="1" s="1"/>
  <c r="R177" i="1"/>
  <c r="R55" i="1"/>
  <c r="R54" i="1"/>
  <c r="R103" i="1"/>
  <c r="R109" i="1"/>
  <c r="R108" i="1"/>
  <c r="R187" i="1"/>
  <c r="R53" i="1"/>
  <c r="R115" i="1"/>
  <c r="R284" i="1"/>
  <c r="R257" i="1"/>
  <c r="R348" i="1"/>
  <c r="U348" i="1" s="1"/>
  <c r="R52" i="1"/>
  <c r="R148" i="1"/>
  <c r="R146" i="1"/>
  <c r="U146" i="1" s="1"/>
  <c r="R91" i="1"/>
  <c r="R51" i="1"/>
  <c r="R441" i="1"/>
  <c r="R281" i="1"/>
  <c r="R326" i="1"/>
  <c r="R202" i="1"/>
  <c r="R392" i="1"/>
  <c r="R203" i="1"/>
  <c r="R300" i="1"/>
  <c r="U300" i="1" s="1"/>
  <c r="R261" i="1"/>
  <c r="R196" i="1"/>
  <c r="R336" i="1"/>
  <c r="R278" i="1"/>
  <c r="R270" i="1"/>
  <c r="R271" i="1"/>
  <c r="R334" i="1"/>
  <c r="R49" i="1"/>
  <c r="R156" i="1"/>
  <c r="R262" i="1"/>
  <c r="R223" i="1"/>
  <c r="R114" i="1"/>
  <c r="R47" i="1"/>
  <c r="R181" i="1"/>
  <c r="R364" i="1"/>
  <c r="R152" i="1"/>
  <c r="R193" i="1"/>
  <c r="R185" i="1"/>
  <c r="R176" i="1"/>
  <c r="R186" i="1"/>
  <c r="R182" i="1"/>
  <c r="R287" i="1"/>
  <c r="R45" i="1"/>
  <c r="R228" i="1"/>
  <c r="U228" i="1" s="1"/>
  <c r="R46" i="1"/>
  <c r="R309" i="1"/>
  <c r="R433" i="1"/>
  <c r="R296" i="1"/>
  <c r="R119" i="1"/>
  <c r="R490" i="1"/>
  <c r="R423" i="1"/>
  <c r="R434" i="1"/>
  <c r="R209" i="1"/>
  <c r="R139" i="1"/>
  <c r="R230" i="1"/>
  <c r="R482" i="1"/>
  <c r="U482" i="1" s="1"/>
  <c r="R44" i="1"/>
  <c r="R299" i="1"/>
  <c r="R429" i="1"/>
  <c r="R43" i="1"/>
  <c r="R171" i="1"/>
  <c r="R37" i="1"/>
  <c r="R224" i="1"/>
  <c r="R143" i="1"/>
  <c r="R154" i="1"/>
  <c r="R211" i="1"/>
  <c r="R116" i="1"/>
  <c r="R292" i="1"/>
  <c r="U292" i="1" s="1"/>
  <c r="R307" i="1"/>
  <c r="R288" i="1"/>
  <c r="R188" i="1"/>
  <c r="R315" i="1"/>
  <c r="R293" i="1"/>
  <c r="R289" i="1"/>
  <c r="R254" i="1"/>
  <c r="R192" i="1"/>
  <c r="R280" i="1"/>
  <c r="R38" i="1"/>
  <c r="R39" i="1"/>
  <c r="R426" i="1"/>
  <c r="U426" i="1" s="1"/>
  <c r="R40" i="1"/>
  <c r="R41" i="1"/>
  <c r="R42" i="1"/>
  <c r="R226" i="1"/>
  <c r="R444" i="1"/>
  <c r="R329" i="1"/>
  <c r="R219" i="1"/>
  <c r="R98" i="1"/>
  <c r="R117" i="1"/>
  <c r="R27" i="1"/>
  <c r="R28" i="1"/>
  <c r="U28" i="1" s="1"/>
  <c r="R29" i="1"/>
  <c r="R30" i="1"/>
  <c r="R31" i="1"/>
  <c r="R32" i="1"/>
  <c r="R124" i="1"/>
  <c r="R107" i="1"/>
  <c r="R121" i="1"/>
  <c r="R33" i="1"/>
  <c r="R110" i="1"/>
  <c r="R34" i="1"/>
  <c r="R35" i="1"/>
  <c r="R93" i="1"/>
  <c r="U93" i="1" s="1"/>
  <c r="R112" i="1"/>
  <c r="R36" i="1"/>
  <c r="R205" i="1"/>
  <c r="R101" i="1"/>
  <c r="R90" i="1"/>
  <c r="R89" i="1"/>
  <c r="R104" i="1"/>
  <c r="R102" i="1"/>
  <c r="R24" i="1"/>
  <c r="R26" i="1"/>
  <c r="R145" i="1"/>
  <c r="R374" i="1"/>
  <c r="U374" i="1" s="1"/>
  <c r="R25" i="1"/>
  <c r="R194" i="1"/>
  <c r="R260" i="1"/>
  <c r="R358" i="1"/>
  <c r="R136" i="1"/>
  <c r="R173" i="1"/>
  <c r="R273" i="1"/>
  <c r="R277" i="1"/>
  <c r="R301" i="1"/>
  <c r="R540" i="1"/>
  <c r="R197" i="1"/>
  <c r="R282" i="1"/>
  <c r="U282" i="1" s="1"/>
  <c r="R291" i="1"/>
  <c r="R442" i="1"/>
  <c r="U442" i="1" s="1"/>
  <c r="R546" i="1"/>
  <c r="U546" i="1" s="1"/>
  <c r="R460" i="1"/>
  <c r="U460" i="1" s="1"/>
  <c r="R453" i="1"/>
  <c r="U453" i="1" s="1"/>
  <c r="R461" i="1"/>
  <c r="U461" i="1" s="1"/>
  <c r="R191" i="1"/>
  <c r="R183" i="1"/>
  <c r="R184" i="1"/>
  <c r="R385" i="1"/>
  <c r="R458" i="1"/>
  <c r="R23" i="1"/>
  <c r="U23" i="1" s="1"/>
  <c r="R469" i="1"/>
  <c r="R22" i="1"/>
  <c r="R347" i="1"/>
  <c r="R21" i="1"/>
  <c r="R528" i="1"/>
  <c r="R201" i="1"/>
  <c r="R18" i="1"/>
  <c r="R513" i="1"/>
  <c r="R19" i="1"/>
  <c r="R20" i="1"/>
  <c r="R306" i="1"/>
  <c r="R354" i="1"/>
  <c r="U354" i="1" s="1"/>
  <c r="R213" i="1"/>
  <c r="R396" i="1"/>
  <c r="U396" i="1" s="1"/>
  <c r="R397" i="1"/>
  <c r="R480" i="1"/>
  <c r="U480" i="1" s="1"/>
  <c r="R481" i="1"/>
  <c r="R430" i="1"/>
  <c r="U430" i="1" s="1"/>
  <c r="R388" i="1"/>
  <c r="U388" i="1" s="1"/>
  <c r="R557" i="1"/>
  <c r="U557" i="1" s="1"/>
  <c r="R97" i="1"/>
  <c r="R94" i="1"/>
  <c r="R113" i="1"/>
  <c r="R179" i="1"/>
  <c r="U179" i="1" s="1"/>
  <c r="R256" i="1"/>
  <c r="R85" i="1"/>
  <c r="R96" i="1"/>
  <c r="R16" i="1"/>
  <c r="R190" i="1"/>
  <c r="R151" i="1"/>
  <c r="R17" i="1"/>
  <c r="R138" i="1"/>
  <c r="R207" i="1"/>
  <c r="R199" i="1"/>
  <c r="R15" i="1"/>
  <c r="R86" i="1"/>
  <c r="U86" i="1" s="1"/>
  <c r="R14" i="1"/>
  <c r="R337" i="1"/>
  <c r="R496" i="1"/>
  <c r="R464" i="1"/>
  <c r="R13" i="1"/>
  <c r="R473" i="1"/>
  <c r="R144" i="1"/>
  <c r="R118" i="1"/>
  <c r="R161" i="1"/>
  <c r="R267" i="1"/>
  <c r="R128" i="1"/>
  <c r="R157" i="1"/>
  <c r="U157" i="1" s="1"/>
  <c r="R338" i="1"/>
  <c r="R339" i="1"/>
  <c r="R340" i="1"/>
  <c r="R341" i="1"/>
  <c r="R342" i="1"/>
  <c r="R346" i="1"/>
  <c r="R378" i="1"/>
  <c r="R373" i="1"/>
  <c r="U373" i="1" s="1"/>
  <c r="R12" i="1"/>
  <c r="R367" i="1"/>
  <c r="R499" i="1"/>
  <c r="R311" i="1"/>
  <c r="U311" i="1" s="1"/>
  <c r="R344" i="1"/>
  <c r="R325" i="1"/>
  <c r="R345" i="1"/>
  <c r="R180" i="1"/>
  <c r="R120" i="1"/>
  <c r="R11" i="1"/>
  <c r="R140" i="1"/>
  <c r="R402" i="1"/>
  <c r="R269" i="1"/>
  <c r="R411" i="1"/>
  <c r="R105" i="1"/>
  <c r="R7" i="1"/>
  <c r="U7" i="1" s="1"/>
  <c r="R99" i="1"/>
  <c r="R87" i="1"/>
  <c r="R8" i="1"/>
  <c r="R127" i="1"/>
  <c r="R408" i="1"/>
  <c r="R9" i="1"/>
  <c r="R84" i="1"/>
  <c r="R559" i="1"/>
  <c r="R10" i="1"/>
  <c r="R470" i="1"/>
  <c r="R463" i="1"/>
  <c r="R422" i="1"/>
  <c r="U422" i="1" s="1"/>
  <c r="R222" i="1"/>
  <c r="R210" i="1"/>
  <c r="R258" i="1"/>
  <c r="R283" i="1"/>
  <c r="R335" i="1"/>
  <c r="R229" i="1"/>
  <c r="R111" i="1"/>
  <c r="R132" i="1"/>
  <c r="R158" i="1"/>
  <c r="R129" i="1"/>
  <c r="R135" i="1"/>
  <c r="R134" i="1"/>
  <c r="U134" i="1" s="1"/>
  <c r="R137" i="1"/>
  <c r="R122" i="1"/>
  <c r="R234" i="1"/>
  <c r="R268" i="1"/>
  <c r="R264" i="1"/>
  <c r="R265" i="1"/>
  <c r="R252" i="1"/>
  <c r="R318" i="1"/>
  <c r="R263" i="1"/>
  <c r="R206" i="1"/>
  <c r="R406" i="1"/>
  <c r="R483" i="1"/>
  <c r="U483" i="1" s="1"/>
  <c r="R439" i="1"/>
  <c r="R421" i="1"/>
  <c r="R376" i="1"/>
  <c r="R387" i="1"/>
  <c r="R360" i="1"/>
  <c r="R525" i="1"/>
  <c r="R472" i="1"/>
  <c r="R471" i="1"/>
  <c r="R452" i="1"/>
  <c r="R487" i="1"/>
  <c r="R492" i="1"/>
  <c r="R295" i="1"/>
  <c r="U295" i="1" s="1"/>
  <c r="R232" i="1"/>
  <c r="R371" i="1"/>
  <c r="R353" i="1"/>
  <c r="R227" i="1"/>
  <c r="R357" i="1"/>
  <c r="R327" i="1"/>
  <c r="R351" i="1"/>
  <c r="R531" i="1"/>
  <c r="R484" i="1"/>
  <c r="R474" i="1"/>
  <c r="R468" i="1"/>
  <c r="R489" i="1"/>
  <c r="R506" i="1"/>
  <c r="R349" i="1"/>
  <c r="R369" i="1"/>
  <c r="R363" i="1"/>
  <c r="R366" i="1"/>
  <c r="R355" i="1"/>
  <c r="R415" i="1"/>
  <c r="R313" i="1"/>
  <c r="R372" i="1"/>
  <c r="R510" i="1"/>
  <c r="R446" i="1"/>
  <c r="R435" i="1"/>
  <c r="R431" i="1"/>
  <c r="R456" i="1"/>
  <c r="R475" i="1"/>
  <c r="R303" i="1"/>
  <c r="R322" i="1"/>
  <c r="R320" i="1"/>
  <c r="R321" i="1"/>
  <c r="R310" i="1"/>
  <c r="R361" i="1"/>
  <c r="R237" i="1"/>
  <c r="R323" i="1"/>
  <c r="R476" i="1"/>
  <c r="R389" i="1"/>
  <c r="R380" i="1"/>
  <c r="R368" i="1"/>
  <c r="R407" i="1"/>
  <c r="R432" i="1"/>
  <c r="R225" i="1"/>
  <c r="R255" i="1"/>
  <c r="R235" i="1"/>
  <c r="R236" i="1"/>
  <c r="R231" i="1"/>
  <c r="R304" i="1"/>
  <c r="R198" i="1"/>
  <c r="R259" i="1"/>
  <c r="R542" i="1"/>
  <c r="R511" i="1"/>
  <c r="R505" i="1"/>
  <c r="R494" i="1"/>
  <c r="R518" i="1"/>
  <c r="R526" i="1"/>
  <c r="R394" i="1"/>
  <c r="R419" i="1"/>
  <c r="R413" i="1"/>
  <c r="R416" i="1"/>
  <c r="U416" i="1" s="1"/>
  <c r="R405" i="1"/>
  <c r="R450" i="1"/>
  <c r="R352" i="1"/>
  <c r="R420" i="1"/>
  <c r="R391" i="1"/>
  <c r="R302" i="1"/>
  <c r="R285" i="1"/>
  <c r="R276" i="1"/>
  <c r="R316" i="1"/>
  <c r="R332" i="1"/>
  <c r="R150" i="1"/>
  <c r="R174" i="1"/>
  <c r="R162" i="1"/>
  <c r="R172" i="1"/>
  <c r="R155" i="1"/>
  <c r="R204" i="1"/>
  <c r="R175" i="1"/>
  <c r="R398" i="1"/>
  <c r="R448" i="1"/>
  <c r="R400" i="1"/>
  <c r="R412" i="1"/>
  <c r="R409" i="1"/>
  <c r="R418" i="1"/>
  <c r="R390" i="1"/>
  <c r="R214" i="1"/>
  <c r="R509" i="1"/>
  <c r="U509" i="1" s="1"/>
  <c r="R527" i="1"/>
  <c r="R520" i="1"/>
  <c r="R501" i="1"/>
  <c r="R502" i="1"/>
  <c r="R544" i="1"/>
  <c r="R541" i="1"/>
  <c r="R498" i="1"/>
  <c r="R486" i="1"/>
  <c r="R516" i="1"/>
  <c r="R522" i="1"/>
  <c r="R503" i="1"/>
  <c r="R6" i="1"/>
  <c r="U6" i="1" s="1"/>
  <c r="R382" i="1"/>
  <c r="R403" i="1"/>
  <c r="R399" i="1"/>
  <c r="R404" i="1"/>
  <c r="R386" i="1"/>
  <c r="R428" i="1"/>
  <c r="R451" i="1"/>
  <c r="R79" i="1"/>
  <c r="R365" i="1"/>
  <c r="R253" i="1"/>
  <c r="R550" i="1"/>
  <c r="U550" i="1" s="1"/>
  <c r="R549" i="1"/>
  <c r="R548" i="1"/>
  <c r="R552" i="1"/>
  <c r="R556" i="1"/>
  <c r="R521" i="1"/>
  <c r="R523" i="1"/>
  <c r="R514" i="1"/>
  <c r="R517" i="1"/>
  <c r="R515" i="1"/>
  <c r="R534" i="1"/>
  <c r="R497" i="1"/>
  <c r="R524" i="1"/>
  <c r="U524" i="1" s="1"/>
  <c r="R393" i="1"/>
  <c r="R436" i="1"/>
  <c r="R350" i="1"/>
  <c r="R508" i="1"/>
  <c r="R377" i="1"/>
  <c r="R445" i="1"/>
  <c r="R221" i="1"/>
  <c r="R362" i="1"/>
  <c r="R328" i="1"/>
  <c r="R272" i="1"/>
  <c r="R208" i="1"/>
  <c r="R195" i="1"/>
  <c r="U195" i="1" s="1"/>
  <c r="R216" i="1"/>
  <c r="R551" i="1"/>
  <c r="R533" i="1"/>
  <c r="R530" i="1"/>
  <c r="R519" i="1"/>
  <c r="R535" i="1"/>
  <c r="R539" i="1"/>
  <c r="R454" i="1"/>
  <c r="R455" i="1"/>
  <c r="R457" i="1"/>
  <c r="R465" i="1"/>
  <c r="R462" i="1"/>
  <c r="U462" i="1" s="1"/>
  <c r="R491" i="1"/>
  <c r="R381" i="1"/>
  <c r="R443" i="1"/>
  <c r="R555" i="1"/>
  <c r="R543" i="1"/>
  <c r="R532" i="1"/>
  <c r="R538" i="1"/>
  <c r="R545" i="1"/>
  <c r="R547" i="1"/>
  <c r="R417" i="1"/>
  <c r="R401" i="1"/>
  <c r="R466" i="1"/>
  <c r="U466" i="1" s="1"/>
  <c r="R467" i="1"/>
  <c r="R410" i="1"/>
  <c r="R504" i="1"/>
  <c r="R440" i="1"/>
  <c r="R477" i="1"/>
  <c r="R537" i="1"/>
  <c r="R485" i="1"/>
  <c r="R488" i="1"/>
  <c r="R479" i="1"/>
  <c r="R478" i="1"/>
  <c r="R512" i="1"/>
  <c r="R395" i="1"/>
  <c r="U395" i="1" s="1"/>
  <c r="R449" i="1"/>
  <c r="R427" i="1"/>
  <c r="R424" i="1"/>
  <c r="R425" i="1"/>
  <c r="R459" i="1"/>
  <c r="R312" i="1"/>
  <c r="R356" i="1"/>
  <c r="R80" i="1"/>
  <c r="R319" i="1"/>
  <c r="R383" i="1"/>
  <c r="R370" i="1"/>
  <c r="R495" i="1"/>
  <c r="R305" i="1"/>
  <c r="R81" i="1"/>
  <c r="R141" i="1"/>
  <c r="R82" i="1"/>
  <c r="R106" i="1"/>
  <c r="R153" i="1"/>
  <c r="R200" i="1"/>
  <c r="R160" i="1"/>
  <c r="R178" i="1"/>
  <c r="R560" i="1"/>
  <c r="R163" i="1"/>
  <c r="R164" i="1"/>
  <c r="R165" i="1"/>
  <c r="R166" i="1"/>
  <c r="R167" i="1"/>
  <c r="R168" i="1"/>
  <c r="R169" i="1"/>
  <c r="R170" i="1"/>
  <c r="R274" i="1"/>
  <c r="R379" i="1"/>
  <c r="R359" i="1"/>
  <c r="R331" i="1"/>
  <c r="R275" i="1"/>
  <c r="R294" i="1"/>
  <c r="R217" i="1"/>
  <c r="R238" i="1"/>
  <c r="R239" i="1"/>
  <c r="R240" i="1"/>
  <c r="R241" i="1"/>
  <c r="R242" i="1"/>
  <c r="R243" i="1"/>
  <c r="R244" i="1"/>
  <c r="R245" i="1"/>
  <c r="R246" i="1"/>
  <c r="R247" i="1"/>
  <c r="R248" i="1"/>
  <c r="U248" i="1" s="1"/>
  <c r="R249" i="1"/>
  <c r="R250" i="1"/>
  <c r="R251" i="1"/>
  <c r="R78" i="1"/>
  <c r="R279" i="1"/>
  <c r="R149" i="1"/>
  <c r="R77" i="1"/>
  <c r="R73" i="1"/>
  <c r="R437" i="1"/>
  <c r="R74" i="1"/>
  <c r="R438" i="1"/>
  <c r="R529" i="1"/>
  <c r="U529" i="1" s="1"/>
  <c r="R75" i="1"/>
  <c r="R76" i="1"/>
  <c r="R71" i="1"/>
  <c r="R343" i="1"/>
  <c r="R72" i="1"/>
  <c r="R290" i="1"/>
  <c r="R212" i="1"/>
  <c r="R70" i="1"/>
  <c r="R142" i="1"/>
  <c r="R215" i="1"/>
  <c r="R507" i="1"/>
  <c r="R493" i="1"/>
  <c r="U493" i="1" s="1"/>
  <c r="R333" i="1"/>
  <c r="R218" i="1"/>
  <c r="R64" i="1"/>
  <c r="R384" i="1"/>
  <c r="R298" i="1"/>
  <c r="R147" i="1"/>
  <c r="R308" i="1"/>
  <c r="R330" i="1"/>
  <c r="R375" i="1"/>
  <c r="R447" i="1"/>
  <c r="R324" i="1"/>
  <c r="R50" i="1"/>
  <c r="U330" i="1" l="1"/>
  <c r="U70" i="1"/>
  <c r="U73" i="1"/>
  <c r="U244" i="1"/>
  <c r="U379" i="1"/>
  <c r="U160" i="1"/>
  <c r="U80" i="1"/>
  <c r="U488" i="1"/>
  <c r="U545" i="1"/>
  <c r="U454" i="1"/>
  <c r="U362" i="1"/>
  <c r="U517" i="1"/>
  <c r="U79" i="1"/>
  <c r="U486" i="1"/>
  <c r="U409" i="1"/>
  <c r="U150" i="1"/>
  <c r="U413" i="1"/>
  <c r="U231" i="1"/>
  <c r="U237" i="1"/>
  <c r="U510" i="1"/>
  <c r="U474" i="1"/>
  <c r="U487" i="1"/>
  <c r="U206" i="1"/>
  <c r="U129" i="1"/>
  <c r="U470" i="1"/>
  <c r="U411" i="1"/>
  <c r="U367" i="1"/>
  <c r="U267" i="1"/>
  <c r="U199" i="1"/>
  <c r="U94" i="1"/>
  <c r="U20" i="1"/>
  <c r="U385" i="1"/>
  <c r="U540" i="1"/>
  <c r="U26" i="1"/>
  <c r="U34" i="1"/>
  <c r="U117" i="1"/>
  <c r="U38" i="1"/>
  <c r="U211" i="1"/>
  <c r="U139" i="1"/>
  <c r="U287" i="1"/>
  <c r="U262" i="1"/>
  <c r="U392" i="1"/>
  <c r="U284" i="1"/>
  <c r="U57" i="1"/>
  <c r="U62" i="1"/>
  <c r="U69" i="1"/>
  <c r="U308" i="1"/>
  <c r="U212" i="1"/>
  <c r="U77" i="1"/>
  <c r="U243" i="1"/>
  <c r="U274" i="1"/>
  <c r="U200" i="1"/>
  <c r="U356" i="1"/>
  <c r="U485" i="1"/>
  <c r="U538" i="1"/>
  <c r="U539" i="1"/>
  <c r="U221" i="1"/>
  <c r="U514" i="1"/>
  <c r="U451" i="1"/>
  <c r="U498" i="1"/>
  <c r="U412" i="1"/>
  <c r="U332" i="1"/>
  <c r="U419" i="1"/>
  <c r="U236" i="1"/>
  <c r="U361" i="1"/>
  <c r="U372" i="1"/>
  <c r="U484" i="1"/>
  <c r="U452" i="1"/>
  <c r="U263" i="1"/>
  <c r="U158" i="1"/>
  <c r="U10" i="1"/>
  <c r="U269" i="1"/>
  <c r="U12" i="1"/>
  <c r="U161" i="1"/>
  <c r="U207" i="1"/>
  <c r="U97" i="1"/>
  <c r="U19" i="1"/>
  <c r="U184" i="1"/>
  <c r="U301" i="1"/>
  <c r="U24" i="1"/>
  <c r="U110" i="1"/>
  <c r="U98" i="1"/>
  <c r="U280" i="1"/>
  <c r="U154" i="1"/>
  <c r="U209" i="1"/>
  <c r="U182" i="1"/>
  <c r="U156" i="1"/>
  <c r="U202" i="1"/>
  <c r="U115" i="1"/>
  <c r="U58" i="1"/>
  <c r="U61" i="1"/>
  <c r="U126" i="1"/>
  <c r="U147" i="1"/>
  <c r="U290" i="1"/>
  <c r="U149" i="1"/>
  <c r="U242" i="1"/>
  <c r="U170" i="1"/>
  <c r="U153" i="1"/>
  <c r="U312" i="1"/>
  <c r="U537" i="1"/>
  <c r="U532" i="1"/>
  <c r="U535" i="1"/>
  <c r="U445" i="1"/>
  <c r="U523" i="1"/>
  <c r="U428" i="1"/>
  <c r="U541" i="1"/>
  <c r="U400" i="1"/>
  <c r="U316" i="1"/>
  <c r="U394" i="1"/>
  <c r="U235" i="1"/>
  <c r="U310" i="1"/>
  <c r="U313" i="1"/>
  <c r="U531" i="1"/>
  <c r="U471" i="1"/>
  <c r="U318" i="1"/>
  <c r="U132" i="1"/>
  <c r="U559" i="1"/>
  <c r="U402" i="1"/>
  <c r="U118" i="1"/>
  <c r="U138" i="1"/>
  <c r="U513" i="1"/>
  <c r="U183" i="1"/>
  <c r="U277" i="1"/>
  <c r="U102" i="1"/>
  <c r="U33" i="1"/>
  <c r="U219" i="1"/>
  <c r="U192" i="1"/>
  <c r="U143" i="1"/>
  <c r="U434" i="1"/>
  <c r="U186" i="1"/>
  <c r="U49" i="1"/>
  <c r="U326" i="1"/>
  <c r="U53" i="1"/>
  <c r="U414" i="1"/>
  <c r="U60" i="1"/>
  <c r="U68" i="1"/>
  <c r="U298" i="1"/>
  <c r="U72" i="1"/>
  <c r="U279" i="1"/>
  <c r="U241" i="1"/>
  <c r="U169" i="1"/>
  <c r="U106" i="1"/>
  <c r="U459" i="1"/>
  <c r="U477" i="1"/>
  <c r="U543" i="1"/>
  <c r="U519" i="1"/>
  <c r="U377" i="1"/>
  <c r="U521" i="1"/>
  <c r="U386" i="1"/>
  <c r="U544" i="1"/>
  <c r="U448" i="1"/>
  <c r="U276" i="1"/>
  <c r="U526" i="1"/>
  <c r="U255" i="1"/>
  <c r="U321" i="1"/>
  <c r="U415" i="1"/>
  <c r="U351" i="1"/>
  <c r="U472" i="1"/>
  <c r="U252" i="1"/>
  <c r="U111" i="1"/>
  <c r="U84" i="1"/>
  <c r="U140" i="1"/>
  <c r="U378" i="1"/>
  <c r="U144" i="1"/>
  <c r="U17" i="1"/>
  <c r="U18" i="1"/>
  <c r="U191" i="1"/>
  <c r="U273" i="1"/>
  <c r="U104" i="1"/>
  <c r="U121" i="1"/>
  <c r="U254" i="1"/>
  <c r="U224" i="1"/>
  <c r="U423" i="1"/>
  <c r="U176" i="1"/>
  <c r="U334" i="1"/>
  <c r="U281" i="1"/>
  <c r="U187" i="1"/>
  <c r="U59" i="1"/>
  <c r="U100" i="1"/>
  <c r="U384" i="1"/>
  <c r="U343" i="1"/>
  <c r="U78" i="1"/>
  <c r="U240" i="1"/>
  <c r="U168" i="1"/>
  <c r="U82" i="1"/>
  <c r="U425" i="1"/>
  <c r="U440" i="1"/>
  <c r="U555" i="1"/>
  <c r="U530" i="1"/>
  <c r="U508" i="1"/>
  <c r="U556" i="1"/>
  <c r="U404" i="1"/>
  <c r="U502" i="1"/>
  <c r="U398" i="1"/>
  <c r="U285" i="1"/>
  <c r="U518" i="1"/>
  <c r="U225" i="1"/>
  <c r="U320" i="1"/>
  <c r="U355" i="1"/>
  <c r="U327" i="1"/>
  <c r="U525" i="1"/>
  <c r="U265" i="1"/>
  <c r="U229" i="1"/>
  <c r="U9" i="1"/>
  <c r="U11" i="1"/>
  <c r="U346" i="1"/>
  <c r="U473" i="1"/>
  <c r="U151" i="1"/>
  <c r="U201" i="1"/>
  <c r="U173" i="1"/>
  <c r="U89" i="1"/>
  <c r="U107" i="1"/>
  <c r="U329" i="1"/>
  <c r="U289" i="1"/>
  <c r="U37" i="1"/>
  <c r="U490" i="1"/>
  <c r="U185" i="1"/>
  <c r="U271" i="1"/>
  <c r="U441" i="1"/>
  <c r="U108" i="1"/>
  <c r="U95" i="1"/>
  <c r="U220" i="1"/>
  <c r="U83" i="1"/>
  <c r="U64" i="1"/>
  <c r="U71" i="1"/>
  <c r="U251" i="1"/>
  <c r="U239" i="1"/>
  <c r="U167" i="1"/>
  <c r="U141" i="1"/>
  <c r="U424" i="1"/>
  <c r="U504" i="1"/>
  <c r="U443" i="1"/>
  <c r="U533" i="1"/>
  <c r="U350" i="1"/>
  <c r="U552" i="1"/>
  <c r="U399" i="1"/>
  <c r="U501" i="1"/>
  <c r="U175" i="1"/>
  <c r="U302" i="1"/>
  <c r="U494" i="1"/>
  <c r="U432" i="1"/>
  <c r="U322" i="1"/>
  <c r="U366" i="1"/>
  <c r="U357" i="1"/>
  <c r="U360" i="1"/>
  <c r="U264" i="1"/>
  <c r="U335" i="1"/>
  <c r="U408" i="1"/>
  <c r="U120" i="1"/>
  <c r="U342" i="1"/>
  <c r="U13" i="1"/>
  <c r="U190" i="1"/>
  <c r="U481" i="1"/>
  <c r="U528" i="1"/>
  <c r="U136" i="1"/>
  <c r="U90" i="1"/>
  <c r="U124" i="1"/>
  <c r="U444" i="1"/>
  <c r="U293" i="1"/>
  <c r="U171" i="1"/>
  <c r="U119" i="1"/>
  <c r="U193" i="1"/>
  <c r="U270" i="1"/>
  <c r="U51" i="1"/>
  <c r="U109" i="1"/>
  <c r="U266" i="1"/>
  <c r="U65" i="1"/>
  <c r="U553" i="1"/>
  <c r="U218" i="1"/>
  <c r="U76" i="1"/>
  <c r="U250" i="1"/>
  <c r="U238" i="1"/>
  <c r="U166" i="1"/>
  <c r="U81" i="1"/>
  <c r="U427" i="1"/>
  <c r="U410" i="1"/>
  <c r="U381" i="1"/>
  <c r="U551" i="1"/>
  <c r="U436" i="1"/>
  <c r="U548" i="1"/>
  <c r="U403" i="1"/>
  <c r="U520" i="1"/>
  <c r="U131" i="1"/>
  <c r="U391" i="1"/>
  <c r="U505" i="1"/>
  <c r="U407" i="1"/>
  <c r="U303" i="1"/>
  <c r="U363" i="1"/>
  <c r="U227" i="1"/>
  <c r="U387" i="1"/>
  <c r="U268" i="1"/>
  <c r="U283" i="1"/>
  <c r="U127" i="1"/>
  <c r="U180" i="1"/>
  <c r="U341" i="1"/>
  <c r="U464" i="1"/>
  <c r="U16" i="1"/>
  <c r="U21" i="1"/>
  <c r="U358" i="1"/>
  <c r="U101" i="1"/>
  <c r="U32" i="1"/>
  <c r="U226" i="1"/>
  <c r="U315" i="1"/>
  <c r="U43" i="1"/>
  <c r="U296" i="1"/>
  <c r="U152" i="1"/>
  <c r="U278" i="1"/>
  <c r="U91" i="1"/>
  <c r="U103" i="1"/>
  <c r="U317" i="1"/>
  <c r="U159" i="1"/>
  <c r="U554" i="1"/>
  <c r="U333" i="1"/>
  <c r="U75" i="1"/>
  <c r="U249" i="1"/>
  <c r="U217" i="1"/>
  <c r="U165" i="1"/>
  <c r="U305" i="1"/>
  <c r="U449" i="1"/>
  <c r="U467" i="1"/>
  <c r="U491" i="1"/>
  <c r="U216" i="1"/>
  <c r="U393" i="1"/>
  <c r="U549" i="1"/>
  <c r="U382" i="1"/>
  <c r="U527" i="1"/>
  <c r="U204" i="1"/>
  <c r="U420" i="1"/>
  <c r="U511" i="1"/>
  <c r="U368" i="1"/>
  <c r="U475" i="1"/>
  <c r="U369" i="1"/>
  <c r="U353" i="1"/>
  <c r="U376" i="1"/>
  <c r="U234" i="1"/>
  <c r="U258" i="1"/>
  <c r="U8" i="1"/>
  <c r="U345" i="1"/>
  <c r="U340" i="1"/>
  <c r="U496" i="1"/>
  <c r="U96" i="1"/>
  <c r="U397" i="1"/>
  <c r="U347" i="1"/>
  <c r="U260" i="1"/>
  <c r="U205" i="1"/>
  <c r="U31" i="1"/>
  <c r="U42" i="1"/>
  <c r="U188" i="1"/>
  <c r="U429" i="1"/>
  <c r="U433" i="1"/>
  <c r="U364" i="1"/>
  <c r="U336" i="1"/>
  <c r="U54" i="1"/>
  <c r="U286" i="1"/>
  <c r="U66" i="1"/>
  <c r="U536" i="1"/>
  <c r="U50" i="1"/>
  <c r="U294" i="1"/>
  <c r="U164" i="1"/>
  <c r="U495" i="1"/>
  <c r="U155" i="1"/>
  <c r="U352" i="1"/>
  <c r="U542" i="1"/>
  <c r="U380" i="1"/>
  <c r="U456" i="1"/>
  <c r="U349" i="1"/>
  <c r="U371" i="1"/>
  <c r="U421" i="1"/>
  <c r="U122" i="1"/>
  <c r="U210" i="1"/>
  <c r="U87" i="1"/>
  <c r="U325" i="1"/>
  <c r="U339" i="1"/>
  <c r="U337" i="1"/>
  <c r="U85" i="1"/>
  <c r="U22" i="1"/>
  <c r="U194" i="1"/>
  <c r="U36" i="1"/>
  <c r="U30" i="1"/>
  <c r="U41" i="1"/>
  <c r="U288" i="1"/>
  <c r="U299" i="1"/>
  <c r="U309" i="1"/>
  <c r="U181" i="1"/>
  <c r="U196" i="1"/>
  <c r="U148" i="1"/>
  <c r="U55" i="1"/>
  <c r="U133" i="1"/>
  <c r="U67" i="1"/>
  <c r="U297" i="1"/>
  <c r="U324" i="1"/>
  <c r="U507" i="1"/>
  <c r="U438" i="1"/>
  <c r="U247" i="1"/>
  <c r="U275" i="1"/>
  <c r="U163" i="1"/>
  <c r="U370" i="1"/>
  <c r="U512" i="1"/>
  <c r="U401" i="1"/>
  <c r="U465" i="1"/>
  <c r="U208" i="1"/>
  <c r="U497" i="1"/>
  <c r="U503" i="1"/>
  <c r="U214" i="1"/>
  <c r="U172" i="1"/>
  <c r="U450" i="1"/>
  <c r="U259" i="1"/>
  <c r="U389" i="1"/>
  <c r="U431" i="1"/>
  <c r="U506" i="1"/>
  <c r="U232" i="1"/>
  <c r="U439" i="1"/>
  <c r="U137" i="1"/>
  <c r="U222" i="1"/>
  <c r="U99" i="1"/>
  <c r="U344" i="1"/>
  <c r="U338" i="1"/>
  <c r="U14" i="1"/>
  <c r="U256" i="1"/>
  <c r="U213" i="1"/>
  <c r="U469" i="1"/>
  <c r="U291" i="1"/>
  <c r="U25" i="1"/>
  <c r="U112" i="1"/>
  <c r="U29" i="1"/>
  <c r="U40" i="1"/>
  <c r="U307" i="1"/>
  <c r="U44" i="1"/>
  <c r="U46" i="1"/>
  <c r="U47" i="1"/>
  <c r="U261" i="1"/>
  <c r="U52" i="1"/>
  <c r="U177" i="1"/>
  <c r="U130" i="1"/>
  <c r="U123" i="1"/>
  <c r="U48" i="1"/>
  <c r="U447" i="1"/>
  <c r="U215" i="1"/>
  <c r="U74" i="1"/>
  <c r="U246" i="1"/>
  <c r="U331" i="1"/>
  <c r="U560" i="1"/>
  <c r="U383" i="1"/>
  <c r="U478" i="1"/>
  <c r="U417" i="1"/>
  <c r="U457" i="1"/>
  <c r="U272" i="1"/>
  <c r="U534" i="1"/>
  <c r="U253" i="1"/>
  <c r="U522" i="1"/>
  <c r="U390" i="1"/>
  <c r="U162" i="1"/>
  <c r="U405" i="1"/>
  <c r="U198" i="1"/>
  <c r="U476" i="1"/>
  <c r="U435" i="1"/>
  <c r="U489" i="1"/>
  <c r="U114" i="1"/>
  <c r="U375" i="1"/>
  <c r="U142" i="1"/>
  <c r="U437" i="1"/>
  <c r="U245" i="1"/>
  <c r="U359" i="1"/>
  <c r="U178" i="1"/>
  <c r="U319" i="1"/>
  <c r="U479" i="1"/>
  <c r="U547" i="1"/>
  <c r="U455" i="1"/>
  <c r="U328" i="1"/>
  <c r="U515" i="1"/>
  <c r="U365" i="1"/>
  <c r="U516" i="1"/>
  <c r="U418" i="1"/>
  <c r="U174" i="1"/>
  <c r="U304" i="1"/>
  <c r="U323" i="1"/>
  <c r="U446" i="1"/>
  <c r="U468" i="1"/>
  <c r="U492" i="1"/>
  <c r="U406" i="1"/>
  <c r="U135" i="1"/>
  <c r="U463" i="1"/>
  <c r="U105" i="1"/>
  <c r="U499" i="1"/>
  <c r="U128" i="1"/>
  <c r="U15" i="1"/>
  <c r="U113" i="1"/>
  <c r="U306" i="1"/>
  <c r="U458" i="1"/>
  <c r="U197" i="1"/>
  <c r="U145" i="1"/>
  <c r="U35" i="1"/>
  <c r="U27" i="1"/>
  <c r="U39" i="1"/>
  <c r="U116" i="1"/>
  <c r="U230" i="1"/>
  <c r="U45" i="1"/>
  <c r="U223" i="1"/>
  <c r="U203" i="1"/>
  <c r="U257" i="1"/>
  <c r="U56" i="1"/>
  <c r="U63" i="1"/>
  <c r="U189" i="1"/>
  <c r="Q500" i="1"/>
  <c r="R500" i="1" s="1"/>
  <c r="U500" i="1" s="1"/>
  <c r="T558" i="1"/>
  <c r="Q558" i="1"/>
  <c r="R558" i="1" s="1"/>
  <c r="U558" i="1" s="1"/>
  <c r="U561" i="1" l="1"/>
  <c r="R561" i="1"/>
  <c r="D35" i="2" s="1"/>
  <c r="T146" i="1"/>
  <c r="T461" i="1"/>
  <c r="T453" i="1"/>
  <c r="T460" i="1"/>
  <c r="T442" i="1"/>
  <c r="T314" i="1"/>
  <c r="T388" i="1"/>
  <c r="T430" i="1"/>
  <c r="T546" i="1"/>
  <c r="T480" i="1"/>
  <c r="T396" i="1"/>
  <c r="T557" i="1"/>
  <c r="T373" i="1"/>
  <c r="T561" i="1" l="1"/>
  <c r="S561" i="1"/>
  <c r="N561" i="1"/>
  <c r="M561" i="1"/>
  <c r="L561" i="1"/>
</calcChain>
</file>

<file path=xl/sharedStrings.xml><?xml version="1.0" encoding="utf-8"?>
<sst xmlns="http://schemas.openxmlformats.org/spreadsheetml/2006/main" count="6365" uniqueCount="1128">
  <si>
    <t>FONDO NACIONAL DE FINANCIAMIENTO FORESTAL</t>
  </si>
  <si>
    <t xml:space="preserve">EJECUCION PRESUPUESTARIA </t>
  </si>
  <si>
    <t>PERIODO 2023</t>
  </si>
  <si>
    <t>Responsable Presupuestario</t>
  </si>
  <si>
    <t>Unidad Ejecutora</t>
  </si>
  <si>
    <t>Financiador</t>
  </si>
  <si>
    <t>Sub partida</t>
  </si>
  <si>
    <t>Descripción SubPartida</t>
  </si>
  <si>
    <t>Cuenta Contable</t>
  </si>
  <si>
    <t>Presupuesto Inicial</t>
  </si>
  <si>
    <t>Modificación</t>
  </si>
  <si>
    <t>Presupuesto Aprobado</t>
  </si>
  <si>
    <t>Dir. Adm Financiera</t>
  </si>
  <si>
    <t>Unid. Proveeduria y SG</t>
  </si>
  <si>
    <t>FONAFIFO</t>
  </si>
  <si>
    <t>1.99.99 (05)</t>
  </si>
  <si>
    <t>Otros servicios no especificados</t>
  </si>
  <si>
    <t>C:5.9.9.99.03.00.0.99999.0003</t>
  </si>
  <si>
    <t>Reposición placa para vehículo</t>
  </si>
  <si>
    <t>Pago por reposición de placa en vehículos.</t>
  </si>
  <si>
    <t>Unid. Tesoreria</t>
  </si>
  <si>
    <t>1.99.02 (02)</t>
  </si>
  <si>
    <t>Intereses moratorios y multas</t>
  </si>
  <si>
    <t>C:5.9.9.99.03.00.0.99999.0002</t>
  </si>
  <si>
    <t>Multas y cargos moratorios</t>
  </si>
  <si>
    <t>Pago de multas e intereses por atraso en el pago de obligaciones.</t>
  </si>
  <si>
    <t>1.99.05 (02)</t>
  </si>
  <si>
    <t>Deducibles</t>
  </si>
  <si>
    <t>C:5.9.9.99.03.00.0.99999.0001</t>
  </si>
  <si>
    <t>Pago de deducibles por siniestros en vehículos del FONAFIFO.</t>
  </si>
  <si>
    <t>1.09.99 (04)</t>
  </si>
  <si>
    <t>Otros impuestos</t>
  </si>
  <si>
    <t>C:5.9.9.02.01.00.0.99999.0001</t>
  </si>
  <si>
    <t>Impuestos</t>
  </si>
  <si>
    <t>Pago del derecho de circulación de la flotilla vehicular.</t>
  </si>
  <si>
    <t>Dir. General</t>
  </si>
  <si>
    <t>6.07.01 (01)</t>
  </si>
  <si>
    <t>Transferencias corrientes a organismos internacionales</t>
  </si>
  <si>
    <t>C:5.4.1.03.02.06.0.99999.0001</t>
  </si>
  <si>
    <t>Pago de membresía a la Organización Internacional de Maderas Tropicales.</t>
  </si>
  <si>
    <t>6.01.08 (03)</t>
  </si>
  <si>
    <t>Fondos en fideicomiso para gasto corriente</t>
  </si>
  <si>
    <t>C:5.4.1.02.06.06.0.21103.0001</t>
  </si>
  <si>
    <t>Transferencia al FIDEICOMISO 544-3</t>
  </si>
  <si>
    <t>Transferencia al Fondo 544-2 para el financiamiento de gastos operativos.</t>
  </si>
  <si>
    <t>Dir. Serv. Ambientales</t>
  </si>
  <si>
    <t>6.01.03 (01)</t>
  </si>
  <si>
    <t>Transferencias corrientes a instituciones descentralizadas no empresariales</t>
  </si>
  <si>
    <t>C:5.4.1.02.03.06.0.31270.0001</t>
  </si>
  <si>
    <t>Transferencia a la ONF</t>
  </si>
  <si>
    <t>Transferencia a la ONF.</t>
  </si>
  <si>
    <t>6.06.01 (01)</t>
  </si>
  <si>
    <t>Indemnizaciones</t>
  </si>
  <si>
    <t>C:5.4.1.01.01.99.0.99999.0002</t>
  </si>
  <si>
    <t>Otras transferencias corrientes a personas</t>
  </si>
  <si>
    <t>Pago de indemnizaciones en el FONAFIFO.</t>
  </si>
  <si>
    <t>Contraloria</t>
  </si>
  <si>
    <t>2.99.99 (02)</t>
  </si>
  <si>
    <t>Otros útiles materiales y suministros diversos</t>
  </si>
  <si>
    <t>C:5.1.3.99.99.00.0.99999.0001</t>
  </si>
  <si>
    <t>Otros Utiles, materiales y suministros diversos</t>
  </si>
  <si>
    <t>Compra de artículos para actividades promocionales y de divulgación institucional.</t>
  </si>
  <si>
    <t>Dir. Comercialización</t>
  </si>
  <si>
    <t>2.99.99 (01)</t>
  </si>
  <si>
    <t>Compra de baterías recargables.</t>
  </si>
  <si>
    <t>2.99.07 (01)</t>
  </si>
  <si>
    <t>Útiles y materiales de cocina y comedor</t>
  </si>
  <si>
    <t>Compra de útiles de cocina.</t>
  </si>
  <si>
    <t>2.99.99 (03)</t>
  </si>
  <si>
    <t>Impresión de carnét.</t>
  </si>
  <si>
    <t>Unid. Salud Ocupacional</t>
  </si>
  <si>
    <t>2.99.06 (01)</t>
  </si>
  <si>
    <t>Útiles y materiales de resguardo y seguridad</t>
  </si>
  <si>
    <t>C:5.1.3.99.06.00.0.99999.0001</t>
  </si>
  <si>
    <t>Compra botas tipo culebreras.</t>
  </si>
  <si>
    <t>2.99.05 (03)</t>
  </si>
  <si>
    <t>Útiles y materiales de limpieza</t>
  </si>
  <si>
    <t>C:5.1.3.99.05.00.0.99999.0001</t>
  </si>
  <si>
    <t>Compra de bolsas para residuos bioinfecciosos.</t>
  </si>
  <si>
    <t>2.99.04 (03)</t>
  </si>
  <si>
    <t>Textiles y vestuario</t>
  </si>
  <si>
    <t>C:5.1.3.99.04.00.0.99999.0001</t>
  </si>
  <si>
    <t>Compra de abrigos impermeables.</t>
  </si>
  <si>
    <t>2.99.04 (02)</t>
  </si>
  <si>
    <t>Compra de cubierta protectora para drone.</t>
  </si>
  <si>
    <t>2.99.04 (01)</t>
  </si>
  <si>
    <t>Compra de banderas para el Programa de Bandera Azul Ecológica.</t>
  </si>
  <si>
    <t>2.99.03 (08)</t>
  </si>
  <si>
    <t>Productos de papel_ cartón e impresos</t>
  </si>
  <si>
    <t>C:5.1.3.99.03.00.0.99999.0001</t>
  </si>
  <si>
    <t>Productos de papel, cartón e impresos</t>
  </si>
  <si>
    <t>Servicios de confección de materiales impresos.</t>
  </si>
  <si>
    <t>2.99.03 (09)</t>
  </si>
  <si>
    <t>Servicio de confección de materiales relacionados con equidad de género.</t>
  </si>
  <si>
    <t>2.99.03 (10)</t>
  </si>
  <si>
    <t>Pago de suscripciones de periódicos.</t>
  </si>
  <si>
    <t>2.99.02 (01)</t>
  </si>
  <si>
    <t>Útiles y materiales médicos hospitalario y de investigación</t>
  </si>
  <si>
    <t>C:5.1.3.99.02.00.0.99999.0001</t>
  </si>
  <si>
    <t>Compra de venditas elásticas (curitas) para los botiquines institucionales.</t>
  </si>
  <si>
    <t>2.99.02 (02)</t>
  </si>
  <si>
    <t>Compra de esparadrapo microporo.</t>
  </si>
  <si>
    <t>2.99.02 (03)</t>
  </si>
  <si>
    <t>Compra de alcohol líquido.</t>
  </si>
  <si>
    <t>2.99.02 (04)</t>
  </si>
  <si>
    <t>Compra de compresas de gasa.</t>
  </si>
  <si>
    <t>2.99.02 (05)</t>
  </si>
  <si>
    <t>Compra de un oxímetro de dedo.</t>
  </si>
  <si>
    <t>Unid. TIC</t>
  </si>
  <si>
    <t>2.99.01 (02)</t>
  </si>
  <si>
    <t>Útiles y materiales de oficina y cómputo</t>
  </si>
  <si>
    <t>C:5.1.3.99.01.00.0.99999.0001</t>
  </si>
  <si>
    <t>Compra de Kit completo para firma digital.</t>
  </si>
  <si>
    <t>2.99.01 (03)</t>
  </si>
  <si>
    <t>Compra de audífonos.</t>
  </si>
  <si>
    <t>Dir. Asuntos Jurídicos</t>
  </si>
  <si>
    <t>2.99.01 (04)</t>
  </si>
  <si>
    <t>Compra de base con ventilador para portátil.</t>
  </si>
  <si>
    <t>Depto. Control y Monitoreo</t>
  </si>
  <si>
    <t>2.04.02 (03)</t>
  </si>
  <si>
    <t>Repuestos y accesorios</t>
  </si>
  <si>
    <t>C:5.1.3.04.02.00.0.99999.0001</t>
  </si>
  <si>
    <t>Compra de bateria para dron.</t>
  </si>
  <si>
    <t>2.04.02 (04)</t>
  </si>
  <si>
    <t>Compra de un control inteligente para drone.</t>
  </si>
  <si>
    <t>2.04.02 (02)</t>
  </si>
  <si>
    <t>Compra de repuestos.</t>
  </si>
  <si>
    <t>2.04.02 (06)</t>
  </si>
  <si>
    <t>Compra de repuestos para el mantenimiento de equipos.</t>
  </si>
  <si>
    <t>2.04.02 (05)</t>
  </si>
  <si>
    <t>Compra de repuestos para equipo de cómputo.</t>
  </si>
  <si>
    <t>Compra de repuestos para el banco de UPS.</t>
  </si>
  <si>
    <t>OR. San Carlos</t>
  </si>
  <si>
    <t>2.04.01 (04)</t>
  </si>
  <si>
    <t>Herramientas e instrumentos</t>
  </si>
  <si>
    <t>C:5.1.3.04.01.00.0.00000.0001</t>
  </si>
  <si>
    <t>Compra cintas diamétricas.</t>
  </si>
  <si>
    <t>2.04.01 (03)</t>
  </si>
  <si>
    <t>Compra de herramientas.</t>
  </si>
  <si>
    <t>2.04.01 (01)</t>
  </si>
  <si>
    <t>Compra de básculas digitales portátiles.</t>
  </si>
  <si>
    <t>2.04.01 (02)</t>
  </si>
  <si>
    <t>Compra de herramientas e implementos para reparaciones.</t>
  </si>
  <si>
    <t>2.03.06 (01)</t>
  </si>
  <si>
    <t>Materiales y productos de plástico</t>
  </si>
  <si>
    <t>C:5.1.3.03.06.00.0.99999.0001</t>
  </si>
  <si>
    <t>Rotulación y/o habladores para identificación de áreas con impresión en Código Braile.</t>
  </si>
  <si>
    <t>2.03.04 (06)</t>
  </si>
  <si>
    <t>Materiales y productos eléctricos_ telefónicos y cómputo</t>
  </si>
  <si>
    <t>C:5.1.3.03.04.00.0.99999.0001</t>
  </si>
  <si>
    <t>Materiales y productos eléctricos, telefónicos y de cómputo</t>
  </si>
  <si>
    <t>Compra de cargador.</t>
  </si>
  <si>
    <t>2.03.04 (05)</t>
  </si>
  <si>
    <t>Compra de fluorescentes.</t>
  </si>
  <si>
    <t>2.03.04 (02)</t>
  </si>
  <si>
    <t>Compra de implementos eléctricos y de cómputo.</t>
  </si>
  <si>
    <t>Compra de teclados.</t>
  </si>
  <si>
    <t>2.03.04 (08)</t>
  </si>
  <si>
    <t>Compra de mouse.</t>
  </si>
  <si>
    <t>2.03.03 (01)</t>
  </si>
  <si>
    <t>Madera y sus derivados</t>
  </si>
  <si>
    <t>C:5.1.3.03.03.00.0.99999.0001</t>
  </si>
  <si>
    <t>Compra de hotel santuario para abejas mariolas sin aguijón.</t>
  </si>
  <si>
    <t>2.03.01 (01)</t>
  </si>
  <si>
    <t>Materiales y productos metálicos</t>
  </si>
  <si>
    <t>C:5.1.3.03.01.00.0.99999.0001</t>
  </si>
  <si>
    <t>Compra de soportes verticales certificados para extintores.</t>
  </si>
  <si>
    <t>2.03.01 (02)</t>
  </si>
  <si>
    <t>Compra de techo para hotel santuario para abejas mariolas sin aguijón.</t>
  </si>
  <si>
    <t>2.02.03 (17)</t>
  </si>
  <si>
    <t>Alimentos y bebidas</t>
  </si>
  <si>
    <t>C:5.1.3.02.03.00.0.99999.0001</t>
  </si>
  <si>
    <t>Servicio de catering para atención de reuniones.</t>
  </si>
  <si>
    <t>2.02.03 (15)</t>
  </si>
  <si>
    <t>Compra de alimentos y bebidas para reuniones en Oficinas Regionales.</t>
  </si>
  <si>
    <t>2.02.03 (16)</t>
  </si>
  <si>
    <t>Servicio de catering service.</t>
  </si>
  <si>
    <t>2.02.03 (10)</t>
  </si>
  <si>
    <t>Compra de bebidas no gasificadas_ isotónicas en polvo.</t>
  </si>
  <si>
    <t>2.01.99 (01)</t>
  </si>
  <si>
    <t>Otros productos químicos y conexos</t>
  </si>
  <si>
    <t>C:5.1.3.01.99.00.0.99999.0001</t>
  </si>
  <si>
    <t>Compra de repelente en aerosol.</t>
  </si>
  <si>
    <t>2.01.02 (01)</t>
  </si>
  <si>
    <t>Productos farmacéuticos y medicinales</t>
  </si>
  <si>
    <t>C:5.1.3.01.02.00.0.99999.0001</t>
  </si>
  <si>
    <t>Compra de bloqueador solar.</t>
  </si>
  <si>
    <t>2.01.02 (02)</t>
  </si>
  <si>
    <t>Compra de solución salina.</t>
  </si>
  <si>
    <t>2.01.02 (03)</t>
  </si>
  <si>
    <t>Compra de jabón líquido antiséptico y germicida.</t>
  </si>
  <si>
    <t>2.01.01 (07)</t>
  </si>
  <si>
    <t>Combustibles y lubricantes</t>
  </si>
  <si>
    <t>C:5.1.3.01.01.00.0.99999.0001</t>
  </si>
  <si>
    <t>Consumo de combustible.</t>
  </si>
  <si>
    <t>Dir. Fomento</t>
  </si>
  <si>
    <t>Depto. Crédito Forestal</t>
  </si>
  <si>
    <t>2.01.01 (04)</t>
  </si>
  <si>
    <t>Depto. Fomento Forestal</t>
  </si>
  <si>
    <t>2.01.01 (05)</t>
  </si>
  <si>
    <t>Depto. Formalización</t>
  </si>
  <si>
    <t>2.01.01 (02)</t>
  </si>
  <si>
    <t>2.01.01 (06)</t>
  </si>
  <si>
    <t>OR. Cañas</t>
  </si>
  <si>
    <t>2.01.01 (08)</t>
  </si>
  <si>
    <t>OR. Caribe Norte</t>
  </si>
  <si>
    <t>2.01.01 (09)</t>
  </si>
  <si>
    <t>OR. Limón</t>
  </si>
  <si>
    <t>2.01.01 (10)</t>
  </si>
  <si>
    <t>OR. Nicoya</t>
  </si>
  <si>
    <t>2.01.01 (11)</t>
  </si>
  <si>
    <t>OR. Palmar Norte</t>
  </si>
  <si>
    <t>2.01.01 (13)</t>
  </si>
  <si>
    <t>OR. San José 01</t>
  </si>
  <si>
    <t>2.01.01 (14)</t>
  </si>
  <si>
    <t>OR. San José 02</t>
  </si>
  <si>
    <t>2.01.01 (15)</t>
  </si>
  <si>
    <t>2.01.01 (01)</t>
  </si>
  <si>
    <t>1.99.99 (04)</t>
  </si>
  <si>
    <t>C:5.1.2.99.99.00.0.99999.0001</t>
  </si>
  <si>
    <t>Otros servicios varios</t>
  </si>
  <si>
    <t>Pago de infracciones de tránsito.</t>
  </si>
  <si>
    <t>1.99.01 (01)</t>
  </si>
  <si>
    <t>Servicios de regulación</t>
  </si>
  <si>
    <t>C:5.1.2.99.01.00.0.99999.0001</t>
  </si>
  <si>
    <t>Pago canon anual de la Agencia de Protección de Datos de los Habitantes (PRODHAB).</t>
  </si>
  <si>
    <t>1.08.99 (04)</t>
  </si>
  <si>
    <t>Mantenimiento y reparación de otros equipos</t>
  </si>
  <si>
    <t>C:5.1.2.08.99.00.0.99999.0001</t>
  </si>
  <si>
    <t>Otros gastos de mantenimiento y reparación</t>
  </si>
  <si>
    <t>Servicio de mantenimiento de drones.</t>
  </si>
  <si>
    <t>1.08.99 (01)</t>
  </si>
  <si>
    <t>Servicio de mantenimiento y reparación de electrodomésticos.</t>
  </si>
  <si>
    <t>1.08.99 (02)</t>
  </si>
  <si>
    <t>Servicios de calibración y mantenimiento de la romana digital.</t>
  </si>
  <si>
    <t>1.08.99 (03)</t>
  </si>
  <si>
    <t>Servicio de adquisición y cambio de filtros para los sistemas de purificación.</t>
  </si>
  <si>
    <t>Servicio de mantenimiento de desfibrilador externo automático (DEA).</t>
  </si>
  <si>
    <t>1.08.08 (02)</t>
  </si>
  <si>
    <t>Mantenimiento y reparación de equipo de cómputo y sistemas de información</t>
  </si>
  <si>
    <t>C:5.1.2.08.06.00.0.99999.0001</t>
  </si>
  <si>
    <t>Mantenimiento y reparación de equipos para computación</t>
  </si>
  <si>
    <t>Servicio de mantenimiento de equipo multifuncional.</t>
  </si>
  <si>
    <t>1.08.08 (03)</t>
  </si>
  <si>
    <t>Servicio en la Regional Cañas para el mantenimiento preventivo y correctivo del equipo de cómputo.</t>
  </si>
  <si>
    <t>1.08.08 (04)</t>
  </si>
  <si>
    <t>Servicio en la Regional Caribe Norte para el mantenimiento preventivo y correctivo del equipo de cómputo.</t>
  </si>
  <si>
    <t>1.08.08 (05)</t>
  </si>
  <si>
    <t>Servicio en la Regional Nicoya para el mantenimiento preventivo y correctivo del equipo de cómputo.</t>
  </si>
  <si>
    <t>1.08.08 (06)</t>
  </si>
  <si>
    <t>Servicio en la Regional Palmar Norte para el mantenimiento preventivo y correctivo del equipo de cómputo.</t>
  </si>
  <si>
    <t>1.08.08 (07)</t>
  </si>
  <si>
    <t>Servicio en la Regional San Carlos para el mantenimiento preventivo y correctivo del equipo de cómputo.</t>
  </si>
  <si>
    <t>1.08.08 (08)</t>
  </si>
  <si>
    <t>Servicio en la Regional Limón para el mantenimiento preventivo y correctivo del equipo de cómputo.</t>
  </si>
  <si>
    <t>1.08.08 (09)</t>
  </si>
  <si>
    <t>Servicio para el mantenimiento preventivo y correctivo para el banco de UPS de la Sala de Servidores.</t>
  </si>
  <si>
    <t>1.08.07 (04)</t>
  </si>
  <si>
    <t>Mantenimiento y reparación de equipo y mobiliario de oficina</t>
  </si>
  <si>
    <t>C:5.1.2.08.05.00.0.99999.0001</t>
  </si>
  <si>
    <t>Mantenimiento y reparación de equipos y mobiliario de oficina</t>
  </si>
  <si>
    <t>Servicio de mantenimiento preventivo y correctivo de trituradora.</t>
  </si>
  <si>
    <t>Depto. Gestión SA</t>
  </si>
  <si>
    <t>1.08.07 (06)</t>
  </si>
  <si>
    <t>Servicio de mantenimiento de archivo móvil.</t>
  </si>
  <si>
    <t>1.08.07 (05)</t>
  </si>
  <si>
    <t>Servicio de mantenimiento de deshumificador.</t>
  </si>
  <si>
    <t>Unid. Archivo</t>
  </si>
  <si>
    <t>1.08.07 (07)</t>
  </si>
  <si>
    <t>1.08.07 (02)</t>
  </si>
  <si>
    <t>Servicio de mantenimiento preventivo y correctivo de aires acondicionados.</t>
  </si>
  <si>
    <t>1.08.07 (03)</t>
  </si>
  <si>
    <t>Servicio de mantenimiento y reparación de mobiliario.</t>
  </si>
  <si>
    <t>Unid. Recursos Humanos</t>
  </si>
  <si>
    <t>Servicio de mantenimiento preventivo del reloj marcador de asistencia.</t>
  </si>
  <si>
    <t>1.08.05 (03)</t>
  </si>
  <si>
    <t>Mantenimiento y reparación de equipo de transporte</t>
  </si>
  <si>
    <t>C:5.1.2.08.03.00.0.99999.0001</t>
  </si>
  <si>
    <t>Mantenimiento y reparación de equipos de transporte, tracción y elevación</t>
  </si>
  <si>
    <t>Servicio de mantenimiento de vehículos.</t>
  </si>
  <si>
    <t>1.08.01 (03)</t>
  </si>
  <si>
    <t>Mantenimiento de edificios_ locales y terrenos</t>
  </si>
  <si>
    <t>C:5.1.2.08.01.99.0.99999.0001</t>
  </si>
  <si>
    <t>Mantenimiento de edificios varios</t>
  </si>
  <si>
    <t>Servicio de mantenimiento ascensores en las Oficinas Centrales.</t>
  </si>
  <si>
    <t>1.08.01 (04)</t>
  </si>
  <si>
    <t>Servicio de mantenimiento de instalaciones.</t>
  </si>
  <si>
    <t>1.07.02 (03)</t>
  </si>
  <si>
    <t>Actividades protocolarias y sociales</t>
  </si>
  <si>
    <t>C:5.1.2.07.02.00.0.99999.0001</t>
  </si>
  <si>
    <t>Aperitivos para actividades protocolarias.</t>
  </si>
  <si>
    <t>1.07.02 (02)</t>
  </si>
  <si>
    <t>Compra de arreglos florales.</t>
  </si>
  <si>
    <t>1.07.02 (01)</t>
  </si>
  <si>
    <t>Servicios para actividades protocolarias.</t>
  </si>
  <si>
    <t>1.07.01 (02)</t>
  </si>
  <si>
    <t>Actividades de capacitación</t>
  </si>
  <si>
    <t>C:5.1.2.07.01.00.0.99999.0001</t>
  </si>
  <si>
    <t>Capacitaciones según el Plan Institucional.</t>
  </si>
  <si>
    <t>1.07.01 (03)</t>
  </si>
  <si>
    <t>Capacitación en transformación digital.</t>
  </si>
  <si>
    <t>1.06.01 (04)</t>
  </si>
  <si>
    <t>Seguros</t>
  </si>
  <si>
    <t>C:5.1.2.06.01.99.0.99999.0002</t>
  </si>
  <si>
    <t>Seguros obligatorio Derecho circulación</t>
  </si>
  <si>
    <t>Pago de seguro (SOA) en el derecho de circulación de la flotilla vehicular.</t>
  </si>
  <si>
    <t>1.06.01 (05)</t>
  </si>
  <si>
    <t>C:5.1.2.06.01.08.0.99999.0001</t>
  </si>
  <si>
    <t>Seguros de equipo electrónico</t>
  </si>
  <si>
    <t>Contratación de pólizas para drones.</t>
  </si>
  <si>
    <t>1.05.02 (31)</t>
  </si>
  <si>
    <t>Viáticos dentro del país</t>
  </si>
  <si>
    <t>C:5.1.2.05.02.00.0.99999.0001</t>
  </si>
  <si>
    <t>Reconocimiento de viáticos dentro del país.</t>
  </si>
  <si>
    <t>1.05.02 (03)</t>
  </si>
  <si>
    <t>1.05.02 (04)</t>
  </si>
  <si>
    <t>1.05.02 (05)</t>
  </si>
  <si>
    <t>1.05.02 (06)</t>
  </si>
  <si>
    <t>1.05.02 (08)</t>
  </si>
  <si>
    <t>Unid. Planificación y CG</t>
  </si>
  <si>
    <t>1.05.02 (18)</t>
  </si>
  <si>
    <t>1.05.02 (07)</t>
  </si>
  <si>
    <t>1.05.02 (29)</t>
  </si>
  <si>
    <t>1.05.02 (30)</t>
  </si>
  <si>
    <t>1.05.02 (27)</t>
  </si>
  <si>
    <t>1.05.02 (28)</t>
  </si>
  <si>
    <t>1.05.02 (26)</t>
  </si>
  <si>
    <t>1.05.02 (25)</t>
  </si>
  <si>
    <t>1.05.02 (24)</t>
  </si>
  <si>
    <t>1.05.02 (23)</t>
  </si>
  <si>
    <t>1.05.02 (22)</t>
  </si>
  <si>
    <t>1.05.02 (19)</t>
  </si>
  <si>
    <t>1.05.02 (10)</t>
  </si>
  <si>
    <t>1.05.02 (11)</t>
  </si>
  <si>
    <t>1.05.02 (12)</t>
  </si>
  <si>
    <t>1.05.02 (13)</t>
  </si>
  <si>
    <t>1.05.02 (14)</t>
  </si>
  <si>
    <t>1.05.02 (15)</t>
  </si>
  <si>
    <t>Depto. Legal</t>
  </si>
  <si>
    <t>1.05.02 (09)</t>
  </si>
  <si>
    <t>1.05.02 (16)</t>
  </si>
  <si>
    <t>1.05.02 (17)</t>
  </si>
  <si>
    <t>1.05.02 (21)</t>
  </si>
  <si>
    <t>1.05.02 (20)</t>
  </si>
  <si>
    <t>1.05.01 (20)</t>
  </si>
  <si>
    <t>Transporte dentro del país</t>
  </si>
  <si>
    <t>C:5.1.2.05.01.00.0.99999.0001</t>
  </si>
  <si>
    <t>Reconocimiento de transporte dentro del país.</t>
  </si>
  <si>
    <t>1.05.01 (21)</t>
  </si>
  <si>
    <t>1.05.01 (05)</t>
  </si>
  <si>
    <t>1.05.01 (06)</t>
  </si>
  <si>
    <t>1.05.01 (07)</t>
  </si>
  <si>
    <t>1.05.01 (08)</t>
  </si>
  <si>
    <t>1.05.01 (09)</t>
  </si>
  <si>
    <t>1.05.01 (10)</t>
  </si>
  <si>
    <t>1.05.01 (11)</t>
  </si>
  <si>
    <t>1.05.01 (12)</t>
  </si>
  <si>
    <t>1.05.01 (13)</t>
  </si>
  <si>
    <t>1.05.01 (14)</t>
  </si>
  <si>
    <t>1.05.01 (15)</t>
  </si>
  <si>
    <t>1.05.01 (16)</t>
  </si>
  <si>
    <t>1.05.01 (17)</t>
  </si>
  <si>
    <t>1.05.01 (18)</t>
  </si>
  <si>
    <t>1.05.01 (19)</t>
  </si>
  <si>
    <t>1.05.01 (22)</t>
  </si>
  <si>
    <t>1.05.01 (23)</t>
  </si>
  <si>
    <t>1.05.01 (24)</t>
  </si>
  <si>
    <t>1.05.01 (25)</t>
  </si>
  <si>
    <t>1.05.01 (04)</t>
  </si>
  <si>
    <t>1.05.01 (02)</t>
  </si>
  <si>
    <t>1.05.01 (03)</t>
  </si>
  <si>
    <t>1.04.99 (09)</t>
  </si>
  <si>
    <t>Otros servicios de gestión y apoyo</t>
  </si>
  <si>
    <t>C:5.1.2.04.99.00.0.99999.0001</t>
  </si>
  <si>
    <t>Diseño de material informativo.</t>
  </si>
  <si>
    <t>1.04.99 (16)</t>
  </si>
  <si>
    <t>Servicio de traducción.</t>
  </si>
  <si>
    <t>1.04.99 (08)</t>
  </si>
  <si>
    <t>Servicio de baquiano.</t>
  </si>
  <si>
    <t>1.04.99 (17)</t>
  </si>
  <si>
    <t>Servicio de digitalización de documentación.</t>
  </si>
  <si>
    <t>1.04.99 (14)</t>
  </si>
  <si>
    <t>Servicio de diseño gráfico de presentaciones.</t>
  </si>
  <si>
    <t>1.04.99 (11)</t>
  </si>
  <si>
    <t>Revisión técnica de la flotilla vehicular.</t>
  </si>
  <si>
    <t>1.04.99 (15)</t>
  </si>
  <si>
    <t>Servicios de fumigación.</t>
  </si>
  <si>
    <t>1.04.06 (10)</t>
  </si>
  <si>
    <t>Servicios Generales</t>
  </si>
  <si>
    <t>C:5.1.2.04.06.00.0.99999.0004</t>
  </si>
  <si>
    <t>Otros servicios Generales</t>
  </si>
  <si>
    <t>Servicio de jardinería en las Oficinas Centrales.</t>
  </si>
  <si>
    <t>1.04.06 (16)</t>
  </si>
  <si>
    <t>Confección de sellos.</t>
  </si>
  <si>
    <t>1.04.06 (24)</t>
  </si>
  <si>
    <t>Servicio de desinstalación de equipos.</t>
  </si>
  <si>
    <t>Servicio de monitoreo de alarmas en Regional Cañas.</t>
  </si>
  <si>
    <t>Servicio de monitoreo de alarmas en Regional San José.</t>
  </si>
  <si>
    <t>1.04.06 (09)</t>
  </si>
  <si>
    <t>Servicio de mantenimiento y recarga de extintores.</t>
  </si>
  <si>
    <t>1.04.06 (21)</t>
  </si>
  <si>
    <t>C:5.1.2.04.06.00.0.99999.0003</t>
  </si>
  <si>
    <t>Servicios de Vigilancia</t>
  </si>
  <si>
    <t>Servicio de vigilancia en las Oficinas Centrales.</t>
  </si>
  <si>
    <t>1.04.06 (13)</t>
  </si>
  <si>
    <t>C:5.1.2.04.06.00.0.99999.0002</t>
  </si>
  <si>
    <t>Servicios de Limpieza</t>
  </si>
  <si>
    <t>Servicio de lavado de vehículo.</t>
  </si>
  <si>
    <t>1.04.06 (11)</t>
  </si>
  <si>
    <t>Servicio de limpieza de alfombras.</t>
  </si>
  <si>
    <t>1.04.06 (12)</t>
  </si>
  <si>
    <t>Servicio de limpieza de ventanas_ tanque séptico y tuberías en las Oficinas Centrales.</t>
  </si>
  <si>
    <t>1.04.06 (14)</t>
  </si>
  <si>
    <t>Servicio de limpieza de oficinas.</t>
  </si>
  <si>
    <t>1.04.06 (17)</t>
  </si>
  <si>
    <t>Servicio de limpieza mobiliario de oficina.</t>
  </si>
  <si>
    <t>1.04.06 (18)</t>
  </si>
  <si>
    <t>1.04.06 (19)</t>
  </si>
  <si>
    <t>1.04.06 (23)</t>
  </si>
  <si>
    <t>1.04.06 (15)</t>
  </si>
  <si>
    <t>C:5.1.2.04.06.00.0.99999.0001</t>
  </si>
  <si>
    <t>Servicios de Mensajeria</t>
  </si>
  <si>
    <t>Servicio de mensajería.</t>
  </si>
  <si>
    <t>1.04.05 (03)</t>
  </si>
  <si>
    <t>Servicios de desarrollo de sistemas informáticos</t>
  </si>
  <si>
    <t>C:5.1.2.04.05.00.0.99999.0001</t>
  </si>
  <si>
    <t>Servicios de mantenimiento de sistemas informáticos</t>
  </si>
  <si>
    <t>Desarrollo de la renovación del sitio web institucional.</t>
  </si>
  <si>
    <t>Unid. Contabilidad y Presupuesto</t>
  </si>
  <si>
    <t>1.04.04 (09)</t>
  </si>
  <si>
    <t>Servicios de ciencias económicas y sociales</t>
  </si>
  <si>
    <t>C:5.1.2.04.04.00.0.99999.0001</t>
  </si>
  <si>
    <t>Servicios en ciencias económicas y sociales</t>
  </si>
  <si>
    <t>Servicios de auditoria externa.</t>
  </si>
  <si>
    <t>1.04.04 (10)</t>
  </si>
  <si>
    <t>Servicios profesionales para la revisión del Marco Estratégico Institucional.</t>
  </si>
  <si>
    <t>1.04.03 (40)</t>
  </si>
  <si>
    <t>Servicios de Ingeniería</t>
  </si>
  <si>
    <t>C:5.1.2.04.03.00.0.99999.0001</t>
  </si>
  <si>
    <t>Servicio de verificación para demostrar la Carbono Neutralidad Plus.</t>
  </si>
  <si>
    <t>1.04.02 (04)</t>
  </si>
  <si>
    <t>Servicios Jurídicos</t>
  </si>
  <si>
    <t>C:5.1.2.04.02.00.0.99999.0001</t>
  </si>
  <si>
    <t>Servicios profesionales en abogacía y notariado.</t>
  </si>
  <si>
    <t>1.03.07 (09)</t>
  </si>
  <si>
    <t>Servicios de tecnología de información</t>
  </si>
  <si>
    <t>C:5.1.2.03.07.00.0.99999.0002</t>
  </si>
  <si>
    <t>Servicios de tecnólogias de información</t>
  </si>
  <si>
    <t>Acceso a imágenes satelitales.</t>
  </si>
  <si>
    <t>1.03.07 (08)</t>
  </si>
  <si>
    <t>Servicio para el acceso de información jurídica.</t>
  </si>
  <si>
    <t>1.03.07 (10)</t>
  </si>
  <si>
    <t>Servicio continuo en la nube del sistema que administra la gestión documental -geDOE-.</t>
  </si>
  <si>
    <t>1.03.07 (11)</t>
  </si>
  <si>
    <t>Servicio continuo de mensajería y colaboración en la nube.</t>
  </si>
  <si>
    <t>1.03.07 (12)</t>
  </si>
  <si>
    <t>Suscripción de la tienda PlayStore para el aplicativo móvil de siPSA.</t>
  </si>
  <si>
    <t>1.03.07 (13)</t>
  </si>
  <si>
    <t>Suscripción de la tienda APPStore para el aplicativo movil de siPSA.</t>
  </si>
  <si>
    <t>1.03.07 (14)</t>
  </si>
  <si>
    <t>Certificado de seguridad (SSL) para la aplicación Calculo C02 del sitio GO.CR.</t>
  </si>
  <si>
    <t>1.03.07 (15)</t>
  </si>
  <si>
    <t>Certificado de seguridad (SSL) para el dominio scgi.fonafifo.com.</t>
  </si>
  <si>
    <t>1.03.07 (16)</t>
  </si>
  <si>
    <t>Renovación de firmas digitales.</t>
  </si>
  <si>
    <t>1.03.07 (17)</t>
  </si>
  <si>
    <t>Servicio continuo del alojamiento en la nube del Sitio WEB Institucional.</t>
  </si>
  <si>
    <t>1.03.07 (18)</t>
  </si>
  <si>
    <t>Servicio continuo del alojamiento en la nube para el Sitio GIS.</t>
  </si>
  <si>
    <t>1.03.07 (19)</t>
  </si>
  <si>
    <t>Servicio continuo para alojamiento en la nube de la Base de Datos.</t>
  </si>
  <si>
    <t>1.03.07 (20)</t>
  </si>
  <si>
    <t>Servicio continuo para el alojamiento en la nube del siPSA.</t>
  </si>
  <si>
    <t>1.03.07 (21)</t>
  </si>
  <si>
    <t>Servicio continuo para el alojamiento en la nube del Buzón de Respaldo.</t>
  </si>
  <si>
    <t>1.03.07 (22)</t>
  </si>
  <si>
    <t>Servicios continuo de alojamiento en la nube de VPN.</t>
  </si>
  <si>
    <t>Depto. Financiero</t>
  </si>
  <si>
    <t>1.03.06 (05)</t>
  </si>
  <si>
    <t>Comisiones y gastos por servicios financieros y comerciales</t>
  </si>
  <si>
    <t>C:5.1.2.03.06.00.0.99999.0001</t>
  </si>
  <si>
    <t>Pago de honorarios por servicios fiduciarios.</t>
  </si>
  <si>
    <t>1.03.06 (03)</t>
  </si>
  <si>
    <t>Pago de comisiones por servicios bancarios.</t>
  </si>
  <si>
    <t>1.03.04 (01)</t>
  </si>
  <si>
    <t>Transporte de bienes</t>
  </si>
  <si>
    <t>C:5.1.2.03.04.00.0.99999.0001</t>
  </si>
  <si>
    <t>Servicio de transporte de activos.</t>
  </si>
  <si>
    <t>1.03.03 (15)</t>
  </si>
  <si>
    <t>Impresión_ encuadernación y otros</t>
  </si>
  <si>
    <t>C:5.1.2.03.03.00.0.99999.0001</t>
  </si>
  <si>
    <t>Impresión, encuadernación y otros</t>
  </si>
  <si>
    <t>Impresión de material informativo.</t>
  </si>
  <si>
    <t>1.03.03 (14)</t>
  </si>
  <si>
    <t>Impresión de material divulgativo sobre el programa de crédito.</t>
  </si>
  <si>
    <t>1.03.03 (13)</t>
  </si>
  <si>
    <t>Impresión de material de apoyo técnico y fomento forestal.</t>
  </si>
  <si>
    <t>1.03.03 (12)</t>
  </si>
  <si>
    <t>Pago de servicio de fotocopiado.</t>
  </si>
  <si>
    <t>1.03.03 (16)</t>
  </si>
  <si>
    <t>Confección de chequeras en el sector bancario.</t>
  </si>
  <si>
    <t>1.03.01 (05)</t>
  </si>
  <si>
    <t>Información</t>
  </si>
  <si>
    <t>C:5.1.2.03.01.00.0.99999.0001</t>
  </si>
  <si>
    <t>Servicios de información</t>
  </si>
  <si>
    <t>Confección de material informativo.</t>
  </si>
  <si>
    <t>1.03.01 (06)</t>
  </si>
  <si>
    <t>Confección de un banner informativo.</t>
  </si>
  <si>
    <t>1.03.01 (04)</t>
  </si>
  <si>
    <t>Servicio de publicación de edictos del PSA.</t>
  </si>
  <si>
    <t>Servicios de publicación de nuevos requerimientos en el PPSA.</t>
  </si>
  <si>
    <t>Servicio de publicación de nuevos procesos en el PPSA.</t>
  </si>
  <si>
    <t>1.03.01 (09)</t>
  </si>
  <si>
    <t>Servicio de publicación de resoluciones.</t>
  </si>
  <si>
    <t>1.03.01 (03)</t>
  </si>
  <si>
    <t>Servicios de publicación en la Gaceta.</t>
  </si>
  <si>
    <t>Servicios de publicación en diarios de circulación nacional.</t>
  </si>
  <si>
    <t>1.02.99 (03)</t>
  </si>
  <si>
    <t>Otros servicios básicos</t>
  </si>
  <si>
    <t>C:5.1.2.02.99.00.0.99999.0001</t>
  </si>
  <si>
    <t>Reciclaje de residuos de manejo especial.</t>
  </si>
  <si>
    <t>1.02.99 (05)</t>
  </si>
  <si>
    <t>Servicio de recolección de basura.</t>
  </si>
  <si>
    <t>1.02.04 (02)</t>
  </si>
  <si>
    <t>Servicio de telecomunicaciones</t>
  </si>
  <si>
    <t>C:5.1.2.02.05.00.0.99999.0001</t>
  </si>
  <si>
    <t>Servicios de Internet</t>
  </si>
  <si>
    <t>Servicio de Internet en la Regional Cañas.</t>
  </si>
  <si>
    <t>1.02.04 (11)</t>
  </si>
  <si>
    <t>Servicio de Internet en la Oficinas Centrales.</t>
  </si>
  <si>
    <t>1.02.04 (12)</t>
  </si>
  <si>
    <t>Servicio de Internet VPN TSE.</t>
  </si>
  <si>
    <t>1.02.04 (09)</t>
  </si>
  <si>
    <t>C:5.1.2.02.04.00.0.99999.0001</t>
  </si>
  <si>
    <t>Servicios de telefonía</t>
  </si>
  <si>
    <t>Servicio telefónico para la incorporación del whatsapp para la atención de usuarios.</t>
  </si>
  <si>
    <t>1.02.04 (05)</t>
  </si>
  <si>
    <t>Servicio telefónico.</t>
  </si>
  <si>
    <t>1.02.04 (03)</t>
  </si>
  <si>
    <t>Servicio de Internet en la Regional Caribe Norte.</t>
  </si>
  <si>
    <t>1.02.04 (04)</t>
  </si>
  <si>
    <t>Servicio de Internet en la Regional Limón.</t>
  </si>
  <si>
    <t>Servicio de Internet en la Regional Nicoya.</t>
  </si>
  <si>
    <t>1.02.04 (06)</t>
  </si>
  <si>
    <t>Servicio de Internet en la Regional Palmar Norte.</t>
  </si>
  <si>
    <t>1.02.04 (07)</t>
  </si>
  <si>
    <t>Servicio de Internet en la Regional San Carlos.</t>
  </si>
  <si>
    <t>1.02.04 (08)</t>
  </si>
  <si>
    <t>Servicio de Internet en la Regional San José Oriental.</t>
  </si>
  <si>
    <t>1.02.04 (10)</t>
  </si>
  <si>
    <t>Servicio de Internet en la Regional San José Occidental.</t>
  </si>
  <si>
    <t>1.02.03 (01)</t>
  </si>
  <si>
    <t>Servicio de correo</t>
  </si>
  <si>
    <t>C:5.1.2.02.03.00.0.99999.0001</t>
  </si>
  <si>
    <t>Correos</t>
  </si>
  <si>
    <t>Servicio de correo dentro y fuera del país.</t>
  </si>
  <si>
    <t>1.02.03 (02)</t>
  </si>
  <si>
    <t>Servicios de Apartado Postal.</t>
  </si>
  <si>
    <t>1.02.02 (08)</t>
  </si>
  <si>
    <t>Servicio de energía eléctrica</t>
  </si>
  <si>
    <t>C:5.1.2.02.02.00.0.99999.0001</t>
  </si>
  <si>
    <t>Energía eléctrica</t>
  </si>
  <si>
    <t>Servicio de energía eléctrica.</t>
  </si>
  <si>
    <t>1.02.01 (06)</t>
  </si>
  <si>
    <t>Servicio de agua y alcantarillado</t>
  </si>
  <si>
    <t>C:5.1.2.02.01.00.0.99999.0001</t>
  </si>
  <si>
    <t>Agua y alcantarillado</t>
  </si>
  <si>
    <t>Servicio de agua potable.</t>
  </si>
  <si>
    <t>1.01.99 (05)</t>
  </si>
  <si>
    <t>Otros alquileres</t>
  </si>
  <si>
    <t>C:5.1.2.01.99.00.0.99999.0001</t>
  </si>
  <si>
    <t>Servicio de custodia de expedientes de PSA.</t>
  </si>
  <si>
    <t>1.01.02 (01)</t>
  </si>
  <si>
    <t>Alquiler de maquinaria_ equipo y mobiliario</t>
  </si>
  <si>
    <t>C:5.1.2.01.02.00.0.99999.0001</t>
  </si>
  <si>
    <t>Alquiler de vehículo-Kilometraje</t>
  </si>
  <si>
    <t>Pago de kilometraje a miembros de Junta Directiva.</t>
  </si>
  <si>
    <t>1.01.01 (02)</t>
  </si>
  <si>
    <t>Alquiler de edificios_ locales y terrenos</t>
  </si>
  <si>
    <t>C:5.1.2.01.01.00.0.99999.0001</t>
  </si>
  <si>
    <t>Alquiler de terrenos, edificios y locales</t>
  </si>
  <si>
    <t>Alquiler de espacio en parqueo.</t>
  </si>
  <si>
    <t>1.01.01 (06)</t>
  </si>
  <si>
    <t>Servicio de alquiler de local para las Oficinas Centrales.</t>
  </si>
  <si>
    <t>1.01.01 (07)</t>
  </si>
  <si>
    <t>Servicio de alquiler de local para la Regional Cañas.</t>
  </si>
  <si>
    <t>1.01.01 (08)</t>
  </si>
  <si>
    <t>Servicio de alquiler de local para la Regional Caribe Norte.</t>
  </si>
  <si>
    <t>1.01.01 (09)</t>
  </si>
  <si>
    <t>Servicio de alquiler de local para la Regional Nicoya.</t>
  </si>
  <si>
    <t>1.01.01 (10)</t>
  </si>
  <si>
    <t>Servicio de alquiler Regional Palmar Norte.</t>
  </si>
  <si>
    <t>7.01.03 (02)</t>
  </si>
  <si>
    <t>Transf. Capital a Inst. Desc no empresariales (I-P 202)</t>
  </si>
  <si>
    <t>C:2.1.1.03.02.03.0.14120.0002</t>
  </si>
  <si>
    <t>Contribución Estatal al Seguro de Salud 0.25%</t>
  </si>
  <si>
    <t>Pago contribución estatal al seguro de salud.</t>
  </si>
  <si>
    <t>7.01.03 (01)</t>
  </si>
  <si>
    <t>Transf. Capital a Inst. Desc no empresariales (I-P 200)</t>
  </si>
  <si>
    <t>C:2.1.1.03.02.03.0.14120.0001</t>
  </si>
  <si>
    <t>Contribución Estatal al Seguro de Pensiones 1,41%</t>
  </si>
  <si>
    <t>Pago contribución estatal al seguro de pensiones.</t>
  </si>
  <si>
    <t>6.03.01 (08)</t>
  </si>
  <si>
    <t>Prestaciones Legales</t>
  </si>
  <si>
    <t>C:2.1.1.03.01.01.1.99999.0001</t>
  </si>
  <si>
    <t>Prestaciones a pagar c/p</t>
  </si>
  <si>
    <t>Pago de liquidaciones laborales.</t>
  </si>
  <si>
    <t>0.05.05 (01)</t>
  </si>
  <si>
    <t>Contribución patronal a fondos administrados por entes privados</t>
  </si>
  <si>
    <t>C:2.1.1.02.01.07.1.99999.0001</t>
  </si>
  <si>
    <t>Aporte Patronal ASOFIFO</t>
  </si>
  <si>
    <t>Pago de aporte patronal a la Asociación Solidarista.</t>
  </si>
  <si>
    <t>0.05.01 (01)</t>
  </si>
  <si>
    <t>Contribución Patronal al Seguro de Pensiones de la Caja Costarricense del Seguro Social</t>
  </si>
  <si>
    <t>C:2.1.1.02.01.05.0.14120.0001</t>
  </si>
  <si>
    <t>Contribuciones patronales a fondos de pensiones y a otros fondos de capitalización a pagar c/p</t>
  </si>
  <si>
    <t>Pago de cargas sociales en FONAFIFO.</t>
  </si>
  <si>
    <t>0.05.02 (01)</t>
  </si>
  <si>
    <t>Aporte Patronal al Régimen obligatorio de pensiones complementarias</t>
  </si>
  <si>
    <t>0.05.03 (01)</t>
  </si>
  <si>
    <t>Aporte Patronal al Fondo de Capitalización Laboral</t>
  </si>
  <si>
    <t>0.04.01 (01)</t>
  </si>
  <si>
    <t>Contribución patronal al Seguro de Salud de la Caja Costarricense del Seguro Social</t>
  </si>
  <si>
    <t>C:2.1.1.02.01.04.0.14120.0001</t>
  </si>
  <si>
    <t>Contribuciones patronales al desarrollo y la seguridad social a pagar c/p</t>
  </si>
  <si>
    <t>0.04.05 (01)</t>
  </si>
  <si>
    <t>Contribución patronal al Banco Popular y Desarrollo Comunal</t>
  </si>
  <si>
    <t>0.03.03 (01)</t>
  </si>
  <si>
    <t>Décimotercer mes</t>
  </si>
  <si>
    <t>C:2.1.1.02.01.03.3.99999.0001</t>
  </si>
  <si>
    <t>Décimotercer mes a pagar c/p</t>
  </si>
  <si>
    <t>Pago de aguinaldos en el FONAFIFO.</t>
  </si>
  <si>
    <t>0.03.04 (01)</t>
  </si>
  <si>
    <t>Salario Escolar</t>
  </si>
  <si>
    <t>C:2.1.1.02.01.01.6.99999.0001</t>
  </si>
  <si>
    <t>Salario escolar a pagar c/p</t>
  </si>
  <si>
    <t>Pago de salario escolar en el FONAFIFO.</t>
  </si>
  <si>
    <t>6.03.01 (06)</t>
  </si>
  <si>
    <t>6.03.01 (07)</t>
  </si>
  <si>
    <t>6.03.01 (09)</t>
  </si>
  <si>
    <t>0.01.01 (01)</t>
  </si>
  <si>
    <t>Sueldos para cargos fijos</t>
  </si>
  <si>
    <t>C:2.1.1.02.01.01.1.99999.0001</t>
  </si>
  <si>
    <t>Remuneraciones a pagar c/p</t>
  </si>
  <si>
    <t>Pago de salarios en el FONAFIFO.</t>
  </si>
  <si>
    <t>0.01.01 (02)</t>
  </si>
  <si>
    <t>Pago de salarios único en el FONAFIFO.</t>
  </si>
  <si>
    <t>0.01.05 (01)</t>
  </si>
  <si>
    <t>Suplencias</t>
  </si>
  <si>
    <t>0.02.01 (01)</t>
  </si>
  <si>
    <t>Tiempo extraordinario</t>
  </si>
  <si>
    <t>Tiempo Extraordinario en Fonafifo.</t>
  </si>
  <si>
    <t>0.03.01 (01)</t>
  </si>
  <si>
    <t>Retribución por años servidos</t>
  </si>
  <si>
    <t>0.03.02 (01)</t>
  </si>
  <si>
    <t>Restricción al ejercicio liberal de la profesión</t>
  </si>
  <si>
    <t>0.03.99 (01)</t>
  </si>
  <si>
    <t>Otros incentivos salariales</t>
  </si>
  <si>
    <t>6.03.99 (01)</t>
  </si>
  <si>
    <t>Otras prestaciones</t>
  </si>
  <si>
    <t>Pago de incapacidades al personal en FONAFIFO.</t>
  </si>
  <si>
    <t>7.01.07 (01)</t>
  </si>
  <si>
    <t>Fondos en fideicomiso para gasto de capital</t>
  </si>
  <si>
    <t>C:1.2.7.04.99.00.0.21103.0001</t>
  </si>
  <si>
    <t>Inversiones Patrimoniales en el Fideicomiso 544</t>
  </si>
  <si>
    <t>Transferencia al Fondo 544-1 para el pago de contratos por servicios ambientales.</t>
  </si>
  <si>
    <t>5.99.03 (01)</t>
  </si>
  <si>
    <t>Bienes intangibles</t>
  </si>
  <si>
    <t>C:1.2.5.08.03.01.1.99999.0001</t>
  </si>
  <si>
    <t>Software y programas, valores de origen</t>
  </si>
  <si>
    <t>Renovación anual de la Licencias de Antivirus.</t>
  </si>
  <si>
    <t>5.99.03 (02)</t>
  </si>
  <si>
    <t>Renovación de la Licencia Adobe Photoshop.</t>
  </si>
  <si>
    <t>5.99.03 (03)</t>
  </si>
  <si>
    <t>Renovación de la Licencia Umbrella - Seguridad DNS.</t>
  </si>
  <si>
    <t>5.01.99 (13)</t>
  </si>
  <si>
    <t>Maquinaria_ equipo y mobiliario diverso</t>
  </si>
  <si>
    <t>C:1.2.5.01.99.02.1.99999.0001</t>
  </si>
  <si>
    <t>Equipos y mobiliario doméstico, valores de origen</t>
  </si>
  <si>
    <t>Compra de refrigeradora.</t>
  </si>
  <si>
    <t>5.01.99 (04)</t>
  </si>
  <si>
    <t>Compra GPS.</t>
  </si>
  <si>
    <t>5.01.99 (03)</t>
  </si>
  <si>
    <t>Compra de equipo electrodoméstico.</t>
  </si>
  <si>
    <t>5.01.99 (02)</t>
  </si>
  <si>
    <t>Compra cambiador para bebé.</t>
  </si>
  <si>
    <t>5.01.05 (18)</t>
  </si>
  <si>
    <t>Equipo y programas de cómputo</t>
  </si>
  <si>
    <t>C:1.2.5.01.07.01.1.99999.0001</t>
  </si>
  <si>
    <t>Computadoras, valores de origen</t>
  </si>
  <si>
    <t>Compra computadoras portátiles.</t>
  </si>
  <si>
    <t>5.01.05 (19)</t>
  </si>
  <si>
    <t>Compra computadoras de escritorio.</t>
  </si>
  <si>
    <t>5.01.04 (10)</t>
  </si>
  <si>
    <t>Equipo y mobiliario de oficina</t>
  </si>
  <si>
    <t>C:1.2.5.01.06.99.1.99999.0001</t>
  </si>
  <si>
    <t>Otros equipos y mobiliario, valores de origen</t>
  </si>
  <si>
    <t>Compra de sumadoras.</t>
  </si>
  <si>
    <t>5.01.04 (18)</t>
  </si>
  <si>
    <t>C:1.2.5.01.06.05.1.99999.0001</t>
  </si>
  <si>
    <t>Equipo de ventilacion, valores de origen</t>
  </si>
  <si>
    <t>Compra de aires acondicionados.</t>
  </si>
  <si>
    <t>5.01.04 (19)</t>
  </si>
  <si>
    <t>Compra de estantes metálicos.</t>
  </si>
  <si>
    <t>5.01.04 (02)</t>
  </si>
  <si>
    <t>C:1.2.5.01.06.03.1.99999.0001</t>
  </si>
  <si>
    <t>Sillas y bancos, valores de origen</t>
  </si>
  <si>
    <t>Compra de sillas.</t>
  </si>
  <si>
    <t>5.01.04 (04)</t>
  </si>
  <si>
    <t>5.01.04 (09)</t>
  </si>
  <si>
    <t>5.01.04 (15)</t>
  </si>
  <si>
    <t>C:1.2.5.01.06.01.1.99999.0001</t>
  </si>
  <si>
    <t>Archivadores, bibliotecas y armarios, valores de origen</t>
  </si>
  <si>
    <t>Compra de archivador.</t>
  </si>
  <si>
    <t>5.01.04 (22)</t>
  </si>
  <si>
    <t>1.06.01 (10)</t>
  </si>
  <si>
    <t>C:1.1.9.01.01.01.0.99999.0002</t>
  </si>
  <si>
    <t>Poliza de seguro de vehiculos pagado por adelantado</t>
  </si>
  <si>
    <t>Pago de pólizas de la flotilla vehicular del FONAFIFO.</t>
  </si>
  <si>
    <t>1.06.01 (09)</t>
  </si>
  <si>
    <t>C:1.1.9.01.01.01.0.99999.0001</t>
  </si>
  <si>
    <t>Poliza de Riesgos de Trabajo pagado por adelantado</t>
  </si>
  <si>
    <t>Pago de póliza de riesgos del trabajo a funcionarios del FONAFIFO.</t>
  </si>
  <si>
    <t>2.99.05 (02)</t>
  </si>
  <si>
    <t>C:1.1.4.01.99.05.0.99999.0001</t>
  </si>
  <si>
    <t>Compra según contrato continuo de artículos de limpieza.</t>
  </si>
  <si>
    <t>2.99.05 (08)</t>
  </si>
  <si>
    <t>Compra de artículos de limpieza/Desinfectante en aerosol.</t>
  </si>
  <si>
    <t>2.99.03 (05)</t>
  </si>
  <si>
    <t>C:1.1.4.01.99.03.0.99999.0001</t>
  </si>
  <si>
    <t>Compra de suministros de papel y cartón.</t>
  </si>
  <si>
    <t>2.99.03 (06)</t>
  </si>
  <si>
    <t>Compra de artículos de limpieza de papel.</t>
  </si>
  <si>
    <t>2.99.03 (07)</t>
  </si>
  <si>
    <t>Compra de resmas de papel bond.</t>
  </si>
  <si>
    <t>2.99.03 (18)</t>
  </si>
  <si>
    <t>Etiquetas adhesivas impresas.</t>
  </si>
  <si>
    <t>2.99.01 (01)</t>
  </si>
  <si>
    <t>C:1.1.4.01.99.01.0.99999.0001</t>
  </si>
  <si>
    <t>Compra de suministros de oficina.</t>
  </si>
  <si>
    <t>2.04.02 (01)</t>
  </si>
  <si>
    <t>C:1.1.4.01.04.02.0.99999.0001</t>
  </si>
  <si>
    <t>Llantas</t>
  </si>
  <si>
    <t>2.02.03 (20)</t>
  </si>
  <si>
    <t>C:1.1.4.01.02.03.0.99999.0001</t>
  </si>
  <si>
    <t>Compra de alimentos y bebidas para reuniones institucionales.</t>
  </si>
  <si>
    <t>2.01.04 (03)</t>
  </si>
  <si>
    <t>Tintas_ pinturas y diluyentes</t>
  </si>
  <si>
    <t>C:1.1.4.01.01.04.0.99999.0001</t>
  </si>
  <si>
    <t>Tintas, pinturas y diluyentes</t>
  </si>
  <si>
    <t>Compra de tintas y tóner.</t>
  </si>
  <si>
    <t>C:1.1.1.01.03.02.2.21103.0002</t>
  </si>
  <si>
    <t>Cuenta Maestra Nº 01235-01-00-00-00 BN-FLOTA</t>
  </si>
  <si>
    <t>TOTAL</t>
  </si>
  <si>
    <t>Fuente: siGAFI</t>
  </si>
  <si>
    <t>Descripción Cuenta Contable</t>
  </si>
  <si>
    <t>Descripción USO del presupuesto</t>
  </si>
  <si>
    <t>Presupuesto Ejecutado siGAFI</t>
  </si>
  <si>
    <t>Ajustes a la Ejecución</t>
  </si>
  <si>
    <t>Los ajustes en la ejecución resgistrada en siGAFI corresponden a;</t>
  </si>
  <si>
    <t>Presupuesto Pagado</t>
  </si>
  <si>
    <t>Presupuesto por pagar 2024</t>
  </si>
  <si>
    <t>Presupuesto sin ejecutar</t>
  </si>
  <si>
    <t>INFORMACION SIGAF</t>
  </si>
  <si>
    <t>Posición Presupuestaria</t>
  </si>
  <si>
    <t>E-00101</t>
  </si>
  <si>
    <t>E-00105</t>
  </si>
  <si>
    <t>E-00201</t>
  </si>
  <si>
    <t>E-00301</t>
  </si>
  <si>
    <t>E-00302</t>
  </si>
  <si>
    <t>E-00303</t>
  </si>
  <si>
    <t>E-00304</t>
  </si>
  <si>
    <t>E-00399</t>
  </si>
  <si>
    <t>E0040120088100</t>
  </si>
  <si>
    <t>E0040520088100</t>
  </si>
  <si>
    <t>E0050120088100</t>
  </si>
  <si>
    <t>E0050220088100</t>
  </si>
  <si>
    <t>E0050320088100</t>
  </si>
  <si>
    <t>E0050520388100</t>
  </si>
  <si>
    <t>E-10101</t>
  </si>
  <si>
    <t>E-10102</t>
  </si>
  <si>
    <t>E-10199</t>
  </si>
  <si>
    <t>E-10201</t>
  </si>
  <si>
    <t>E-10202</t>
  </si>
  <si>
    <t>E-10203</t>
  </si>
  <si>
    <t>E-10204</t>
  </si>
  <si>
    <t>E-10299</t>
  </si>
  <si>
    <t>E-10301</t>
  </si>
  <si>
    <t>E-10303</t>
  </si>
  <si>
    <t>E-10304</t>
  </si>
  <si>
    <t>E-10306</t>
  </si>
  <si>
    <t>E-10307</t>
  </si>
  <si>
    <t>E-10302</t>
  </si>
  <si>
    <t>E-10403</t>
  </si>
  <si>
    <t>E-10404</t>
  </si>
  <si>
    <t>E-10405</t>
  </si>
  <si>
    <t>E-10406</t>
  </si>
  <si>
    <t>E-10499</t>
  </si>
  <si>
    <t>E-10501</t>
  </si>
  <si>
    <t>E-10502</t>
  </si>
  <si>
    <t>E-10601</t>
  </si>
  <si>
    <t>E-10701</t>
  </si>
  <si>
    <t>E-10702</t>
  </si>
  <si>
    <t>E-10801</t>
  </si>
  <si>
    <t>E-10805</t>
  </si>
  <si>
    <t>E-10807</t>
  </si>
  <si>
    <t>E-10808</t>
  </si>
  <si>
    <t>E-10899</t>
  </si>
  <si>
    <t>E-10999</t>
  </si>
  <si>
    <t>E-19901</t>
  </si>
  <si>
    <t>E-19902</t>
  </si>
  <si>
    <t>E-20101</t>
  </si>
  <si>
    <t>E-20102</t>
  </si>
  <si>
    <t>E-20104</t>
  </si>
  <si>
    <t>E-20199</t>
  </si>
  <si>
    <t>E-20203</t>
  </si>
  <si>
    <t>E-20301</t>
  </si>
  <si>
    <t>E-20303</t>
  </si>
  <si>
    <t>E-20304</t>
  </si>
  <si>
    <t>E-20306</t>
  </si>
  <si>
    <t>E-20401</t>
  </si>
  <si>
    <t>E-20402</t>
  </si>
  <si>
    <t>E-29901</t>
  </si>
  <si>
    <t>E-29902</t>
  </si>
  <si>
    <t>E-29903</t>
  </si>
  <si>
    <t>E-29904</t>
  </si>
  <si>
    <t>E-29905</t>
  </si>
  <si>
    <t>E-29906</t>
  </si>
  <si>
    <t>E-29907</t>
  </si>
  <si>
    <t>E-29999</t>
  </si>
  <si>
    <t>E-50104</t>
  </si>
  <si>
    <t>E-50105</t>
  </si>
  <si>
    <t>E-50199</t>
  </si>
  <si>
    <t>E-59903</t>
  </si>
  <si>
    <t>E6010321088100</t>
  </si>
  <si>
    <t>E6010820088100</t>
  </si>
  <si>
    <t>E-60301</t>
  </si>
  <si>
    <t>E-60399</t>
  </si>
  <si>
    <t>E6070120088100</t>
  </si>
  <si>
    <t>E7010320088100</t>
  </si>
  <si>
    <t>E7010320288100</t>
  </si>
  <si>
    <t>E7010720088100</t>
  </si>
  <si>
    <t>E-19905</t>
  </si>
  <si>
    <t>E-19999</t>
  </si>
  <si>
    <t>E-60601</t>
  </si>
  <si>
    <t xml:space="preserve"> TOTAL</t>
  </si>
  <si>
    <t>EJECUCION PRESUPUESTARIA SIGAF</t>
  </si>
  <si>
    <t xml:space="preserve"> Presupuesto Ejecutado Pagado</t>
  </si>
  <si>
    <t>a) Nombre de la base datos</t>
  </si>
  <si>
    <t>BD Ejecución Presupuestaria FONAFIFO 2023</t>
  </si>
  <si>
    <t xml:space="preserve">b) Nombre y puesto de la persona que generó los datos solicitados </t>
  </si>
  <si>
    <t>c) Nombre y puesto de la persona responsable de la información</t>
  </si>
  <si>
    <t>Rebeca Jara Jimenez, Jefe Unidad Contabilidad y Presupuesto</t>
  </si>
  <si>
    <t>Zoila Rodríguez Tencio, Jefe Departamento Financiero Contable</t>
  </si>
  <si>
    <t xml:space="preserve">d) Certificación por parte de la Unidad Ejecutora del Proceso </t>
  </si>
  <si>
    <t>DAF-DFC-C-017-2024</t>
  </si>
  <si>
    <t xml:space="preserve">e) Cantidad y formato de los archivos </t>
  </si>
  <si>
    <t>1 archivo en formato Excel</t>
  </si>
  <si>
    <t>f) Detalle del archivo</t>
  </si>
  <si>
    <t>I. BD Ejecución Presupuestaria FONAFIFO 2023: El archivo contiene la información de la ejecución presupuestaria acumulada de enero a diciembre 2023.</t>
  </si>
  <si>
    <t>IV. Sumatoria del "Devengado o ejecutado"</t>
  </si>
  <si>
    <t xml:space="preserve">h) Nombre y descripción de las columnas </t>
  </si>
  <si>
    <t>Presupuesto Ejecutado (Devengado)</t>
  </si>
  <si>
    <t>Extraordinario</t>
  </si>
  <si>
    <t>Suma de Presupuesto Aprobado</t>
  </si>
  <si>
    <t>Suma Presupuesto Ejecutado (Devengado)</t>
  </si>
  <si>
    <t>Acción PAO</t>
  </si>
  <si>
    <t>Descripción Acción PAO</t>
  </si>
  <si>
    <t>DAF-DA-URH-A2-AC49</t>
  </si>
  <si>
    <t>Gestión de Planillas: Se recibe toda la documentación que afecta la planilla (acciones personal_ deducciones e incapacidades).</t>
  </si>
  <si>
    <t>DG-CS-A1-AC26</t>
  </si>
  <si>
    <t>Participar de los encuentros ciudadanos y espacios similares que se programen durante el año.</t>
  </si>
  <si>
    <t>DDCSA-A1-AC06</t>
  </si>
  <si>
    <t>Gestionar el proceso de Comercialización de Créditos de Carbono.</t>
  </si>
  <si>
    <t>ORCA-A1-AC39</t>
  </si>
  <si>
    <t>Llevar a cabo la representación institucional realizando acciones de divulgación e información respecto a los alcances del PPSA _ sus procedimientos de implementación y logros según corresponda.</t>
  </si>
  <si>
    <t>DG-UPCG- A1-AC100</t>
  </si>
  <si>
    <t>Participación en comisiones institucionales e interinstitucionales según se requiera.</t>
  </si>
  <si>
    <t>DAF-DA-UPSG-A1-AC90</t>
  </si>
  <si>
    <t>Atender el pago de servicios públicos y otros similares (alquileres_ alarmas_ servicios de internet_ cable_ limpieza de ventanas_ mantenimiento de jardín_ mantenimiento de ascensores_ Courier_ entre otros).</t>
  </si>
  <si>
    <t>DG-CS-A1-AC01</t>
  </si>
  <si>
    <t>Recibir gestiones interpuestas por los usuarios en cualquiera de los medios disponibles.</t>
  </si>
  <si>
    <t>DAF-DA-UPSG-A1-AC13</t>
  </si>
  <si>
    <t>Coordinar la contratación con la unidad solicitante.</t>
  </si>
  <si>
    <t>DSA-DGSA-A4-AC08</t>
  </si>
  <si>
    <t>Elaborar y/o actualizar el manual de procedimientos de PSA_ o de nuevos procesos o nuevas iniciativas.</t>
  </si>
  <si>
    <t>DG-UTIC-A1-AC21</t>
  </si>
  <si>
    <t>Implementación Gestor Documental -geDOE.</t>
  </si>
  <si>
    <t>DG-UTIC-A1-AC50</t>
  </si>
  <si>
    <t>Renovación de la suscripción de la tienda PlayStore para el aplicativo móvil de siPSA.</t>
  </si>
  <si>
    <t>DG-UTIC-A1-AC51</t>
  </si>
  <si>
    <t>Renovación de la suscripción de la tienda APPStore para el aplicativo móvil de siPSA.</t>
  </si>
  <si>
    <t>DAJ-DL-A1-AC09</t>
  </si>
  <si>
    <t>Analizar la normativa vigente.</t>
  </si>
  <si>
    <t>DG-UPCG- A1-AC26</t>
  </si>
  <si>
    <t>Dar seguimiento a las acciones estratégicas establecidas en el PEI.</t>
  </si>
  <si>
    <t>DG-UTIC-A1-AC95</t>
  </si>
  <si>
    <t>Adquisiciones programadas.</t>
  </si>
  <si>
    <t>DG-UPCG- A1-AC19</t>
  </si>
  <si>
    <t>Elaboración de instrumentos e información para la rendición de cuentas.</t>
  </si>
  <si>
    <t>DAJ-DL-A1-AC33</t>
  </si>
  <si>
    <t>Realizar la valoración preliminar del expediente.</t>
  </si>
  <si>
    <t>DAJ-DL-A1-AC23</t>
  </si>
  <si>
    <t>Asistir a reuniones y giras de campo.</t>
  </si>
  <si>
    <t>DDCSA-A1-AC05</t>
  </si>
  <si>
    <t>Realizar actividades de fidelización de clientes.</t>
  </si>
  <si>
    <t>DDCSA-A1-AC07</t>
  </si>
  <si>
    <t>Gestionar el proceso de Colocación del servicio de protección de biodiversidad.</t>
  </si>
  <si>
    <t>DDCSA-A1-AC28</t>
  </si>
  <si>
    <t>Desarrollar alianzas público-privadas para captación de recursos financieros para el PSA.</t>
  </si>
  <si>
    <t>DDCSA-A1-AC31</t>
  </si>
  <si>
    <t>Programación de participación en eventos de exposición de marca.</t>
  </si>
  <si>
    <t>DAF-DA-USO-A2-AC37</t>
  </si>
  <si>
    <t>Gestionar la participación del personal en actividades de compensación con relación al impacto generado_ evidenciar acciones de compensación (PBAE).</t>
  </si>
  <si>
    <t>DDCSA-A1-AC14</t>
  </si>
  <si>
    <t>Participar en grupos de trabajo que sumen al logro del objetivo estratégico_ en representación de la Institución.</t>
  </si>
  <si>
    <t>DDCSA-A1-AC24</t>
  </si>
  <si>
    <t>Ejecutar el proceso de fototrampeo.</t>
  </si>
  <si>
    <t>DDCSA-A2-AC09</t>
  </si>
  <si>
    <t>Gestionar el proceso de desarrollo y validación_ de nuevos productos "viables" y "comercializables" basados en los servicios ambientales.</t>
  </si>
  <si>
    <t>DG-UTIC-A1-AC77</t>
  </si>
  <si>
    <t>Realizar dos visitas al año a Oficinas Regionales para el mantenimiento preventivo y correctivo.</t>
  </si>
  <si>
    <t>DAF-DA-URH-A1-AC18</t>
  </si>
  <si>
    <t>Diseñar el plan anual de capacitación.</t>
  </si>
  <si>
    <t>DAJ-DFC-A2-AC05</t>
  </si>
  <si>
    <t>Imprimir solicitudes y elaboración de estudios registrales.</t>
  </si>
  <si>
    <t>ORSC-A1-AC67</t>
  </si>
  <si>
    <t>Custodiar los bienes institucionales.</t>
  </si>
  <si>
    <t>DAF-DA-USO-A2-AC09</t>
  </si>
  <si>
    <t>Dar seguimiento acciones para la promoción de la salud y seguridad del personal.</t>
  </si>
  <si>
    <t>DAF-DA-UPSG-A1-AC86</t>
  </si>
  <si>
    <t>Realizar el control y mantenimiento de la flotilla vehicular institucional.</t>
  </si>
  <si>
    <t>DAF-DA-USO-A2-AC08</t>
  </si>
  <si>
    <t>Verificar el cumplimiento de requisitos legales.</t>
  </si>
  <si>
    <t>DAF-DA-USO-A2-AC10</t>
  </si>
  <si>
    <t>Implementar medidas de prevención y protección en materia de salud ocupacional.</t>
  </si>
  <si>
    <t>DDCSA-A3-AC02</t>
  </si>
  <si>
    <t>Buscar e implementar metodologías para monitoreo de servicios ambientales_ para probar su viabilidad institucional_ y contribución para el proceso de captación de recursos financieros.</t>
  </si>
  <si>
    <t>DAF-DA-USO-A2-AC38</t>
  </si>
  <si>
    <t>Elaborar y dar seguimiento a la implementar de los procedimientos y/o guías de buenas prácticas ambientales a nivel institucional (agua_ papel_ combustible_ energía_ residuos_ entre otros).</t>
  </si>
  <si>
    <t>ORSC-A1-AC25</t>
  </si>
  <si>
    <t>Desplazarse al campo y una vez en la finca corroborar áreas PSA_ coberturas_ ubicaciones_ inconsistencias_ y en caso de reforestación y SAF el manejo de la plantación y los árboles y otros aspectos generales.</t>
  </si>
  <si>
    <t>DG-UTIC-A1-AC80</t>
  </si>
  <si>
    <t>Compra de repuestos de equipo de cómputo (cables_ memoria_ conectores_ partes_ entre otros).</t>
  </si>
  <si>
    <t>DAF-DA-UPSG-A1-AC80</t>
  </si>
  <si>
    <t>Atender a través de los servicios continuos vigentes_ solicitudes en diferentes campos de todas las dependencias de la institución.</t>
  </si>
  <si>
    <t>DAF-DA-URH-A1-AC12</t>
  </si>
  <si>
    <t>Implementar acciones para la promoción del clima laboral.</t>
  </si>
  <si>
    <t>DG-UTIC-A1-AC96</t>
  </si>
  <si>
    <t>Adquisición de equipos para renovación.</t>
  </si>
  <si>
    <t>ORCA-A1-AC62</t>
  </si>
  <si>
    <t>Atender al público por distintos medios (personal_ telefónico_ correo electrónico).</t>
  </si>
  <si>
    <t>DAF-DFC-UT-A1-AC21</t>
  </si>
  <si>
    <t>Dar seguimiento al trámite de transferencias aprobadas en el presupuesto.</t>
  </si>
  <si>
    <t>DAF-DA-UPSG-A1-AC56</t>
  </si>
  <si>
    <t>Colaborar en el traslado de funcionarios y bienes.</t>
  </si>
  <si>
    <t>DAJ-DFC-A2-AC23</t>
  </si>
  <si>
    <t>Tramitar y dar seguimiento de procesos judiciales.</t>
  </si>
  <si>
    <t>DAF-DA-UPSG-A1-AC66</t>
  </si>
  <si>
    <t>Realizar el trámite de baja y donación de bienes.</t>
  </si>
  <si>
    <t>DSA-DGSA-A0-AC12</t>
  </si>
  <si>
    <t>Realizar la representación externa e interna en actividades relacionales al PPSA y el sector. comisiones_ charlas_ misiones_ participación en foros_ presentación de ponencias_ entre otros.Participación en capacitaciones_ talleres_ seminarios_ etc</t>
  </si>
  <si>
    <t>ORPN-A1-AC39</t>
  </si>
  <si>
    <t>DAF-DFC-UT-A1-AC13</t>
  </si>
  <si>
    <t>Generar_ revisar y firmar las ordenes de pago a proveedores de bienes_ servicios_ remuneraciones_ viáticos y otros gastos menores en el FONAFIFO y el Fideicomiso 544 FONAFIFO/BNCR.</t>
  </si>
  <si>
    <t>DG-A2-AC01</t>
  </si>
  <si>
    <t>Identificación de eventos potenciales para acceder a fuentes de recursos adicionales.</t>
  </si>
  <si>
    <t>DG-CS-A1-AC28</t>
  </si>
  <si>
    <t>DAJ-DFC-A2-AC06</t>
  </si>
  <si>
    <t>ORNI-A1-AC39</t>
  </si>
  <si>
    <t>DAF-DA-URH-A1-AC14</t>
  </si>
  <si>
    <t>DG-UTIC-A1-AC78</t>
  </si>
  <si>
    <t>DAF-DA-URH-A1-AC122</t>
  </si>
  <si>
    <t>Coordinar cuando corresponda gira de inducción de campo.</t>
  </si>
  <si>
    <t>DG-A1-AC08</t>
  </si>
  <si>
    <t>Logística para realizar las sesiones de JD (Presupuesto_ convocatoria_ Agendas_ confirmaciones_ Órdenes de Inicio para servicios de alimentación_ coordinación de parqueos_ Trámites de viáticos y Kilometraje de miembros de JD entre otros).</t>
  </si>
  <si>
    <t>DAF-DA-USO-A2-AC46</t>
  </si>
  <si>
    <t>GestionaR mantenimiento de la balanza digital.</t>
  </si>
  <si>
    <t>DAF-DA-USO-A2-AC28</t>
  </si>
  <si>
    <t>Coordinar la implementación del PGAI del Fonafifo.</t>
  </si>
  <si>
    <t>DAF-DA-UA-A1-AC23</t>
  </si>
  <si>
    <t>Realizar las inspecciones anuales de los archivos de gestión de las unidades_ departamentos_ oficinas regionales y direcciones FONAFIFO.</t>
  </si>
  <si>
    <t>DSA-DCM-A4-AC08</t>
  </si>
  <si>
    <t>Realizar las labores de control y monitoreo para las fincas bajo el Programa de PSA en atención al cumplimiento de las disposiciones contractuales y requerimientos de organismos internacionales_ donantes o prestatarios del programa.</t>
  </si>
  <si>
    <t>DAF-DA-URH-A1-AC78</t>
  </si>
  <si>
    <t>Realizar el control de asistencia.</t>
  </si>
  <si>
    <t>DG-UTIC-A1-AC79</t>
  </si>
  <si>
    <t>Realizar visitas y/o inspecciones en sitio a las Oficinas Regionales.</t>
  </si>
  <si>
    <t>Tramitar ante el Registro Nacional y otras entidades.</t>
  </si>
  <si>
    <t>Realizar talleres para el mejoramiento del clima laboral a nivel interno Evaluar efectividad del taller.</t>
  </si>
  <si>
    <t>Compra de implementos eléctricos y/o de cómputo.</t>
  </si>
  <si>
    <t>Compra de herramientas e implementos para reparaciones de red y/o equipos.</t>
  </si>
  <si>
    <t>DG-A1-AC19</t>
  </si>
  <si>
    <t>Realizar la logística para el evento de rendición de cuentas anual institucional.</t>
  </si>
  <si>
    <t>ORCA-A1-AC64</t>
  </si>
  <si>
    <t>Administrar y actualizar el archivo de gestión.</t>
  </si>
  <si>
    <t>DSA-DGSA-A4-AC24</t>
  </si>
  <si>
    <t>Colaborar en la elaboración de avisos_ publicaciones internas y externas sobre el PPSA.</t>
  </si>
  <si>
    <t>DG-UTIC-A1-AC60</t>
  </si>
  <si>
    <t>Verificar y tramitar de pago del Servicio continuo para Mantenimiento preventivo_ correctivo y reactivo Equipo de computo -ORCA.</t>
  </si>
  <si>
    <t>DG-UTIC-A1-AC55</t>
  </si>
  <si>
    <t>Pago del canon anual de la Agencia de Protección de Datos de los Habitantes (PRODHAB).</t>
  </si>
  <si>
    <t>DG-UTIC-A1-AC63</t>
  </si>
  <si>
    <t>Verificar y tramitar de pago del Servicio continuo para Mantenimiento preventivo_ correctivo y reactivo Equipo de computo -ORPN.</t>
  </si>
  <si>
    <t>DFF-DGC-A2-AC03</t>
  </si>
  <si>
    <t>Divulgar el programa de créditos a organizaciones y productores.</t>
  </si>
  <si>
    <t>DAF-DA-USO-A2-AC03</t>
  </si>
  <si>
    <t>Realizar la activación del Plan de Preparación y Atención de Emergencias (real o simulado).</t>
  </si>
  <si>
    <t>DG-UTIC-A1-AC65</t>
  </si>
  <si>
    <t>Verificar y tramitar de pago del Servicio continuo para Mantenimiento preventivo_ correctivo y reactivo Equipo de computo -ORLM.</t>
  </si>
  <si>
    <t>DG-UTIC-A1-AC62</t>
  </si>
  <si>
    <t>Verificar y tramitar de pago del Servicio continuo para Mantenimiento preventivo_ correctivo y reactivo Equipo de computo -ORNI.</t>
  </si>
  <si>
    <t>DG-UTIC-A1-AC64</t>
  </si>
  <si>
    <t>Verificar y tramitar de pago del Servicio continuo para Mantenimiento preventivo_ correctivo y reactivo Equipo de computo -ORSC.</t>
  </si>
  <si>
    <t>ORSC-A1-AC39</t>
  </si>
  <si>
    <t>ORCA-A1-AC25</t>
  </si>
  <si>
    <t>DG-UTIC-A1-AC61</t>
  </si>
  <si>
    <t>Verificar y tramitar de pago del Servicio continuo para Mantenimiento preventivo_ correctivo y reactivo Equipo de computo -ORCN.</t>
  </si>
  <si>
    <t>DAF-DA-UPSG-A1-AC78</t>
  </si>
  <si>
    <t>Gestionar las citas de RTV.</t>
  </si>
  <si>
    <t>ORNI-A1-AC25</t>
  </si>
  <si>
    <t>ORCN-A1-AC39</t>
  </si>
  <si>
    <t>DSA-DGSA-A2-AC01</t>
  </si>
  <si>
    <t>Colaborar en la revisión_ publicación y divulgación de la resolución ministerial.</t>
  </si>
  <si>
    <t>DG-UPCG- A1-AC05</t>
  </si>
  <si>
    <t>Programar sesiones de trabajo con cada una de las dependencias para orientarles en la definición de objetivos_ indicadores_ metas y acciones.</t>
  </si>
  <si>
    <t>DG-UTIC-A1-AC56</t>
  </si>
  <si>
    <t>Renovación de Firma Digital de los Funcionarios.</t>
  </si>
  <si>
    <t>DSA-DGSA-A4-AC48</t>
  </si>
  <si>
    <t>Administrar y mantener los archivos de gestión para la custodia de los expedientes PSA.</t>
  </si>
  <si>
    <t>ORCN-A1-AC25</t>
  </si>
  <si>
    <t>DFF-DDF-A4-AC09</t>
  </si>
  <si>
    <t>Entregar material impreso del PPAF y del programa de crédito a productores del programa.</t>
  </si>
  <si>
    <t>ORLM-A1-AC25</t>
  </si>
  <si>
    <t>ORSJ01-A1-AC60</t>
  </si>
  <si>
    <t>Programar visita a proyectos según los objetivos de las misiones.</t>
  </si>
  <si>
    <t>ORSJ02-A1-AC25</t>
  </si>
  <si>
    <t>DFF-DGC-A2-AC10</t>
  </si>
  <si>
    <t>Realizar la visita de verificación a proyectos de los cuales se precise constatar condiciones.</t>
  </si>
  <si>
    <t>DG-UTIC-A1-AC72</t>
  </si>
  <si>
    <t>Verificar y tramitar el pago del Servicio continuó para el mantenimiento preventivo_ correctivo y reactivo para el banco de UPS de la sala de Servidores.</t>
  </si>
  <si>
    <t>DSA-A0-AC07</t>
  </si>
  <si>
    <t>Custodia de Bienes.</t>
  </si>
  <si>
    <t>DG-UTIC-A1-AC53</t>
  </si>
  <si>
    <t>Adquisición del certificado de seguridad (SSL) para la aplicación calculo C02 del sitio GO.CR.</t>
  </si>
  <si>
    <t>ORSJ01-A1-AC71</t>
  </si>
  <si>
    <t>Tramitar viáticos.</t>
  </si>
  <si>
    <t>DAF-DA-UA-A1-AC10</t>
  </si>
  <si>
    <t>Coordinar el mantenimiento de los archivos móviles de la institución.</t>
  </si>
  <si>
    <t>ORPN-A1-AC25</t>
  </si>
  <si>
    <t>DDCSA-A1-AC17</t>
  </si>
  <si>
    <t>Realizar visitas de Campo para el establecimiento de parcelas temporales de medición y verificación del estado de las plantaciones.</t>
  </si>
  <si>
    <t>DFF-DDF-A4-AC13</t>
  </si>
  <si>
    <t>Ejecutar visitas de campo de seguimiento a proyectos para verificación del cumplimiento del Plan de Inversión (para desembolso respectivo)_ estado de los proyectos (manejo silvicultural adecuado_ estado fitosanitario) y verificación en campo.</t>
  </si>
  <si>
    <t>Compra de llantas.</t>
  </si>
  <si>
    <t>DAF-DA-UPSG-A1-AC97</t>
  </si>
  <si>
    <t>Administrar el convenio con el BCR para el pago de combustible mediante tarjetas.</t>
  </si>
  <si>
    <t>DG-UTIC-A1-AC34</t>
  </si>
  <si>
    <t>Verificar la conexión de internet -ICE.</t>
  </si>
  <si>
    <t>DAF-DA-USO-A2-AC33</t>
  </si>
  <si>
    <t>Coordinar la elaboración y verificación del inventario de Gases Efecto Invernadero (GEI).</t>
  </si>
  <si>
    <t>DG-UTIC-A1-AC54</t>
  </si>
  <si>
    <t>Adquisición del certificado de seguridad (SSL) para el dominio scgi.fonafifo.com.</t>
  </si>
  <si>
    <t>DAF-DA-UA-A1-AC34</t>
  </si>
  <si>
    <t>Elaborar Plan de Reproducción de Documentos en Soporte Digital según los requerimientos para aplicar en los procesos de digitalización certificada en el Sistema Nacional de Archivos de Costa Rica.</t>
  </si>
  <si>
    <t>DG-UTIC-A1-AC71</t>
  </si>
  <si>
    <t>Verificar y tramitar el pago de la continuidad del Servicio continuo para el Alquiler del Alojamiento de VPN.</t>
  </si>
  <si>
    <t>DG-A2-AC05</t>
  </si>
  <si>
    <t>Emitir criterios técnicos en foros nacionales e internacionales relacionados con el sector ambiental.</t>
  </si>
  <si>
    <t>DG-UTIC-A1-AC66</t>
  </si>
  <si>
    <t>Verificar y tramitar el pago de la continuidad del Servicio continuo para el Alquiler del Alojamiento del Sitio WEB Institucional.</t>
  </si>
  <si>
    <t>DG-UTIC-A1-AC67</t>
  </si>
  <si>
    <t>Verificar y tramitar el pago de la continuidad del Servicio continuo para el Alquiler de Alojamiento para el Sitio GIS.</t>
  </si>
  <si>
    <t>ORSJ02-A1-AC62</t>
  </si>
  <si>
    <t>DAF-DA-UA-A1-AC09</t>
  </si>
  <si>
    <t>Coordinar traslado de documentos a empresa de resguardo documental.</t>
  </si>
  <si>
    <t>DG-UTIC-A1-AC70</t>
  </si>
  <si>
    <t>Verificar y tramitar el pago de la continuidad del Servicio continuo para el Alquiler del Alojamiento de Buzón de Respaldo.</t>
  </si>
  <si>
    <t>DG-UTIC-A1-AC31</t>
  </si>
  <si>
    <t>Verificar el servicio continuo de conexión de internet VPN TSE con RACSA. -convenio con el TSE + BACKUP INTERNET.</t>
  </si>
  <si>
    <t>DAF-DFC-UCP-A1-AC32</t>
  </si>
  <si>
    <t>Elaborar y presentar los Estados Financieros separados y consolidados_ de acuerdo con la normativa vigente.</t>
  </si>
  <si>
    <t>DG-UTIC-A1-AC68</t>
  </si>
  <si>
    <t>Verificar y tramitar el pago de la continuidad del Servicio continuo para el Alquiler de Alojamiento para de la Base Datos.</t>
  </si>
  <si>
    <t>DG-UTIC-A1-AC69</t>
  </si>
  <si>
    <t>Verificar y tramitar el pago de la continuidad del Servicio continuo para el Alquiler del Alojamiento del siPSA.</t>
  </si>
  <si>
    <t>DAF-DA-URH-A1-AC131</t>
  </si>
  <si>
    <t>Comunicar fecha de ingreso.</t>
  </si>
  <si>
    <t>DG-UTIC-A1-AC35</t>
  </si>
  <si>
    <t>Verificar el servicio continuo de Mensajería y Colaboración en la Nube.</t>
  </si>
  <si>
    <t>DSA-DCM-A4-AC29</t>
  </si>
  <si>
    <t>Verificar la disponibilidad_ alcance y definir la presupuestación de herramientas basadas en sensores remotos_ que den acceso a servicios de consulta y descarga de imágenes de satélite de alta resolución para Costa Rica.</t>
  </si>
  <si>
    <t>DG-A2-AC06</t>
  </si>
  <si>
    <t>Suscribir acuerdos o convenios de cooperación.</t>
  </si>
  <si>
    <t>DSA-A1-AC12</t>
  </si>
  <si>
    <t>Aprobar la gestión anual administrativa de la ONF para coadyuvar  la ejecución de PSA.</t>
  </si>
  <si>
    <t>DAF-DFC-A1-AC05</t>
  </si>
  <si>
    <t>Dar seguimiento a los servicios operativos del Fideicomiso como instrumento financiero.</t>
  </si>
  <si>
    <t>DSA-A1-AC13</t>
  </si>
  <si>
    <t>Atención de obligaciones por contratos de servicios ambientales.</t>
  </si>
  <si>
    <t>Exclusión del registro de gastos por cargas sociales correspondiente a la planilla de diciembre ya que según indicaciones del Ministerior de Hacienda no se debía reportar como gasto devengado en el 2023.</t>
  </si>
  <si>
    <t>Diferencia por redondeo en facturas de hospedaje.</t>
  </si>
  <si>
    <t>Notas:</t>
  </si>
  <si>
    <t>Suma pagada al INS en el periodo 2022 que por error se registró en el sistema como parte del gasto del 2023, según orden de pago N° 80 del  15/02/2023.</t>
  </si>
  <si>
    <t>Dirección u Oficina Regional  según la estructura organizacional, responsable de ejecutar el presupuesto aprobado.</t>
  </si>
  <si>
    <t>Unidad funcional de apoyo a las Direcciones u Oficinas Regionales en la ejecución del presupuesto.</t>
  </si>
  <si>
    <t>Entidad responsable del presupuesto aprobado.</t>
  </si>
  <si>
    <t>Identificador de la supbartida presupuestaria utilizada en el SIGAF.</t>
  </si>
  <si>
    <t>Código de la subpartida presupuestaria según el Clasificador por Objeto del Gasto del Sector Público.</t>
  </si>
  <si>
    <t>Nombre de la subpartida presupuetaria según el Clasificador por Objeto del Gasto del Sector Público.</t>
  </si>
  <si>
    <t>Vinculación de la línea presupuestaria con el código de la cuenta contable.</t>
  </si>
  <si>
    <t>Vinculación de la línea presupuestaria con el nombre de la cuenta contable.</t>
  </si>
  <si>
    <t>Vinculación de la línea presupuestaria con el código de la acción del Plan Operativo Anual (PAO)</t>
  </si>
  <si>
    <t>Vinculación de la línea presupuestaria con el detalle de la acción del Plan Operativo Anual (PAO)</t>
  </si>
  <si>
    <t>Descripción general del uso que se le dará a cada línea presupuestaria.</t>
  </si>
  <si>
    <t>Monto del presupuesto aprobado al inicio del periodo.</t>
  </si>
  <si>
    <t>Monto del aumentos o disminució aprobada al presupuesto por medio de una modificación presupuestaria.</t>
  </si>
  <si>
    <t>Monto del aumentos o disminución aprobada al presupuesto por medio de un presupuesto extraordinario.</t>
  </si>
  <si>
    <t>Resultado del presupuesto inicial mas/menos las modificaciones y presupuestos extraodinarios.</t>
  </si>
  <si>
    <t>Ajustes manuales que se le aplica a los datos del sistema producto de la revisión de la misma.</t>
  </si>
  <si>
    <t>Monto del presupuesto final ejecutado bajo la base del devengo.</t>
  </si>
  <si>
    <t>Monto del presupuesto pagado al cierre del 31/12/20203.</t>
  </si>
  <si>
    <t>Monto del presupuesto devengado pendiente de ser pagado al cierre del 31/12/2023.</t>
  </si>
  <si>
    <t>Monto del presupuesto no utilizado al cierre del 31/12/2023.</t>
  </si>
  <si>
    <t>Monto de ejecución presupuestaria generados por el Sistema Administrativo Financiero (siGAFI).</t>
  </si>
  <si>
    <t>g) Contiene 21 columnas</t>
  </si>
  <si>
    <t>II. El archivo contine 11.102 registros</t>
  </si>
  <si>
    <t>III. Tiene un tamaño de 239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</si>
</sst>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2" borderId="1" xfId="0" applyFont="1" applyFill="1" applyBorder="1" applyAlignment="1">
      <alignment horizontal="center" wrapText="1"/>
    </xf>
    <xf numFmtId="164" fontId="3" fillId="2" borderId="1" xfId="1" applyNumberFormat="1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164" fontId="4" fillId="3" borderId="1" xfId="1" applyNumberFormat="1" applyFont="1" applyFill="1" applyBorder="1" applyAlignment="1">
      <alignment wrapText="1"/>
    </xf>
    <xf numFmtId="0" fontId="2" fillId="2" borderId="2" xfId="0" applyFont="1" applyFill="1" applyBorder="1"/>
    <xf numFmtId="0" fontId="2" fillId="2" borderId="3" xfId="0" applyFont="1" applyFill="1" applyBorder="1"/>
    <xf numFmtId="4" fontId="2" fillId="2" borderId="3" xfId="0" applyNumberFormat="1" applyFont="1" applyFill="1" applyBorder="1"/>
    <xf numFmtId="43" fontId="0" fillId="0" borderId="1" xfId="0" applyNumberFormat="1" applyBorder="1"/>
    <xf numFmtId="164" fontId="4" fillId="0" borderId="1" xfId="1" applyNumberFormat="1" applyFont="1" applyFill="1" applyBorder="1" applyAlignment="1">
      <alignment wrapText="1"/>
    </xf>
    <xf numFmtId="164" fontId="4" fillId="5" borderId="1" xfId="1" applyNumberFormat="1" applyFont="1" applyFill="1" applyBorder="1" applyAlignment="1">
      <alignment wrapText="1"/>
    </xf>
    <xf numFmtId="4" fontId="2" fillId="5" borderId="3" xfId="0" applyNumberFormat="1" applyFont="1" applyFill="1" applyBorder="1"/>
    <xf numFmtId="164" fontId="3" fillId="5" borderId="4" xfId="1" applyNumberFormat="1" applyFont="1" applyFill="1" applyBorder="1" applyAlignment="1">
      <alignment horizontal="center" wrapText="1"/>
    </xf>
    <xf numFmtId="164" fontId="6" fillId="5" borderId="1" xfId="1" applyNumberFormat="1" applyFont="1" applyFill="1" applyBorder="1" applyAlignment="1">
      <alignment wrapText="1"/>
    </xf>
    <xf numFmtId="0" fontId="0" fillId="4" borderId="0" xfId="0" applyFill="1"/>
    <xf numFmtId="4" fontId="0" fillId="4" borderId="0" xfId="0" applyNumberFormat="1" applyFill="1" applyAlignment="1">
      <alignment horizontal="center" wrapText="1"/>
    </xf>
    <xf numFmtId="4" fontId="0" fillId="4" borderId="0" xfId="0" applyNumberFormat="1" applyFill="1"/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wrapText="1"/>
    </xf>
    <xf numFmtId="0" fontId="5" fillId="4" borderId="0" xfId="0" applyFont="1" applyFill="1"/>
    <xf numFmtId="0" fontId="2" fillId="4" borderId="0" xfId="0" applyFont="1" applyFill="1" applyAlignment="1">
      <alignment horizontal="center"/>
    </xf>
    <xf numFmtId="43" fontId="0" fillId="4" borderId="0" xfId="3" applyFont="1" applyFill="1"/>
    <xf numFmtId="0" fontId="7" fillId="3" borderId="1" xfId="0" applyFont="1" applyFill="1" applyBorder="1" applyAlignment="1">
      <alignment wrapText="1"/>
    </xf>
    <xf numFmtId="43" fontId="7" fillId="3" borderId="1" xfId="3" applyFont="1" applyFill="1" applyBorder="1" applyAlignment="1">
      <alignment wrapText="1"/>
    </xf>
    <xf numFmtId="0" fontId="5" fillId="4" borderId="0" xfId="0" applyFont="1" applyFill="1" applyAlignment="1">
      <alignment wrapText="1"/>
    </xf>
    <xf numFmtId="43" fontId="0" fillId="4" borderId="0" xfId="0" applyNumberFormat="1" applyFill="1"/>
    <xf numFmtId="10" fontId="0" fillId="4" borderId="0" xfId="2" applyNumberFormat="1" applyFont="1" applyFill="1"/>
    <xf numFmtId="164" fontId="4" fillId="4" borderId="0" xfId="1" applyNumberFormat="1" applyFont="1" applyFill="1" applyBorder="1" applyAlignment="1">
      <alignment wrapText="1"/>
    </xf>
    <xf numFmtId="0" fontId="8" fillId="4" borderId="0" xfId="0" applyFont="1" applyFill="1"/>
    <xf numFmtId="43" fontId="8" fillId="4" borderId="0" xfId="3" applyFont="1" applyFill="1"/>
    <xf numFmtId="43" fontId="8" fillId="4" borderId="6" xfId="3" applyFont="1" applyFill="1" applyBorder="1"/>
    <xf numFmtId="43" fontId="9" fillId="4" borderId="0" xfId="0" applyNumberFormat="1" applyFont="1" applyFill="1"/>
    <xf numFmtId="0" fontId="0" fillId="4" borderId="8" xfId="0" applyFill="1" applyBorder="1"/>
    <xf numFmtId="0" fontId="0" fillId="4" borderId="10" xfId="0" applyFill="1" applyBorder="1"/>
    <xf numFmtId="0" fontId="0" fillId="4" borderId="12" xfId="0" applyFill="1" applyBorder="1"/>
    <xf numFmtId="4" fontId="2" fillId="4" borderId="0" xfId="0" applyNumberFormat="1" applyFont="1" applyFill="1"/>
    <xf numFmtId="0" fontId="3" fillId="5" borderId="7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64" fontId="3" fillId="5" borderId="9" xfId="1" applyNumberFormat="1" applyFont="1" applyFill="1" applyBorder="1" applyAlignment="1">
      <alignment horizontal="left" wrapText="1"/>
    </xf>
    <xf numFmtId="164" fontId="3" fillId="5" borderId="11" xfId="1" applyNumberFormat="1" applyFont="1" applyFill="1" applyBorder="1" applyAlignment="1">
      <alignment horizontal="left" wrapText="1"/>
    </xf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Millares" xfId="3" builtinId="3"/>
    <cellStyle name="Millares [0]" xfId="1" builtinId="6"/>
    <cellStyle name="Normal" xfId="0" builtinId="0"/>
    <cellStyle name="Porcentaje" xfId="2" builtinId="5"/>
  </cellStyles>
  <dxfs count="104">
    <dxf>
      <numFmt numFmtId="4" formatCode="#,##0.00"/>
      <alignment horizontal="center" wrapText="1"/>
    </dxf>
    <dxf>
      <numFmt numFmtId="4" formatCode="#,##0.00"/>
      <alignment horizontal="center" wrapText="1"/>
    </dxf>
    <dxf>
      <numFmt numFmtId="4" formatCode="#,##0.00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/>
    </dxf>
    <dxf>
      <alignment horizontal="center"/>
    </dxf>
    <dxf>
      <alignment wrapText="1"/>
    </dxf>
    <dxf>
      <alignment wrapText="1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Base Datos'!A1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784860</xdr:colOff>
      <xdr:row>13</xdr:row>
      <xdr:rowOff>175260</xdr:rowOff>
    </xdr:from>
    <xdr:to>
      <xdr:col>15</xdr:col>
      <xdr:colOff>266930</xdr:colOff>
      <xdr:row>31</xdr:row>
      <xdr:rowOff>292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5ED1DB-EABD-6179-326C-2AD688349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8160" y="5113020"/>
          <a:ext cx="2651990" cy="3368332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45720</xdr:rowOff>
    </xdr:from>
    <xdr:to>
      <xdr:col>4</xdr:col>
      <xdr:colOff>335280</xdr:colOff>
      <xdr:row>4</xdr:row>
      <xdr:rowOff>22860</xdr:rowOff>
    </xdr:to>
    <xdr:pic>
      <xdr:nvPicPr>
        <xdr:cNvPr id="3" name="x_72214283-DEF4-476B-B768-1DAE36FF0505">
          <a:extLst>
            <a:ext uri="{FF2B5EF4-FFF2-40B4-BE49-F238E27FC236}">
              <a16:creationId xmlns:a16="http://schemas.microsoft.com/office/drawing/2014/main" id="{11A0079D-473C-FEA0-6895-A2410A46F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45720"/>
          <a:ext cx="10957560" cy="7086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137160</xdr:colOff>
      <xdr:row>7</xdr:row>
      <xdr:rowOff>0</xdr:rowOff>
    </xdr:from>
    <xdr:to>
      <xdr:col>2</xdr:col>
      <xdr:colOff>335280</xdr:colOff>
      <xdr:row>9</xdr:row>
      <xdr:rowOff>167640</xdr:rowOff>
    </xdr:to>
    <xdr:sp macro="" textlink="">
      <xdr:nvSpPr>
        <xdr:cNvPr id="4" name="Flecha: a la derecha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001BF2E-88C0-BF66-88AE-27C5F7C2B03B}"/>
            </a:ext>
          </a:extLst>
        </xdr:cNvPr>
        <xdr:cNvSpPr/>
      </xdr:nvSpPr>
      <xdr:spPr>
        <a:xfrm>
          <a:off x="929640" y="914400"/>
          <a:ext cx="990600" cy="5334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Ingresar</a:t>
          </a:r>
          <a:r>
            <a:rPr lang="es-CR" sz="1100" baseline="0"/>
            <a:t> BD</a:t>
          </a:r>
          <a:endParaRPr lang="es-C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NAFIFO" refreshedDate="45344.443324768516" createdVersion="8" refreshedVersion="8" minRefreshableVersion="3" recordCount="555" xr:uid="{2598FBD6-316E-4007-BFBB-5399EB5179AD}">
  <cacheSource type="worksheet">
    <worksheetSource ref="A5:U560" sheet="Base Datos"/>
  </cacheSource>
  <cacheFields count="19">
    <cacheField name="Responsable Presupuestario" numFmtId="0">
      <sharedItems/>
    </cacheField>
    <cacheField name="Unidad Ejecutora" numFmtId="0">
      <sharedItems/>
    </cacheField>
    <cacheField name="Financiador" numFmtId="0">
      <sharedItems count="1">
        <s v="FONAFIFO"/>
      </sharedItems>
    </cacheField>
    <cacheField name="Posición Presupuestaria" numFmtId="0">
      <sharedItems count="80">
        <s v="E-00101"/>
        <s v="E-00105"/>
        <s v="E-00201"/>
        <s v="E-00301"/>
        <s v="E-00302"/>
        <s v="E-00303"/>
        <s v="E-00304"/>
        <s v="E-00399"/>
        <s v="E0040120088100"/>
        <s v="E0040520088100"/>
        <s v="E0050120088100"/>
        <s v="E0050220088100"/>
        <s v="E0050320088100"/>
        <s v="E0050520388100"/>
        <s v="E-10101"/>
        <s v="E-10102"/>
        <s v="E-10199"/>
        <s v="E-10201"/>
        <s v="E-10202"/>
        <s v="E-10203"/>
        <s v="E-10204"/>
        <s v="E-10299"/>
        <s v="E-10301"/>
        <s v="E-10303"/>
        <s v="E-10304"/>
        <s v="E-10306"/>
        <s v="E-10307"/>
        <s v="E-10302"/>
        <s v="E-10403"/>
        <s v="E-10404"/>
        <s v="E-10405"/>
        <s v="E-10406"/>
        <s v="E-10499"/>
        <s v="E-10501"/>
        <s v="E-10502"/>
        <s v="E-10601"/>
        <s v="E-10701"/>
        <s v="E-10702"/>
        <s v="E-10801"/>
        <s v="E-10805"/>
        <s v="E-10807"/>
        <s v="E-10808"/>
        <s v="E-10899"/>
        <s v="E-10999"/>
        <s v="E-19901"/>
        <s v="E-19902"/>
        <s v="E-19905"/>
        <s v="E-19999"/>
        <s v="E-20101"/>
        <s v="E-20102"/>
        <s v="E-20104"/>
        <s v="E-20199"/>
        <s v="E-20203"/>
        <s v="E-20301"/>
        <s v="E-20303"/>
        <s v="E-20304"/>
        <s v="E-20306"/>
        <s v="E-20401"/>
        <s v="E-20402"/>
        <s v="E-29901"/>
        <s v="E-29902"/>
        <s v="E-29903"/>
        <s v="E-29904"/>
        <s v="E-29905"/>
        <s v="E-29906"/>
        <s v="E-29907"/>
        <s v="E-29999"/>
        <s v="E-50104"/>
        <s v="E-50105"/>
        <s v="E-50199"/>
        <s v="E-59903"/>
        <s v="E6010321088100"/>
        <s v="E6010820088100"/>
        <s v="E-60301"/>
        <s v="E-60399"/>
        <s v="E-60601"/>
        <s v="E6070120088100"/>
        <s v="E7010320088100"/>
        <s v="E7010320288100"/>
        <s v="E7010720088100"/>
      </sharedItems>
    </cacheField>
    <cacheField name="Sub partida" numFmtId="0">
      <sharedItems count="280">
        <s v="0.01.01 (01)"/>
        <s v="0.01.01 (02)"/>
        <s v="0.01.05 (01)"/>
        <s v="0.02.01 (01)"/>
        <s v="0.03.01 (01)"/>
        <s v="0.03.02 (01)"/>
        <s v="0.03.03 (01)"/>
        <s v="0.03.04 (01)"/>
        <s v="0.03.99 (01)"/>
        <s v="0.04.01 (01)"/>
        <s v="0.04.05 (01)"/>
        <s v="0.05.01 (01)"/>
        <s v="0.05.02 (01)"/>
        <s v="0.05.03 (01)"/>
        <s v="0.05.05 (01)"/>
        <s v="1.01.01 (02)"/>
        <s v="1.01.01 (06)"/>
        <s v="1.01.01 (07)"/>
        <s v="1.01.01 (08)"/>
        <s v="1.01.01 (09)"/>
        <s v="1.01.01 (10)"/>
        <s v="1.01.02 (01)"/>
        <s v="1.01.99 (05)"/>
        <s v="1.02.01 (06)"/>
        <s v="1.02.02 (08)"/>
        <s v="1.02.03 (01)"/>
        <s v="1.02.03 (02)"/>
        <s v="1.02.04 (02)"/>
        <s v="1.02.04 (03)"/>
        <s v="1.02.04 (04)"/>
        <s v="1.02.04 (05)"/>
        <s v="1.02.04 (06)"/>
        <s v="1.02.04 (07)"/>
        <s v="1.02.04 (08)"/>
        <s v="1.02.04 (09)"/>
        <s v="1.02.04 (10)"/>
        <s v="1.02.04 (11)"/>
        <s v="1.02.04 (12)"/>
        <s v="1.02.99 (03)"/>
        <s v="1.02.99 (05)"/>
        <s v="1.03.01 (03)"/>
        <s v="1.03.01 (04)"/>
        <s v="1.03.01 (05)"/>
        <s v="1.03.01 (06)"/>
        <s v="1.03.01 (09)"/>
        <s v="1.03.03 (12)"/>
        <s v="1.03.03 (13)"/>
        <s v="1.03.03 (14)"/>
        <s v="1.03.03 (15)"/>
        <s v="1.03.03 (16)"/>
        <s v="1.03.04 (01)"/>
        <s v="1.03.06 (03)"/>
        <s v="1.03.06 (05)"/>
        <s v="1.03.07 (08)"/>
        <s v="1.03.07 (09)"/>
        <s v="1.03.07 (10)"/>
        <s v="1.03.07 (11)"/>
        <s v="1.03.07 (12)"/>
        <s v="1.03.07 (13)"/>
        <s v="1.03.07 (14)"/>
        <s v="1.03.07 (15)"/>
        <s v="1.03.07 (16)"/>
        <s v="1.03.07 (17)"/>
        <s v="1.03.07 (18)"/>
        <s v="1.03.07 (19)"/>
        <s v="1.03.07 (20)"/>
        <s v="1.03.07 (21)"/>
        <s v="1.03.07 (22)"/>
        <s v="1.04.02 (04)"/>
        <s v="1.04.03 (40)"/>
        <s v="1.04.04 (09)"/>
        <s v="1.04.04 (10)"/>
        <s v="1.04.05 (03)"/>
        <s v="1.04.06 (09)"/>
        <s v="1.04.06 (10)"/>
        <s v="1.04.06 (11)"/>
        <s v="1.04.06 (12)"/>
        <s v="1.04.06 (13)"/>
        <s v="1.04.06 (14)"/>
        <s v="1.04.06 (15)"/>
        <s v="1.04.06 (16)"/>
        <s v="1.04.06 (17)"/>
        <s v="1.04.06 (18)"/>
        <s v="1.04.06 (19)"/>
        <s v="1.04.06 (21)"/>
        <s v="1.04.06 (23)"/>
        <s v="1.04.06 (24)"/>
        <s v="1.04.99 (08)"/>
        <s v="1.04.99 (09)"/>
        <s v="1.04.99 (11)"/>
        <s v="1.04.99 (14)"/>
        <s v="1.04.99 (15)"/>
        <s v="1.04.99 (16)"/>
        <s v="1.04.99 (17)"/>
        <s v="1.05.01 (02)"/>
        <s v="1.05.01 (03)"/>
        <s v="1.05.01 (04)"/>
        <s v="1.05.01 (05)"/>
        <s v="1.05.01 (06)"/>
        <s v="1.05.01 (07)"/>
        <s v="1.05.01 (08)"/>
        <s v="1.05.01 (09)"/>
        <s v="1.05.01 (10)"/>
        <s v="1.05.01 (11)"/>
        <s v="1.05.01 (12)"/>
        <s v="1.05.01 (13)"/>
        <s v="1.05.01 (14)"/>
        <s v="1.05.01 (15)"/>
        <s v="1.05.01 (16)"/>
        <s v="1.05.01 (17)"/>
        <s v="1.05.01 (18)"/>
        <s v="1.05.01 (19)"/>
        <s v="1.05.01 (20)"/>
        <s v="1.05.01 (21)"/>
        <s v="1.05.01 (22)"/>
        <s v="1.05.01 (23)"/>
        <s v="1.05.01 (24)"/>
        <s v="1.05.01 (25)"/>
        <s v="1.05.02 (03)"/>
        <s v="1.05.02 (04)"/>
        <s v="1.05.02 (05)"/>
        <s v="1.05.02 (06)"/>
        <s v="1.05.02 (07)"/>
        <s v="1.05.02 (08)"/>
        <s v="1.05.02 (09)"/>
        <s v="1.05.02 (10)"/>
        <s v="1.05.02 (11)"/>
        <s v="1.05.02 (12)"/>
        <s v="1.05.02 (13)"/>
        <s v="1.05.02 (14)"/>
        <s v="1.05.02 (15)"/>
        <s v="1.05.02 (16)"/>
        <s v="1.05.02 (17)"/>
        <s v="1.05.02 (18)"/>
        <s v="1.05.02 (19)"/>
        <s v="1.05.02 (20)"/>
        <s v="1.05.02 (21)"/>
        <s v="1.05.02 (22)"/>
        <s v="1.05.02 (23)"/>
        <s v="1.05.02 (24)"/>
        <s v="1.05.02 (25)"/>
        <s v="1.05.02 (26)"/>
        <s v="1.05.02 (27)"/>
        <s v="1.05.02 (28)"/>
        <s v="1.05.02 (29)"/>
        <s v="1.05.02 (30)"/>
        <s v="1.05.02 (31)"/>
        <s v="1.06.01 (04)"/>
        <s v="1.06.01 (05)"/>
        <s v="1.06.01 (09)"/>
        <s v="1.06.01 (10)"/>
        <s v="1.07.01 (02)"/>
        <s v="1.07.01 (03)"/>
        <s v="1.07.02 (01)"/>
        <s v="1.07.02 (02)"/>
        <s v="1.07.02 (03)"/>
        <s v="1.08.01 (03)"/>
        <s v="1.08.01 (04)"/>
        <s v="1.08.05 (03)"/>
        <s v="1.08.07 (02)"/>
        <s v="1.08.07 (03)"/>
        <s v="1.08.07 (04)"/>
        <s v="1.08.07 (05)"/>
        <s v="1.08.07 (06)"/>
        <s v="1.08.07 (07)"/>
        <s v="1.08.08 (02)"/>
        <s v="1.08.08 (03)"/>
        <s v="1.08.08 (04)"/>
        <s v="1.08.08 (05)"/>
        <s v="1.08.08 (06)"/>
        <s v="1.08.08 (07)"/>
        <s v="1.08.08 (08)"/>
        <s v="1.08.08 (09)"/>
        <s v="1.08.99 (01)"/>
        <s v="1.08.99 (02)"/>
        <s v="1.08.99 (03)"/>
        <s v="1.08.99 (04)"/>
        <s v="1.09.99 (04)"/>
        <s v="1.99.01 (01)"/>
        <s v="1.99.02 (02)"/>
        <s v="1.99.05 (02)"/>
        <s v="1.99.99 (04)"/>
        <s v="1.99.99 (05)"/>
        <s v="2.01.01 (01)"/>
        <s v="2.01.01 (02)"/>
        <s v="2.01.01 (04)"/>
        <s v="2.01.01 (05)"/>
        <s v="2.01.01 (06)"/>
        <s v="2.01.01 (07)"/>
        <s v="2.01.01 (08)"/>
        <s v="2.01.01 (09)"/>
        <s v="2.01.01 (10)"/>
        <s v="2.01.01 (11)"/>
        <s v="2.01.01 (13)"/>
        <s v="2.01.01 (14)"/>
        <s v="2.01.01 (15)"/>
        <s v="2.01.02 (01)"/>
        <s v="2.01.02 (02)"/>
        <s v="2.01.02 (03)"/>
        <s v="2.01.04 (03)"/>
        <s v="2.01.99 (01)"/>
        <s v="2.02.03 (10)"/>
        <s v="2.02.03 (15)"/>
        <s v="2.02.03 (16)"/>
        <s v="2.02.03 (17)"/>
        <s v="2.02.03 (20)"/>
        <s v="2.03.01 (01)"/>
        <s v="2.03.01 (02)"/>
        <s v="2.03.03 (01)"/>
        <s v="2.03.04 (02)"/>
        <s v="2.03.04 (05)"/>
        <s v="2.03.04 (06)"/>
        <s v="2.03.04 (08)"/>
        <s v="2.03.06 (01)"/>
        <s v="2.04.01 (01)"/>
        <s v="2.04.01 (02)"/>
        <s v="2.04.01 (03)"/>
        <s v="2.04.01 (04)"/>
        <s v="2.04.02 (01)"/>
        <s v="2.04.02 (02)"/>
        <s v="2.04.02 (03)"/>
        <s v="2.04.02 (04)"/>
        <s v="2.04.02 (05)"/>
        <s v="2.04.02 (06)"/>
        <s v="2.99.01 (01)"/>
        <s v="2.99.01 (02)"/>
        <s v="2.99.01 (03)"/>
        <s v="2.99.01 (04)"/>
        <s v="2.99.02 (01)"/>
        <s v="2.99.02 (02)"/>
        <s v="2.99.02 (03)"/>
        <s v="2.99.02 (04)"/>
        <s v="2.99.02 (05)"/>
        <s v="2.99.03 (05)"/>
        <s v="2.99.03 (06)"/>
        <s v="2.99.03 (07)"/>
        <s v="2.99.03 (08)"/>
        <s v="2.99.03 (09)"/>
        <s v="2.99.03 (10)"/>
        <s v="2.99.03 (18)"/>
        <s v="2.99.04 (01)"/>
        <s v="2.99.04 (02)"/>
        <s v="2.99.04 (03)"/>
        <s v="2.99.05 (02)"/>
        <s v="2.99.05 (03)"/>
        <s v="2.99.05 (08)"/>
        <s v="2.99.06 (01)"/>
        <s v="2.99.07 (01)"/>
        <s v="2.99.99 (01)"/>
        <s v="2.99.99 (02)"/>
        <s v="2.99.99 (03)"/>
        <s v="5.01.04 (02)"/>
        <s v="5.01.04 (04)"/>
        <s v="5.01.04 (09)"/>
        <s v="5.01.04 (10)"/>
        <s v="5.01.04 (15)"/>
        <s v="5.01.04 (18)"/>
        <s v="5.01.04 (19)"/>
        <s v="5.01.04 (22)"/>
        <s v="5.01.05 (18)"/>
        <s v="5.01.05 (19)"/>
        <s v="5.01.99 (02)"/>
        <s v="5.01.99 (03)"/>
        <s v="5.01.99 (04)"/>
        <s v="5.01.99 (13)"/>
        <s v="5.99.03 (01)"/>
        <s v="5.99.03 (02)"/>
        <s v="5.99.03 (03)"/>
        <s v="6.01.03 (01)"/>
        <s v="6.01.08 (03)"/>
        <s v="6.03.01 (06)"/>
        <s v="6.03.01 (07)"/>
        <s v="6.03.01 (08)"/>
        <s v="6.03.01 (09)"/>
        <s v="6.03.99 (01)"/>
        <s v="6.06.01 (01)"/>
        <s v="6.07.01 (01)"/>
        <s v="7.01.03 (01)"/>
        <s v="7.01.03 (02)"/>
        <s v="7.01.07 (01)"/>
      </sharedItems>
    </cacheField>
    <cacheField name="Descripción SubPartida" numFmtId="0">
      <sharedItems count="80">
        <s v="Sueldos para cargos fijos"/>
        <s v="Suplencias"/>
        <s v="Tiempo extraordinario"/>
        <s v="Retribución por años servidos"/>
        <s v="Restricción al ejercicio liberal de la profesión"/>
        <s v="Décimotercer mes"/>
        <s v="Salario Escolar"/>
        <s v="Otros incentivos salariales"/>
        <s v="Contribución patronal al Seguro de Salud de la Caja Costarricense del Seguro Social"/>
        <s v="Contribución patronal al Banco Popular y Desarrollo Comunal"/>
        <s v="Contribución Patronal al Seguro de Pensiones de la Caja Costarricense del Seguro Social"/>
        <s v="Aporte Patronal al Régimen obligatorio de pensiones complementarias"/>
        <s v="Aporte Patronal al Fondo de Capitalización Laboral"/>
        <s v="Contribución patronal a fondos administrados por entes privados"/>
        <s v="Alquiler de edificios_ locales y terrenos"/>
        <s v="Alquiler de maquinaria_ equipo y mobiliario"/>
        <s v="Otros alquileres"/>
        <s v="Servicio de agua y alcantarillado"/>
        <s v="Servicio de energía eléctrica"/>
        <s v="Servicio de correo"/>
        <s v="Servicio de telecomunicaciones"/>
        <s v="Otros servicios básicos"/>
        <s v="Información"/>
        <s v="Impresión_ encuadernación y otros"/>
        <s v="Transporte de bienes"/>
        <s v="Comisiones y gastos por servicios financieros y comerciales"/>
        <s v="Servicios de tecnología de información"/>
        <s v="Servicios Jurídicos"/>
        <s v="Servicios de Ingeniería"/>
        <s v="Servicios de ciencias económicas y sociales"/>
        <s v="Servicios de desarrollo de sistemas informáticos"/>
        <s v="Servicios Generales"/>
        <s v="Otros servicios de gestión y apoyo"/>
        <s v="Transporte dentro del país"/>
        <s v="Viáticos dentro del país"/>
        <s v="Seguros"/>
        <s v="Actividades de capacitación"/>
        <s v="Actividades protocolarias y sociales"/>
        <s v="Mantenimiento de edificios_ locales y terrenos"/>
        <s v="Mantenimiento y reparación de equipo de transporte"/>
        <s v="Mantenimiento y reparación de equipo y mobiliario de oficina"/>
        <s v="Mantenimiento y reparación de equipo de cómputo y sistemas de información"/>
        <s v="Mantenimiento y reparación de otros equipos"/>
        <s v="Otros impuestos"/>
        <s v="Servicios de regulación"/>
        <s v="Intereses moratorios y multas"/>
        <s v="Deducibles"/>
        <s v="Otros servicios no especificados"/>
        <s v="Combustibles y lubricantes"/>
        <s v="Productos farmacéuticos y medicinales"/>
        <s v="Tintas_ pinturas y diluyentes"/>
        <s v="Otros productos químicos y conexos"/>
        <s v="Alimentos y bebidas"/>
        <s v="Materiales y productos metálicos"/>
        <s v="Madera y sus derivados"/>
        <s v="Materiales y productos eléctricos_ telefónicos y cómputo"/>
        <s v="Materiales y productos de plástico"/>
        <s v="Herramientas e instrumentos"/>
        <s v="Repuestos y accesorios"/>
        <s v="Útiles y materiales de oficina y cómputo"/>
        <s v="Útiles y materiales médicos hospitalario y de investigación"/>
        <s v="Productos de papel_ cartón e impresos"/>
        <s v="Textiles y vestuario"/>
        <s v="Útiles y materiales de limpieza"/>
        <s v="Útiles y materiales de resguardo y seguridad"/>
        <s v="Útiles y materiales de cocina y comedor"/>
        <s v="Otros útiles materiales y suministros diversos"/>
        <s v="Equipo y mobiliario de oficina"/>
        <s v="Equipo y programas de cómputo"/>
        <s v="Maquinaria_ equipo y mobiliario diverso"/>
        <s v="Bienes intangibles"/>
        <s v="Transferencias corrientes a instituciones descentralizadas no empresariales"/>
        <s v="Fondos en fideicomiso para gasto corriente"/>
        <s v="Prestaciones Legales"/>
        <s v="Otras prestaciones"/>
        <s v="Indemnizaciones"/>
        <s v="Transferencias corrientes a organismos internacionales"/>
        <s v="Transf. Capital a Inst. Desc no empresariales (I-P 200)"/>
        <s v="Transf. Capital a Inst. Desc no empresariales (I-P 202)"/>
        <s v="Fondos en fideicomiso para gasto de capital"/>
      </sharedItems>
    </cacheField>
    <cacheField name="Cuenta Contable" numFmtId="0">
      <sharedItems/>
    </cacheField>
    <cacheField name="Descripción Cuenta Contable" numFmtId="0">
      <sharedItems/>
    </cacheField>
    <cacheField name="Descripción USO del presupuesto" numFmtId="0">
      <sharedItems containsBlank="1" count="209">
        <s v="Pago de salarios en el FONAFIFO."/>
        <s v="Pago de salarios único en el FONAFIFO."/>
        <s v="Tiempo Extraordinario en Fonafifo."/>
        <s v="Pago de aguinaldos en el FONAFIFO."/>
        <s v="Pago de salario escolar en el FONAFIFO."/>
        <s v="Pago de cargas sociales en FONAFIFO."/>
        <s v="Pago de aporte patronal a la Asociación Solidarista."/>
        <s v="Alquiler de espacio en parqueo."/>
        <s v="Servicio de alquiler de local para las Oficinas Centrales."/>
        <s v="Servicio de alquiler de local para la Regional Cañas."/>
        <s v="Servicio de alquiler de local para la Regional Caribe Norte."/>
        <s v="Servicio de alquiler de local para la Regional Nicoya."/>
        <s v="Servicio de alquiler Regional Palmar Norte."/>
        <s v="Pago de kilometraje a miembros de Junta Directiva."/>
        <s v="Servicio de custodia de expedientes de PSA."/>
        <s v="Servicio de agua potable."/>
        <s v="Servicio de energía eléctrica."/>
        <s v="Servicio de correo dentro y fuera del país."/>
        <s v="Servicios de Apartado Postal."/>
        <s v="Servicio de Internet en la Regional Cañas."/>
        <s v="Servicio de Internet en la Regional Caribe Norte."/>
        <s v="Servicio de Internet en la Regional Limón."/>
        <s v="Servicio telefónico."/>
        <s v="Servicio de Internet en la Regional Nicoya."/>
        <s v="Servicio de Internet en la Regional Palmar Norte."/>
        <s v="Servicio de Internet en la Regional San Carlos."/>
        <s v="Servicio de Internet en la Regional San José Oriental."/>
        <s v="Servicio telefónico para la incorporación del whatsapp para la atención de usuarios."/>
        <s v="Servicio de Internet en la Regional San José Occidental."/>
        <s v="Servicio de Internet en la Oficinas Centrales."/>
        <s v="Servicio de Internet VPN TSE."/>
        <s v="Reciclaje de residuos de manejo especial."/>
        <s v="Servicio de recolección de basura."/>
        <s v="Servicios de publicación en la Gaceta."/>
        <s v="Servicio de publicación de edictos del PSA."/>
        <s v="Servicios de publicación en diarios de circulación nacional."/>
        <s v="Confección de material informativo."/>
        <s v="Servicios de publicación de nuevos requerimientos en el PPSA."/>
        <s v="Confección de un banner informativo."/>
        <s v="Servicio de publicación de nuevos procesos en el PPSA."/>
        <s v="Servicio de publicación de resoluciones."/>
        <s v="Pago de servicio de fotocopiado."/>
        <s v="Impresión de material de apoyo técnico y fomento forestal."/>
        <s v="Impresión de material divulgativo sobre el programa de crédito."/>
        <s v="Impresión de material informativo."/>
        <s v="Confección de chequeras en el sector bancario."/>
        <s v="Servicio de transporte de activos."/>
        <s v="Pago de comisiones por servicios bancarios."/>
        <s v="Pago de honorarios por servicios fiduciarios."/>
        <s v="Servicio para el acceso de información jurídica."/>
        <s v="Acceso a imágenes satelitales."/>
        <s v="Servicio continuo en la nube del sistema que administra la gestión documental -geDOE-."/>
        <s v="Servicio continuo de mensajería y colaboración en la nube."/>
        <s v="Suscripción de la tienda PlayStore para el aplicativo móvil de siPSA."/>
        <s v="Suscripción de la tienda APPStore para el aplicativo movil de siPSA."/>
        <s v="Certificado de seguridad (SSL) para la aplicación Calculo C02 del sitio GO.CR."/>
        <s v="Certificado de seguridad (SSL) para el dominio scgi.fonafifo.com."/>
        <s v="Renovación de firmas digitales."/>
        <s v="Servicio continuo del alojamiento en la nube del Sitio WEB Institucional."/>
        <s v="Servicio continuo del alojamiento en la nube para el Sitio GIS."/>
        <s v="Servicio continuo para alojamiento en la nube de la Base de Datos."/>
        <s v="Servicio continuo para el alojamiento en la nube del siPSA."/>
        <s v="Servicio continuo para el alojamiento en la nube del Buzón de Respaldo."/>
        <s v="Servicios continuo de alojamiento en la nube de VPN."/>
        <s v="Servicios profesionales en abogacía y notariado."/>
        <s v="Servicio de verificación para demostrar la Carbono Neutralidad Plus."/>
        <s v="Servicios de auditoria externa."/>
        <s v="Servicios profesionales para la revisión del Marco Estratégico Institucional."/>
        <s v="Desarrollo de la renovación del sitio web institucional."/>
        <s v="Servicio de mantenimiento y recarga de extintores."/>
        <s v="Servicio de jardinería en las Oficinas Centrales."/>
        <s v="Servicio de limpieza de alfombras."/>
        <s v="Servicio de limpieza de ventanas_ tanque séptico y tuberías en las Oficinas Centrales."/>
        <s v="Servicio de lavado de vehículo."/>
        <s v="Servicio de limpieza de oficinas."/>
        <s v="Servicio de mensajería."/>
        <s v="Confección de sellos."/>
        <s v="Servicio de limpieza mobiliario de oficina."/>
        <s v="Servicio de monitoreo de alarmas en Regional Cañas."/>
        <s v="Servicio de monitoreo de alarmas en Regional San José."/>
        <s v="Servicio de vigilancia en las Oficinas Centrales."/>
        <s v="Servicio de desinstalación de equipos."/>
        <s v="Servicio de baquiano."/>
        <s v="Diseño de material informativo."/>
        <s v="Revisión técnica de la flotilla vehicular."/>
        <s v="Servicio de diseño gráfico de presentaciones."/>
        <s v="Servicios de fumigación."/>
        <s v="Servicio de traducción."/>
        <s v="Servicio de digitalización de documentación."/>
        <s v="Reconocimiento de transporte dentro del país."/>
        <s v="Reconocimiento de viáticos dentro del país."/>
        <s v="Pago de seguro (SOA) en el derecho de circulación de la flotilla vehicular."/>
        <s v="Contratación de pólizas para drones."/>
        <s v="Pago de póliza de riesgos del trabajo a funcionarios del FONAFIFO."/>
        <s v="Pago de pólizas de la flotilla vehicular del FONAFIFO."/>
        <s v="Capacitaciones según el Plan Institucional."/>
        <s v="Capacitación en transformación digital."/>
        <s v="Servicios para actividades protocolarias."/>
        <s v="Compra de arreglos florales."/>
        <s v="Aperitivos para actividades protocolarias."/>
        <s v="Servicio de mantenimiento ascensores en las Oficinas Centrales."/>
        <s v="Servicio de mantenimiento de instalaciones."/>
        <s v="Servicio de mantenimiento de vehículos."/>
        <s v="Servicio de mantenimiento preventivo y correctivo de aires acondicionados."/>
        <s v="Servicio de mantenimiento y reparación de mobiliario."/>
        <s v="Servicio de mantenimiento preventivo y correctivo de trituradora."/>
        <s v="Servicio de mantenimiento de deshumificador."/>
        <s v="Servicio de mantenimiento de archivo móvil."/>
        <s v="Servicio de mantenimiento preventivo del reloj marcador de asistencia."/>
        <s v="Servicio de mantenimiento de equipo multifuncional."/>
        <s v="Servicio en la Regional Cañas para el mantenimiento preventivo y correctivo del equipo de cómputo."/>
        <s v="Servicio en la Regional Caribe Norte para el mantenimiento preventivo y correctivo del equipo de cómputo."/>
        <s v="Servicio en la Regional Nicoya para el mantenimiento preventivo y correctivo del equipo de cómputo."/>
        <s v="Servicio en la Regional Palmar Norte para el mantenimiento preventivo y correctivo del equipo de cómputo."/>
        <s v="Servicio en la Regional San Carlos para el mantenimiento preventivo y correctivo del equipo de cómputo."/>
        <s v="Servicio en la Regional Limón para el mantenimiento preventivo y correctivo del equipo de cómputo."/>
        <s v="Servicio para el mantenimiento preventivo y correctivo para el banco de UPS de la Sala de Servidores."/>
        <s v="Servicio de mantenimiento y reparación de electrodomésticos."/>
        <s v="Servicios de calibración y mantenimiento de la romana digital."/>
        <s v="Servicio de adquisición y cambio de filtros para los sistemas de purificación."/>
        <s v="Servicio de mantenimiento de drones."/>
        <s v="Servicio de mantenimiento de desfibrilador externo automático (DEA)."/>
        <s v="Pago del derecho de circulación de la flotilla vehicular."/>
        <s v="Pago canon anual de la Agencia de Protección de Datos de los Habitantes (PRODHAB)."/>
        <s v="Pago de multas e intereses por atraso en el pago de obligaciones."/>
        <s v="Pago de deducibles por siniestros en vehículos del FONAFIFO."/>
        <s v="Pago de infracciones de tránsito."/>
        <s v="Pago por reposición de placa en vehículos."/>
        <s v="Consumo de combustible."/>
        <s v="Compra de bloqueador solar."/>
        <s v="Compra de solución salina."/>
        <s v="Compra de jabón líquido antiséptico y germicida."/>
        <s v="Compra de tintas y tóner."/>
        <s v="Compra de repelente en aerosol."/>
        <s v="Compra de bebidas no gasificadas_ isotónicas en polvo."/>
        <s v="Compra de alimentos y bebidas para reuniones en Oficinas Regionales."/>
        <s v="Servicio de catering service."/>
        <s v="Servicio de catering para atención de reuniones."/>
        <s v="Compra de alimentos y bebidas para reuniones institucionales."/>
        <s v="Compra de soportes verticales certificados para extintores."/>
        <s v="Compra de techo para hotel santuario para abejas mariolas sin aguijón."/>
        <s v="Compra de hotel santuario para abejas mariolas sin aguijón."/>
        <s v="Compra de implementos eléctricos y de cómputo."/>
        <s v="Compra de teclados."/>
        <s v="Compra de fluorescentes."/>
        <s v="Compra de cargador."/>
        <s v="Compra de mouse."/>
        <s v="Rotulación y/o habladores para identificación de áreas con impresión en Código Braile."/>
        <s v="Compra de básculas digitales portátiles."/>
        <s v="Compra de herramientas e implementos para reparaciones."/>
        <s v="Compra de herramientas."/>
        <s v="Compra cintas diamétricas."/>
        <m/>
        <s v="Compra de repuestos."/>
        <s v="Compra de bateria para dron."/>
        <s v="Compra de un control inteligente para drone."/>
        <s v="Compra de repuestos para equipo de cómputo."/>
        <s v="Compra de repuestos para el banco de UPS."/>
        <s v="Compra de repuestos para el mantenimiento de equipos."/>
        <s v="Compra de suministros de oficina."/>
        <s v="Compra de Kit completo para firma digital."/>
        <s v="Compra de audífonos."/>
        <s v="Compra de base con ventilador para portátil."/>
        <s v="Compra de venditas elásticas (curitas) para los botiquines institucionales."/>
        <s v="Compra de esparadrapo microporo."/>
        <s v="Compra de alcohol líquido."/>
        <s v="Compra de compresas de gasa."/>
        <s v="Compra de un oxímetro de dedo."/>
        <s v="Compra de suministros de papel y cartón."/>
        <s v="Compra de artículos de limpieza de papel."/>
        <s v="Compra de resmas de papel bond."/>
        <s v="Servicios de confección de materiales impresos."/>
        <s v="Servicio de confección de materiales relacionados con equidad de género."/>
        <s v="Pago de suscripciones de periódicos."/>
        <s v="Etiquetas adhesivas impresas."/>
        <s v="Compra de banderas para el Programa de Bandera Azul Ecológica."/>
        <s v="Compra de cubierta protectora para drone."/>
        <s v="Compra de abrigos impermeables."/>
        <s v="Compra según contrato continuo de artículos de limpieza."/>
        <s v="Compra de bolsas para residuos bioinfecciosos."/>
        <s v="Compra de artículos de limpieza/Desinfectante en aerosol."/>
        <s v="Compra botas tipo culebreras."/>
        <s v="Compra de útiles de cocina."/>
        <s v="Compra de baterías recargables."/>
        <s v="Compra de artículos para actividades promocionales y de divulgación institucional."/>
        <s v="Impresión de carnét."/>
        <s v="Compra de sillas."/>
        <s v="Compra de sumadoras."/>
        <s v="Compra de archivador."/>
        <s v="Compra de aires acondicionados."/>
        <s v="Compra de estantes metálicos."/>
        <s v="Compra computadoras portátiles."/>
        <s v="Compra computadoras de escritorio."/>
        <s v="Compra cambiador para bebé."/>
        <s v="Compra de equipo electrodoméstico."/>
        <s v="Compra GPS."/>
        <s v="Compra de refrigeradora."/>
        <s v="Renovación anual de la Licencias de Antivirus."/>
        <s v="Renovación de la Licencia Adobe Photoshop."/>
        <s v="Renovación de la Licencia Umbrella - Seguridad DNS."/>
        <s v="Transferencia a la ONF."/>
        <s v="Transferencia al Fondo 544-2 para el financiamiento de gastos operativos."/>
        <s v="Pago de liquidaciones laborales."/>
        <s v="Pago de incapacidades al personal en FONAFIFO."/>
        <s v="Pago de indemnizaciones en el FONAFIFO."/>
        <s v="Pago de membresía a la Organización Internacional de Maderas Tropicales."/>
        <s v="Pago contribución estatal al seguro de pensiones."/>
        <s v="Pago contribución estatal al seguro de salud."/>
        <s v="Transferencia al Fondo 544-1 para el pago de contratos por servicios ambientales."/>
      </sharedItems>
    </cacheField>
    <cacheField name="Presupuesto Inicial" numFmtId="164">
      <sharedItems containsSemiMixedTypes="0" containsString="0" containsNumber="1" containsInteger="1" minValue="0" maxValue="10934729990"/>
    </cacheField>
    <cacheField name="Modificación" numFmtId="164">
      <sharedItems containsSemiMixedTypes="0" containsString="0" containsNumber="1" minValue="-20000000" maxValue="19000000"/>
    </cacheField>
    <cacheField name="Extraordinario" numFmtId="164">
      <sharedItems containsString="0" containsBlank="1" containsNumber="1" containsInteger="1" minValue="-33600000" maxValue="67979562"/>
    </cacheField>
    <cacheField name="Presupuesto Aprobado" numFmtId="164">
      <sharedItems containsSemiMixedTypes="0" containsString="0" containsNumber="1" minValue="0" maxValue="11002709552"/>
    </cacheField>
    <cacheField name="Presupuesto Ejecutado siGAFI" numFmtId="164">
      <sharedItems containsSemiMixedTypes="0" containsString="0" containsNumber="1" minValue="0" maxValue="11002709552"/>
    </cacheField>
    <cacheField name="Ajustes a la Ejecución" numFmtId="164">
      <sharedItems containsString="0" containsBlank="1" containsNumber="1" minValue="-3222404" maxValue="12707"/>
    </cacheField>
    <cacheField name="Presupuesto Ejecutado (Devengado)" numFmtId="164">
      <sharedItems containsSemiMixedTypes="0" containsString="0" containsNumber="1" minValue="0" maxValue="11002709552"/>
    </cacheField>
    <cacheField name="Presupuesto Pagado" numFmtId="164">
      <sharedItems containsSemiMixedTypes="0" containsString="0" containsNumber="1" minValue="0" maxValue="11002709552"/>
    </cacheField>
    <cacheField name="Presupuesto por pagar 2024" numFmtId="43">
      <sharedItems containsString="0" containsBlank="1" containsNumber="1" minValue="0" maxValue="14048279.030000001"/>
    </cacheField>
    <cacheField name="Presupuesto sin ejecutar" numFmtId="164">
      <sharedItems containsSemiMixedTypes="0" containsString="0" containsNumber="1" minValue="0" maxValue="116663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5">
  <r>
    <s v="Dir. Adm Financiera"/>
    <s v="Unid. Recursos Humanos"/>
    <x v="0"/>
    <x v="0"/>
    <x v="0"/>
    <x v="0"/>
    <s v="C:2.1.1.02.01.01.1.99999.0001"/>
    <s v="Remuneraciones a pagar c/p"/>
    <x v="0"/>
    <n v="214272000"/>
    <n v="-10107881"/>
    <n v="0"/>
    <n v="204164119"/>
    <n v="200529634.22"/>
    <n v="12707"/>
    <n v="200542341.22"/>
    <n v="198174301.46000001"/>
    <n v="2368039.7600000002"/>
    <n v="3621777.7800000012"/>
  </r>
  <r>
    <s v="Dir. Asuntos Jurídicos"/>
    <s v="Unid. Recursos Humanos"/>
    <x v="0"/>
    <x v="0"/>
    <x v="0"/>
    <x v="0"/>
    <s v="C:2.1.1.02.01.01.1.99999.0001"/>
    <s v="Remuneraciones a pagar c/p"/>
    <x v="0"/>
    <n v="62519400"/>
    <n v="0"/>
    <n v="0"/>
    <n v="62519400"/>
    <n v="60235815.289999999"/>
    <n v="0.01"/>
    <n v="60235815.299999997"/>
    <n v="59652169.630000003"/>
    <n v="583645.65"/>
    <n v="2283584.700000003"/>
  </r>
  <r>
    <s v="Dir. Comercialización"/>
    <s v="Unid. Recursos Humanos"/>
    <x v="0"/>
    <x v="0"/>
    <x v="0"/>
    <x v="0"/>
    <s v="C:2.1.1.02.01.01.1.99999.0001"/>
    <s v="Remuneraciones a pagar c/p"/>
    <x v="0"/>
    <n v="58855800"/>
    <n v="0"/>
    <n v="0"/>
    <n v="58855800"/>
    <n v="56433245.530000001"/>
    <m/>
    <n v="56433245.530000001"/>
    <n v="55792612.509999998"/>
    <n v="640633.02"/>
    <n v="2422554.4699999988"/>
  </r>
  <r>
    <s v="Dir. Fomento"/>
    <s v="Unid. Recursos Humanos"/>
    <x v="0"/>
    <x v="0"/>
    <x v="0"/>
    <x v="0"/>
    <s v="C:2.1.1.02.01.01.1.99999.0001"/>
    <s v="Remuneraciones a pagar c/p"/>
    <x v="0"/>
    <n v="59007000"/>
    <n v="-4280300"/>
    <n v="0"/>
    <n v="54726700"/>
    <n v="48682995.880000003"/>
    <m/>
    <n v="48682995.880000003"/>
    <n v="48123571.330000006"/>
    <n v="559424.55000000005"/>
    <n v="6043704.1199999973"/>
  </r>
  <r>
    <s v="Dir. General"/>
    <s v="Unid. Recursos Humanos"/>
    <x v="0"/>
    <x v="0"/>
    <x v="0"/>
    <x v="0"/>
    <s v="C:2.1.1.02.01.01.1.99999.0001"/>
    <s v="Remuneraciones a pagar c/p"/>
    <x v="0"/>
    <n v="83847000"/>
    <n v="-5558850"/>
    <n v="0"/>
    <n v="78288150"/>
    <n v="70625693.579999998"/>
    <m/>
    <n v="70625693.579999998"/>
    <n v="68314016.75"/>
    <n v="2311676.83"/>
    <n v="7662456.4200000018"/>
  </r>
  <r>
    <s v="Dir. Serv. Ambientales"/>
    <s v="Unid. Recursos Humanos"/>
    <x v="0"/>
    <x v="0"/>
    <x v="0"/>
    <x v="0"/>
    <s v="C:2.1.1.02.01.01.1.99999.0001"/>
    <s v="Remuneraciones a pagar c/p"/>
    <x v="0"/>
    <n v="99340200"/>
    <n v="1952771.5"/>
    <n v="0"/>
    <n v="101292971.5"/>
    <n v="101283150.41"/>
    <m/>
    <n v="101283150.41"/>
    <n v="100143423.27"/>
    <n v="1139727.1400000001"/>
    <n v="9821.0900000035763"/>
  </r>
  <r>
    <s v="OR. Cañas"/>
    <s v="Unid. Recursos Humanos"/>
    <x v="0"/>
    <x v="0"/>
    <x v="0"/>
    <x v="0"/>
    <s v="C:2.1.1.02.01.01.1.99999.0001"/>
    <s v="Remuneraciones a pagar c/p"/>
    <x v="0"/>
    <n v="13236000"/>
    <n v="385381"/>
    <n v="0"/>
    <n v="13621381"/>
    <n v="13620496.74"/>
    <m/>
    <n v="13620496.74"/>
    <n v="13484110.66"/>
    <n v="136386.07999999999"/>
    <n v="884.25999999977648"/>
  </r>
  <r>
    <s v="OR. Caribe Norte"/>
    <s v="Unid. Recursos Humanos"/>
    <x v="0"/>
    <x v="0"/>
    <x v="0"/>
    <x v="0"/>
    <s v="C:2.1.1.02.01.01.1.99999.0001"/>
    <s v="Remuneraciones a pagar c/p"/>
    <x v="0"/>
    <n v="15488400"/>
    <n v="-342898.5"/>
    <n v="0"/>
    <n v="15145501.5"/>
    <n v="15144905.720000001"/>
    <m/>
    <n v="15144905.720000001"/>
    <n v="14983577.83"/>
    <n v="161327.89000000001"/>
    <n v="595.77999999932945"/>
  </r>
  <r>
    <s v="OR. Limón"/>
    <s v="Unid. Recursos Humanos"/>
    <x v="0"/>
    <x v="0"/>
    <x v="0"/>
    <x v="0"/>
    <s v="C:2.1.1.02.01.01.1.99999.0001"/>
    <s v="Remuneraciones a pagar c/p"/>
    <x v="0"/>
    <n v="13079400"/>
    <n v="0"/>
    <n v="0"/>
    <n v="13079400"/>
    <n v="12935465.08"/>
    <m/>
    <n v="12935465.08"/>
    <n v="12780717.82"/>
    <n v="154747.26"/>
    <n v="143934.91999999993"/>
  </r>
  <r>
    <s v="OR. Nicoya"/>
    <s v="Unid. Recursos Humanos"/>
    <x v="0"/>
    <x v="0"/>
    <x v="0"/>
    <x v="0"/>
    <s v="C:2.1.1.02.01.01.1.99999.0001"/>
    <s v="Remuneraciones a pagar c/p"/>
    <x v="0"/>
    <n v="13236000"/>
    <n v="0"/>
    <n v="0"/>
    <n v="13236000"/>
    <n v="13140816.109999999"/>
    <m/>
    <n v="13140816.109999999"/>
    <n v="12999276.549999999"/>
    <n v="141539.56"/>
    <n v="95183.890000000596"/>
  </r>
  <r>
    <s v="OR. Palmar Norte"/>
    <s v="Unid. Recursos Humanos"/>
    <x v="0"/>
    <x v="0"/>
    <x v="0"/>
    <x v="0"/>
    <s v="C:2.1.1.02.01.01.1.99999.0001"/>
    <s v="Remuneraciones a pagar c/p"/>
    <x v="0"/>
    <n v="13079400"/>
    <n v="0"/>
    <n v="0"/>
    <n v="13079400"/>
    <n v="13007728.720000001"/>
    <m/>
    <n v="13007728.720000001"/>
    <n v="12860767.710000001"/>
    <n v="146961.01"/>
    <n v="71671.279999999329"/>
  </r>
  <r>
    <s v="OR. San Carlos"/>
    <s v="Unid. Recursos Humanos"/>
    <x v="0"/>
    <x v="0"/>
    <x v="0"/>
    <x v="0"/>
    <s v="C:2.1.1.02.01.01.1.99999.0001"/>
    <s v="Remuneraciones a pagar c/p"/>
    <x v="0"/>
    <n v="21630000"/>
    <n v="190000"/>
    <n v="0"/>
    <n v="21820000"/>
    <n v="21818928.359999999"/>
    <m/>
    <n v="21818928.359999999"/>
    <n v="21554516.919999998"/>
    <n v="264411.44"/>
    <n v="1071.640000000596"/>
  </r>
  <r>
    <s v="OR. San José 01"/>
    <s v="Unid. Recursos Humanos"/>
    <x v="0"/>
    <x v="0"/>
    <x v="0"/>
    <x v="0"/>
    <s v="C:2.1.1.02.01.01.1.99999.0001"/>
    <s v="Remuneraciones a pagar c/p"/>
    <x v="0"/>
    <n v="13079400"/>
    <n v="0"/>
    <n v="0"/>
    <n v="13079400"/>
    <n v="9021437.8599999994"/>
    <m/>
    <n v="9021437.8599999994"/>
    <n v="8865450.1899999995"/>
    <n v="155987.66999999998"/>
    <n v="4057962.1400000006"/>
  </r>
  <r>
    <s v="OR. San José 02"/>
    <s v="Unid. Recursos Humanos"/>
    <x v="0"/>
    <x v="0"/>
    <x v="0"/>
    <x v="0"/>
    <s v="C:2.1.1.02.01.01.1.99999.0001"/>
    <s v="Remuneraciones a pagar c/p"/>
    <x v="0"/>
    <n v="13079400"/>
    <n v="4000000"/>
    <n v="0"/>
    <n v="17079400"/>
    <n v="15192876.82"/>
    <m/>
    <n v="15192876.82"/>
    <n v="15050036.720000001"/>
    <n v="142840.1"/>
    <n v="1886523.1799999997"/>
  </r>
  <r>
    <s v="Dir. Fomento"/>
    <s v="Unid. Recursos Humanos"/>
    <x v="0"/>
    <x v="0"/>
    <x v="1"/>
    <x v="0"/>
    <s v="C:2.1.1.02.01.01.1.99999.0001"/>
    <s v="Remuneraciones a pagar c/p"/>
    <x v="1"/>
    <n v="0"/>
    <n v="3875800"/>
    <n v="0"/>
    <n v="3875800"/>
    <n v="1957039.5"/>
    <m/>
    <n v="1957039.5"/>
    <n v="1957039.5"/>
    <m/>
    <n v="1918760.5"/>
  </r>
  <r>
    <s v="Dir. Serv. Ambientales"/>
    <s v="Unid. Recursos Humanos"/>
    <x v="0"/>
    <x v="0"/>
    <x v="1"/>
    <x v="0"/>
    <s v="C:2.1.1.02.01.01.1.99999.0001"/>
    <s v="Remuneraciones a pagar c/p"/>
    <x v="1"/>
    <n v="0"/>
    <n v="3172228.5"/>
    <n v="0"/>
    <n v="3172228.5"/>
    <n v="3172228.5"/>
    <m/>
    <n v="3172228.5"/>
    <n v="3172228.5"/>
    <m/>
    <n v="0"/>
  </r>
  <r>
    <s v="OR. Caribe Norte"/>
    <s v="Unid. Recursos Humanos"/>
    <x v="0"/>
    <x v="0"/>
    <x v="1"/>
    <x v="0"/>
    <s v="C:2.1.1.02.01.01.1.99999.0001"/>
    <s v="Remuneraciones a pagar c/p"/>
    <x v="1"/>
    <n v="0"/>
    <n v="1154898.5"/>
    <n v="0"/>
    <n v="1154898.5"/>
    <n v="1154898.5"/>
    <m/>
    <n v="1154898.5"/>
    <n v="1154898.5"/>
    <m/>
    <n v="0"/>
  </r>
  <r>
    <s v="Dir. General"/>
    <s v="Unid. Recursos Humanos"/>
    <x v="0"/>
    <x v="0"/>
    <x v="1"/>
    <x v="0"/>
    <s v="C:2.1.1.02.01.01.1.99999.0001"/>
    <s v="Remuneraciones a pagar c/p"/>
    <x v="1"/>
    <n v="0"/>
    <n v="10851192"/>
    <n v="0"/>
    <n v="10851192"/>
    <n v="10851069.810000001"/>
    <m/>
    <n v="10851069.810000001"/>
    <n v="10851069.810000001"/>
    <m/>
    <n v="122.18999999947846"/>
  </r>
  <r>
    <s v="Dir. Serv. Ambientales"/>
    <s v="Unid. Recursos Humanos"/>
    <x v="0"/>
    <x v="1"/>
    <x v="2"/>
    <x v="1"/>
    <s v="C:2.1.1.02.01.01.1.99999.0001"/>
    <s v="Remuneraciones a pagar c/p"/>
    <x v="0"/>
    <n v="6312600"/>
    <n v="-4762506"/>
    <n v="0"/>
    <n v="1550094"/>
    <n v="1550094"/>
    <m/>
    <n v="1550094"/>
    <n v="1550094"/>
    <m/>
    <n v="0"/>
  </r>
  <r>
    <s v="Dir. Adm Financiera"/>
    <s v="Unid. Recursos Humanos"/>
    <x v="0"/>
    <x v="2"/>
    <x v="3"/>
    <x v="2"/>
    <s v="C:2.1.1.02.01.01.1.99999.0001"/>
    <s v="Remuneraciones a pagar c/p"/>
    <x v="2"/>
    <n v="0"/>
    <n v="3802420"/>
    <n v="0"/>
    <n v="3802420"/>
    <n v="3801406.7"/>
    <m/>
    <n v="3801406.7"/>
    <n v="3267165.62"/>
    <n v="534241.07999999996"/>
    <n v="1013.2999999998137"/>
  </r>
  <r>
    <s v="Dir. Asuntos Jurídicos"/>
    <s v="Unid. Recursos Humanos"/>
    <x v="0"/>
    <x v="2"/>
    <x v="3"/>
    <x v="2"/>
    <s v="C:2.1.1.02.01.01.1.99999.0001"/>
    <s v="Remuneraciones a pagar c/p"/>
    <x v="2"/>
    <n v="0"/>
    <n v="499580"/>
    <n v="0"/>
    <n v="499580"/>
    <n v="288713.59000000003"/>
    <m/>
    <n v="288713.59000000003"/>
    <n v="272818.04000000004"/>
    <n v="15895.55"/>
    <n v="210866.40999999997"/>
  </r>
  <r>
    <s v="Dir. General"/>
    <s v="Unid. Recursos Humanos"/>
    <x v="0"/>
    <x v="2"/>
    <x v="3"/>
    <x v="2"/>
    <s v="C:2.1.1.02.01.01.1.99999.0001"/>
    <s v="Remuneraciones a pagar c/p"/>
    <x v="2"/>
    <n v="0"/>
    <n v="1300000"/>
    <n v="0"/>
    <n v="1300000"/>
    <n v="1298797.58"/>
    <m/>
    <n v="1298797.58"/>
    <n v="1163095.7200000002"/>
    <n v="135701.85999999999"/>
    <n v="1202.4199999999255"/>
  </r>
  <r>
    <s v="Dir. Serv. Ambientales"/>
    <s v="Unid. Recursos Humanos"/>
    <x v="0"/>
    <x v="2"/>
    <x v="3"/>
    <x v="2"/>
    <s v="C:2.1.1.02.01.01.1.99999.0001"/>
    <s v="Remuneraciones a pagar c/p"/>
    <x v="2"/>
    <n v="0"/>
    <n v="2319537"/>
    <n v="0"/>
    <n v="2319537"/>
    <n v="922681.04"/>
    <m/>
    <n v="922681.04"/>
    <n v="853967.29"/>
    <n v="68713.75"/>
    <n v="1396855.96"/>
  </r>
  <r>
    <s v="OR. Palmar Norte"/>
    <s v="Unid. Recursos Humanos"/>
    <x v="0"/>
    <x v="2"/>
    <x v="3"/>
    <x v="2"/>
    <s v="C:2.1.1.02.01.01.1.99999.0001"/>
    <s v="Remuneraciones a pagar c/p"/>
    <x v="2"/>
    <n v="0"/>
    <n v="469840"/>
    <n v="0"/>
    <n v="469840"/>
    <n v="469614.19"/>
    <m/>
    <n v="469614.19"/>
    <n v="434986.27"/>
    <n v="34627.919999999998"/>
    <n v="225.80999999999767"/>
  </r>
  <r>
    <s v="OR. San Carlos"/>
    <s v="Unid. Recursos Humanos"/>
    <x v="0"/>
    <x v="2"/>
    <x v="3"/>
    <x v="2"/>
    <s v="C:2.1.1.02.01.01.1.99999.0001"/>
    <s v="Remuneraciones a pagar c/p"/>
    <x v="2"/>
    <n v="0"/>
    <n v="237636"/>
    <n v="0"/>
    <n v="237636"/>
    <n v="237075.77"/>
    <m/>
    <n v="237075.77"/>
    <n v="217994.38999999998"/>
    <n v="19081.38"/>
    <n v="560.23000000001048"/>
  </r>
  <r>
    <s v="OR. San José 01"/>
    <s v="Unid. Recursos Humanos"/>
    <x v="0"/>
    <x v="2"/>
    <x v="3"/>
    <x v="2"/>
    <s v="C:2.1.1.02.01.01.1.99999.0001"/>
    <s v="Remuneraciones a pagar c/p"/>
    <x v="2"/>
    <n v="0"/>
    <n v="186526"/>
    <n v="0"/>
    <n v="186526"/>
    <n v="186059.56"/>
    <m/>
    <n v="186059.56"/>
    <n v="165309.24"/>
    <n v="20750.32"/>
    <n v="466.44000000000233"/>
  </r>
  <r>
    <s v="OR. San José 02"/>
    <s v="Unid. Recursos Humanos"/>
    <x v="0"/>
    <x v="2"/>
    <x v="3"/>
    <x v="2"/>
    <s v="C:2.1.1.02.01.01.1.99999.0001"/>
    <s v="Remuneraciones a pagar c/p"/>
    <x v="2"/>
    <n v="0"/>
    <n v="286461"/>
    <n v="0"/>
    <n v="286461"/>
    <n v="266197.40000000002"/>
    <m/>
    <n v="266197.40000000002"/>
    <n v="248336.14"/>
    <n v="17861.259999999998"/>
    <n v="20263.599999999977"/>
  </r>
  <r>
    <s v="Dir. Adm Financiera"/>
    <s v="Unid. Recursos Humanos"/>
    <x v="0"/>
    <x v="3"/>
    <x v="4"/>
    <x v="3"/>
    <s v="C:2.1.1.02.01.01.1.99999.0001"/>
    <s v="Remuneraciones a pagar c/p"/>
    <x v="0"/>
    <n v="77040078"/>
    <n v="-588580"/>
    <n v="0"/>
    <n v="76451498"/>
    <n v="69203104.799999997"/>
    <m/>
    <n v="69203104.799999997"/>
    <n v="68250719.359999999"/>
    <n v="952385.44"/>
    <n v="7248393.200000003"/>
  </r>
  <r>
    <s v="Dir. Asuntos Jurídicos"/>
    <s v="Unid. Recursos Humanos"/>
    <x v="0"/>
    <x v="3"/>
    <x v="4"/>
    <x v="3"/>
    <s v="C:2.1.1.02.01.01.1.99999.0001"/>
    <s v="Remuneraciones a pagar c/p"/>
    <x v="0"/>
    <n v="24794886"/>
    <n v="0"/>
    <n v="0"/>
    <n v="24794886"/>
    <n v="21601747.309999999"/>
    <m/>
    <n v="21601747.309999999"/>
    <n v="21402077.59"/>
    <n v="199669.72"/>
    <n v="3193138.6900000013"/>
  </r>
  <r>
    <s v="Dir. Comercialización"/>
    <s v="Unid. Recursos Humanos"/>
    <x v="0"/>
    <x v="3"/>
    <x v="4"/>
    <x v="3"/>
    <s v="C:2.1.1.02.01.01.1.99999.0001"/>
    <s v="Remuneraciones a pagar c/p"/>
    <x v="0"/>
    <n v="20294118"/>
    <n v="0"/>
    <n v="0"/>
    <n v="20294118"/>
    <n v="19529494.370000001"/>
    <m/>
    <n v="19529494.370000001"/>
    <n v="19284580.010000002"/>
    <n v="244914.36"/>
    <n v="764623.62999999896"/>
  </r>
  <r>
    <s v="Dir. Fomento"/>
    <s v="Unid. Recursos Humanos"/>
    <x v="0"/>
    <x v="3"/>
    <x v="4"/>
    <x v="3"/>
    <s v="C:2.1.1.02.01.01.1.99999.0001"/>
    <s v="Remuneraciones a pagar c/p"/>
    <x v="0"/>
    <n v="21350352"/>
    <n v="-26500"/>
    <n v="0"/>
    <n v="21323852"/>
    <n v="13434578.859999999"/>
    <m/>
    <n v="13434578.859999999"/>
    <n v="13267972.219999999"/>
    <n v="166606.63999999998"/>
    <n v="7889273.1400000006"/>
  </r>
  <r>
    <s v="Dir. General"/>
    <s v="Unid. Recursos Humanos"/>
    <x v="0"/>
    <x v="3"/>
    <x v="4"/>
    <x v="3"/>
    <s v="C:2.1.1.02.01.01.1.99999.0001"/>
    <s v="Remuneraciones a pagar c/p"/>
    <x v="0"/>
    <n v="28324236"/>
    <n v="-5292342"/>
    <n v="0"/>
    <n v="23031894"/>
    <n v="22338089.010000002"/>
    <m/>
    <n v="22338089.010000002"/>
    <n v="21962787.170000002"/>
    <n v="375301.83999999997"/>
    <n v="693804.98999999836"/>
  </r>
  <r>
    <s v="Dir. Serv. Ambientales"/>
    <s v="Unid. Recursos Humanos"/>
    <x v="0"/>
    <x v="3"/>
    <x v="4"/>
    <x v="3"/>
    <s v="C:2.1.1.02.01.01.1.99999.0001"/>
    <s v="Remuneraciones a pagar c/p"/>
    <x v="0"/>
    <n v="32069808"/>
    <n v="0"/>
    <n v="0"/>
    <n v="32069808"/>
    <n v="29476367.550000001"/>
    <m/>
    <n v="29476367.550000001"/>
    <n v="29108698.66"/>
    <n v="367668.89"/>
    <n v="2593440.4499999993"/>
  </r>
  <r>
    <s v="OR. Cañas"/>
    <s v="Unid. Recursos Humanos"/>
    <x v="0"/>
    <x v="3"/>
    <x v="4"/>
    <x v="3"/>
    <s v="C:2.1.1.02.01.01.1.99999.0001"/>
    <s v="Remuneraciones a pagar c/p"/>
    <x v="0"/>
    <n v="4092432"/>
    <n v="115080"/>
    <n v="0"/>
    <n v="4207512"/>
    <n v="4206916.8099999996"/>
    <m/>
    <n v="4206916.8099999996"/>
    <n v="4163371.4399999995"/>
    <n v="43545.37"/>
    <n v="595.19000000040978"/>
  </r>
  <r>
    <s v="OR. Caribe Norte"/>
    <s v="Unid. Recursos Humanos"/>
    <x v="0"/>
    <x v="3"/>
    <x v="4"/>
    <x v="3"/>
    <s v="C:2.1.1.02.01.01.1.99999.0001"/>
    <s v="Remuneraciones a pagar c/p"/>
    <x v="0"/>
    <n v="4397796"/>
    <n v="0"/>
    <n v="0"/>
    <n v="4397796"/>
    <n v="4216427.05"/>
    <m/>
    <n v="4216427.05"/>
    <n v="4169397.63"/>
    <n v="47029.420000000006"/>
    <n v="181368.95000000019"/>
  </r>
  <r>
    <s v="OR. Limón"/>
    <s v="Unid. Recursos Humanos"/>
    <x v="0"/>
    <x v="3"/>
    <x v="4"/>
    <x v="3"/>
    <s v="C:2.1.1.02.01.01.1.99999.0001"/>
    <s v="Remuneraciones a pagar c/p"/>
    <x v="0"/>
    <n v="4459908"/>
    <n v="0"/>
    <n v="0"/>
    <n v="4459908"/>
    <n v="4276943.6900000004"/>
    <m/>
    <n v="4276943.6900000004"/>
    <n v="4220234.99"/>
    <n v="56708.7"/>
    <n v="182964.30999999959"/>
  </r>
  <r>
    <s v="OR. Nicoya"/>
    <s v="Unid. Recursos Humanos"/>
    <x v="0"/>
    <x v="3"/>
    <x v="4"/>
    <x v="3"/>
    <s v="C:2.1.1.02.01.01.1.99999.0001"/>
    <s v="Remuneraciones a pagar c/p"/>
    <x v="0"/>
    <n v="5163756"/>
    <n v="0"/>
    <n v="0"/>
    <n v="5163756"/>
    <n v="4796079.4400000004"/>
    <m/>
    <n v="4796079.4400000004"/>
    <n v="4740029.0100000007"/>
    <n v="56050.43"/>
    <n v="367676.55999999959"/>
  </r>
  <r>
    <s v="OR. Palmar Norte"/>
    <s v="Unid. Recursos Humanos"/>
    <x v="0"/>
    <x v="3"/>
    <x v="4"/>
    <x v="3"/>
    <s v="C:2.1.1.02.01.01.1.99999.0001"/>
    <s v="Remuneraciones a pagar c/p"/>
    <x v="0"/>
    <n v="4746876"/>
    <n v="0"/>
    <n v="0"/>
    <n v="4746876"/>
    <n v="4568467"/>
    <m/>
    <n v="4568467"/>
    <n v="4518039.5599999996"/>
    <n v="50427.44"/>
    <n v="178409"/>
  </r>
  <r>
    <s v="OR. San Carlos"/>
    <s v="Unid. Recursos Humanos"/>
    <x v="0"/>
    <x v="3"/>
    <x v="4"/>
    <x v="3"/>
    <s v="C:2.1.1.02.01.01.1.99999.0001"/>
    <s v="Remuneraciones a pagar c/p"/>
    <x v="0"/>
    <n v="8519646"/>
    <n v="0"/>
    <n v="0"/>
    <n v="8519646"/>
    <n v="8280748.3300000001"/>
    <m/>
    <n v="8280748.3300000001"/>
    <n v="8179578.75"/>
    <n v="101169.58"/>
    <n v="238897.66999999993"/>
  </r>
  <r>
    <s v="OR. San José 01"/>
    <s v="Unid. Recursos Humanos"/>
    <x v="0"/>
    <x v="3"/>
    <x v="4"/>
    <x v="3"/>
    <s v="C:2.1.1.02.01.01.1.99999.0001"/>
    <s v="Remuneraciones a pagar c/p"/>
    <x v="0"/>
    <n v="2460732"/>
    <n v="0"/>
    <n v="0"/>
    <n v="2460732"/>
    <n v="1697615.96"/>
    <m/>
    <n v="1697615.96"/>
    <n v="1659494.57"/>
    <n v="38121.39"/>
    <n v="763116.04"/>
  </r>
  <r>
    <s v="OR. San José 02"/>
    <s v="Unid. Recursos Humanos"/>
    <x v="0"/>
    <x v="3"/>
    <x v="4"/>
    <x v="3"/>
    <s v="C:2.1.1.02.01.01.1.99999.0001"/>
    <s v="Remuneraciones a pagar c/p"/>
    <x v="0"/>
    <n v="3613932"/>
    <n v="500000"/>
    <n v="0"/>
    <n v="4113932"/>
    <n v="3701018.54"/>
    <m/>
    <n v="3701018.54"/>
    <n v="3661591.66"/>
    <n v="39426.879999999997"/>
    <n v="412913.45999999996"/>
  </r>
  <r>
    <s v="Dir. Adm Financiera"/>
    <s v="Unid. Recursos Humanos"/>
    <x v="0"/>
    <x v="4"/>
    <x v="5"/>
    <x v="4"/>
    <s v="C:2.1.1.02.01.01.1.99999.0001"/>
    <s v="Remuneraciones a pagar c/p"/>
    <x v="0"/>
    <n v="98635008"/>
    <n v="-3104940"/>
    <n v="0"/>
    <n v="95530068"/>
    <n v="91039109.079999998"/>
    <m/>
    <n v="91039109.079999998"/>
    <n v="89883831.950000003"/>
    <n v="1155277.1299999999"/>
    <n v="4490958.9200000018"/>
  </r>
  <r>
    <s v="Dir. Asuntos Jurídicos"/>
    <s v="Unid. Recursos Humanos"/>
    <x v="0"/>
    <x v="4"/>
    <x v="5"/>
    <x v="4"/>
    <s v="C:2.1.1.02.01.01.1.99999.0001"/>
    <s v="Remuneraciones a pagar c/p"/>
    <x v="0"/>
    <n v="37722336"/>
    <n v="0"/>
    <n v="0"/>
    <n v="37722336"/>
    <n v="36234918.710000001"/>
    <m/>
    <n v="36234918.710000001"/>
    <n v="35881469.82"/>
    <n v="353448.89"/>
    <n v="1487417.2899999991"/>
  </r>
  <r>
    <s v="Dir. Comercialización"/>
    <s v="Unid. Recursos Humanos"/>
    <x v="0"/>
    <x v="4"/>
    <x v="5"/>
    <x v="4"/>
    <s v="C:2.1.1.02.01.01.1.99999.0001"/>
    <s v="Remuneraciones a pagar c/p"/>
    <x v="0"/>
    <n v="24678696"/>
    <n v="0"/>
    <n v="0"/>
    <n v="24678696"/>
    <n v="21262322.66"/>
    <m/>
    <n v="21262322.66"/>
    <n v="20985660.57"/>
    <n v="276662.09000000003"/>
    <n v="3416373.34"/>
  </r>
  <r>
    <s v="Dir. Fomento"/>
    <s v="Unid. Recursos Humanos"/>
    <x v="0"/>
    <x v="4"/>
    <x v="5"/>
    <x v="4"/>
    <s v="C:2.1.1.02.01.01.1.99999.0001"/>
    <s v="Remuneraciones a pagar c/p"/>
    <x v="0"/>
    <n v="27777660"/>
    <n v="-30000"/>
    <n v="0"/>
    <n v="27747660"/>
    <n v="22605495.27"/>
    <m/>
    <n v="22605495.27"/>
    <n v="22325938.550000001"/>
    <n v="279556.72000000003"/>
    <n v="5142164.7300000004"/>
  </r>
  <r>
    <s v="Dir. General"/>
    <s v="Unid. Recursos Humanos"/>
    <x v="0"/>
    <x v="4"/>
    <x v="5"/>
    <x v="4"/>
    <s v="C:2.1.1.02.01.01.1.99999.0001"/>
    <s v="Remuneraciones a pagar c/p"/>
    <x v="0"/>
    <n v="45461460"/>
    <n v="-140000"/>
    <n v="0"/>
    <n v="45321460"/>
    <n v="37421924.560000002"/>
    <m/>
    <n v="37421924.560000002"/>
    <n v="36882414.109999999"/>
    <n v="539510.44999999995"/>
    <n v="7899535.4399999976"/>
  </r>
  <r>
    <s v="Dir. Serv. Ambientales"/>
    <s v="Unid. Recursos Humanos"/>
    <x v="0"/>
    <x v="4"/>
    <x v="5"/>
    <x v="4"/>
    <s v="C:2.1.1.02.01.01.1.99999.0001"/>
    <s v="Remuneraciones a pagar c/p"/>
    <x v="0"/>
    <n v="41040288"/>
    <n v="1438861"/>
    <n v="0"/>
    <n v="42479149"/>
    <n v="42315120.420000002"/>
    <m/>
    <n v="42315120.420000002"/>
    <n v="41832455.560000002"/>
    <n v="482664.86"/>
    <n v="164028.57999999821"/>
  </r>
  <r>
    <s v="OR. Cañas"/>
    <s v="Unid. Recursos Humanos"/>
    <x v="0"/>
    <x v="4"/>
    <x v="5"/>
    <x v="4"/>
    <s v="C:2.1.1.02.01.01.1.99999.0001"/>
    <s v="Remuneraciones a pagar c/p"/>
    <x v="0"/>
    <n v="2279844"/>
    <n v="120771"/>
    <n v="0"/>
    <n v="2400615"/>
    <n v="2399936.91"/>
    <m/>
    <n v="2399936.91"/>
    <n v="2374747.3200000003"/>
    <n v="25189.59"/>
    <n v="678.08999999985099"/>
  </r>
  <r>
    <s v="OR. Caribe Norte"/>
    <s v="Unid. Recursos Humanos"/>
    <x v="0"/>
    <x v="4"/>
    <x v="5"/>
    <x v="4"/>
    <s v="C:2.1.1.02.01.01.1.99999.0001"/>
    <s v="Remuneraciones a pagar c/p"/>
    <x v="0"/>
    <n v="1852944"/>
    <n v="250308"/>
    <n v="0"/>
    <n v="2103252"/>
    <n v="2069790.96"/>
    <m/>
    <n v="2069790.96"/>
    <n v="2047412.69"/>
    <n v="22378.27"/>
    <n v="33461.040000000037"/>
  </r>
  <r>
    <s v="OR. Limón"/>
    <s v="Unid. Recursos Humanos"/>
    <x v="0"/>
    <x v="4"/>
    <x v="5"/>
    <x v="4"/>
    <s v="C:2.1.1.02.01.01.1.99999.0001"/>
    <s v="Remuneraciones a pagar c/p"/>
    <x v="0"/>
    <n v="5015664"/>
    <n v="0"/>
    <n v="0"/>
    <n v="5015664"/>
    <n v="4944847.28"/>
    <m/>
    <n v="4944847.28"/>
    <n v="4879102.46"/>
    <n v="65744.820000000007"/>
    <n v="70816.719999999739"/>
  </r>
  <r>
    <s v="OR. Nicoya"/>
    <s v="Unid. Recursos Humanos"/>
    <x v="0"/>
    <x v="4"/>
    <x v="5"/>
    <x v="4"/>
    <s v="C:2.1.1.02.01.01.1.99999.0001"/>
    <s v="Remuneraciones a pagar c/p"/>
    <x v="0"/>
    <n v="5015664"/>
    <n v="10000"/>
    <n v="0"/>
    <n v="5025664"/>
    <n v="5025317.83"/>
    <m/>
    <n v="5025317.83"/>
    <n v="4959550.2300000004"/>
    <n v="65767.600000000006"/>
    <n v="346.16999999992549"/>
  </r>
  <r>
    <s v="OR. Palmar Norte"/>
    <s v="Unid. Recursos Humanos"/>
    <x v="0"/>
    <x v="4"/>
    <x v="5"/>
    <x v="4"/>
    <s v="C:2.1.1.02.01.01.1.99999.0001"/>
    <s v="Remuneraciones a pagar c/p"/>
    <x v="0"/>
    <n v="2279844"/>
    <n v="500"/>
    <n v="0"/>
    <n v="2280344"/>
    <n v="2279850.1"/>
    <m/>
    <n v="2279850.1"/>
    <n v="2251912.66"/>
    <n v="27937.440000000002"/>
    <n v="493.89999999990687"/>
  </r>
  <r>
    <s v="OR. San Carlos"/>
    <s v="Unid. Recursos Humanos"/>
    <x v="0"/>
    <x v="4"/>
    <x v="5"/>
    <x v="4"/>
    <s v="C:2.1.1.02.01.01.1.99999.0001"/>
    <s v="Remuneraciones a pagar c/p"/>
    <x v="0"/>
    <n v="9632364"/>
    <n v="104500"/>
    <n v="0"/>
    <n v="9736864"/>
    <n v="9736280.0700000003"/>
    <m/>
    <n v="9736280.0700000003"/>
    <n v="9610986.1600000001"/>
    <n v="125293.91"/>
    <n v="583.92999999970198"/>
  </r>
  <r>
    <s v="OR. San José 01"/>
    <s v="Unid. Recursos Humanos"/>
    <x v="0"/>
    <x v="4"/>
    <x v="5"/>
    <x v="4"/>
    <s v="C:2.1.1.02.01.01.1.99999.0001"/>
    <s v="Remuneraciones a pagar c/p"/>
    <x v="0"/>
    <n v="5015664"/>
    <n v="0"/>
    <n v="0"/>
    <n v="5015664"/>
    <n v="3404626.21"/>
    <m/>
    <n v="3404626.21"/>
    <n v="3338198.7"/>
    <n v="66427.510000000009"/>
    <n v="1611037.79"/>
  </r>
  <r>
    <s v="OR. San José 02"/>
    <s v="Unid. Recursos Humanos"/>
    <x v="0"/>
    <x v="4"/>
    <x v="5"/>
    <x v="4"/>
    <s v="C:2.1.1.02.01.01.1.99999.0001"/>
    <s v="Remuneraciones a pagar c/p"/>
    <x v="0"/>
    <n v="5015664"/>
    <n v="1350000"/>
    <n v="0"/>
    <n v="6365664"/>
    <n v="5874221.6399999997"/>
    <m/>
    <n v="5874221.6399999997"/>
    <n v="5813416.1399999997"/>
    <n v="60805.5"/>
    <n v="491442.36000000034"/>
  </r>
  <r>
    <s v="OR. San José 02"/>
    <s v="Unid. Recursos Humanos"/>
    <x v="0"/>
    <x v="5"/>
    <x v="6"/>
    <x v="5"/>
    <s v="C:2.1.1.02.01.03.3.99999.0001"/>
    <s v="Décimotercer mes a pagar c/p"/>
    <x v="3"/>
    <n v="2034676"/>
    <n v="11000"/>
    <n v="0"/>
    <n v="2045676"/>
    <n v="2045587"/>
    <m/>
    <n v="2045587"/>
    <n v="2045587"/>
    <n v="0"/>
    <n v="89"/>
  </r>
  <r>
    <s v="OR. San Carlos"/>
    <s v="Unid. Recursos Humanos"/>
    <x v="0"/>
    <x v="5"/>
    <x v="6"/>
    <x v="5"/>
    <s v="C:2.1.1.02.01.03.3.99999.0001"/>
    <s v="Décimotercer mes a pagar c/p"/>
    <x v="3"/>
    <n v="3962873"/>
    <n v="0"/>
    <n v="0"/>
    <n v="3962873"/>
    <n v="3896661"/>
    <m/>
    <n v="3896661"/>
    <n v="3896661"/>
    <n v="0"/>
    <n v="66212"/>
  </r>
  <r>
    <s v="OR. Palmar Norte"/>
    <s v="Unid. Recursos Humanos"/>
    <x v="0"/>
    <x v="5"/>
    <x v="6"/>
    <x v="5"/>
    <s v="C:2.1.1.02.01.03.3.99999.0001"/>
    <s v="Décimotercer mes a pagar c/p"/>
    <x v="3"/>
    <n v="2041606"/>
    <n v="15000"/>
    <n v="0"/>
    <n v="2056606"/>
    <n v="2056251"/>
    <m/>
    <n v="2056251"/>
    <n v="2056251"/>
    <n v="0"/>
    <n v="355"/>
  </r>
  <r>
    <s v="OR. Nicoya"/>
    <s v="Unid. Recursos Humanos"/>
    <x v="0"/>
    <x v="5"/>
    <x v="6"/>
    <x v="5"/>
    <s v="C:2.1.1.02.01.03.3.99999.0001"/>
    <s v="Décimotercer mes a pagar c/p"/>
    <x v="3"/>
    <n v="2339226"/>
    <n v="0"/>
    <n v="0"/>
    <n v="2339226"/>
    <n v="2303849"/>
    <m/>
    <n v="2303849"/>
    <n v="2303849"/>
    <n v="0"/>
    <n v="35377"/>
  </r>
  <r>
    <s v="OR. Limón"/>
    <s v="Unid. Recursos Humanos"/>
    <x v="0"/>
    <x v="5"/>
    <x v="6"/>
    <x v="5"/>
    <s v="C:2.1.1.02.01.03.3.99999.0001"/>
    <s v="Décimotercer mes a pagar c/p"/>
    <x v="3"/>
    <n v="2278097"/>
    <n v="0"/>
    <n v="0"/>
    <n v="2278097"/>
    <n v="2260466"/>
    <m/>
    <n v="2260466"/>
    <n v="2260466"/>
    <n v="0"/>
    <n v="17631"/>
  </r>
  <r>
    <s v="OR. Caribe Norte"/>
    <s v="Unid. Recursos Humanos"/>
    <x v="0"/>
    <x v="5"/>
    <x v="6"/>
    <x v="5"/>
    <s v="C:2.1.1.02.01.03.3.99999.0001"/>
    <s v="Décimotercer mes a pagar c/p"/>
    <x v="3"/>
    <n v="2311664"/>
    <n v="102000"/>
    <n v="0"/>
    <n v="2413664"/>
    <n v="2412932"/>
    <m/>
    <n v="2412932"/>
    <n v="2412932"/>
    <n v="0"/>
    <n v="732"/>
  </r>
  <r>
    <s v="OR. Cañas"/>
    <s v="Unid. Recursos Humanos"/>
    <x v="0"/>
    <x v="5"/>
    <x v="6"/>
    <x v="5"/>
    <s v="C:2.1.1.02.01.03.3.99999.0001"/>
    <s v="Décimotercer mes a pagar c/p"/>
    <x v="3"/>
    <n v="1935394"/>
    <n v="0"/>
    <n v="0"/>
    <n v="1935394"/>
    <n v="1918406"/>
    <m/>
    <n v="1918406"/>
    <n v="1918406"/>
    <n v="0"/>
    <n v="16988"/>
  </r>
  <r>
    <s v="OR. San José 01"/>
    <s v="Unid. Recursos Humanos"/>
    <x v="0"/>
    <x v="5"/>
    <x v="6"/>
    <x v="5"/>
    <s v="C:2.1.1.02.01.03.3.99999.0001"/>
    <s v="Décimotercer mes a pagar c/p"/>
    <x v="3"/>
    <n v="1939766"/>
    <n v="0"/>
    <n v="0"/>
    <n v="1939766"/>
    <n v="262048"/>
    <m/>
    <n v="262048"/>
    <n v="262048"/>
    <n v="0"/>
    <n v="1677718"/>
  </r>
  <r>
    <s v="Dir. Asuntos Jurídicos"/>
    <s v="Unid. Recursos Humanos"/>
    <x v="0"/>
    <x v="5"/>
    <x v="6"/>
    <x v="5"/>
    <s v="C:2.1.1.02.01.03.3.99999.0001"/>
    <s v="Décimotercer mes a pagar c/p"/>
    <x v="3"/>
    <n v="11958040"/>
    <n v="0"/>
    <n v="0"/>
    <n v="11958040"/>
    <n v="11594197"/>
    <m/>
    <n v="11594197"/>
    <n v="11594197"/>
    <n v="0"/>
    <n v="363843"/>
  </r>
  <r>
    <s v="Dir. Serv. Ambientales"/>
    <s v="Unid. Recursos Humanos"/>
    <x v="0"/>
    <x v="5"/>
    <x v="6"/>
    <x v="5"/>
    <s v="C:2.1.1.02.01.03.3.99999.0001"/>
    <s v="Décimotercer mes a pagar c/p"/>
    <x v="3"/>
    <n v="16616032"/>
    <n v="991000"/>
    <n v="0"/>
    <n v="17607032"/>
    <n v="17606051"/>
    <m/>
    <n v="17606051"/>
    <n v="17606051"/>
    <n v="0"/>
    <n v="981"/>
  </r>
  <r>
    <s v="Dir. General"/>
    <s v="Unid. Recursos Humanos"/>
    <x v="0"/>
    <x v="5"/>
    <x v="6"/>
    <x v="5"/>
    <s v="C:2.1.1.02.01.03.3.99999.0001"/>
    <s v="Décimotercer mes a pagar c/p"/>
    <x v="3"/>
    <n v="14871911"/>
    <n v="-1119000"/>
    <n v="0"/>
    <n v="13752911"/>
    <n v="13440573.970000001"/>
    <m/>
    <n v="13440573.970000001"/>
    <n v="13440573.970000001"/>
    <n v="0"/>
    <n v="312337.02999999933"/>
  </r>
  <r>
    <s v="Dir. Fomento"/>
    <s v="Unid. Recursos Humanos"/>
    <x v="0"/>
    <x v="5"/>
    <x v="6"/>
    <x v="5"/>
    <s v="C:2.1.1.02.01.03.3.99999.0001"/>
    <s v="Décimotercer mes a pagar c/p"/>
    <x v="3"/>
    <n v="10447040"/>
    <n v="0"/>
    <n v="0"/>
    <n v="10447040"/>
    <n v="9519407"/>
    <m/>
    <n v="9519407"/>
    <n v="9519407"/>
    <n v="0"/>
    <n v="927633"/>
  </r>
  <r>
    <s v="Dir. Comercialización"/>
    <s v="Unid. Recursos Humanos"/>
    <x v="0"/>
    <x v="5"/>
    <x v="6"/>
    <x v="5"/>
    <s v="C:2.1.1.02.01.03.3.99999.0001"/>
    <s v="Décimotercer mes a pagar c/p"/>
    <x v="3"/>
    <n v="9853534"/>
    <n v="0"/>
    <n v="0"/>
    <n v="9853534"/>
    <n v="9654305.3300000001"/>
    <m/>
    <n v="9654305.3300000001"/>
    <n v="9654305.3300000001"/>
    <n v="0"/>
    <n v="199228.66999999993"/>
  </r>
  <r>
    <s v="Dir. Adm Financiera"/>
    <s v="Unid. Recursos Humanos"/>
    <x v="0"/>
    <x v="5"/>
    <x v="6"/>
    <x v="5"/>
    <s v="C:2.1.1.02.01.03.3.99999.0001"/>
    <s v="Décimotercer mes a pagar c/p"/>
    <x v="3"/>
    <n v="37277573"/>
    <n v="0"/>
    <n v="0"/>
    <n v="37277573"/>
    <n v="36944392"/>
    <m/>
    <n v="36944392"/>
    <n v="36944392"/>
    <n v="0"/>
    <n v="333181"/>
  </r>
  <r>
    <s v="Dir. Adm Financiera"/>
    <s v="Unid. Recursos Humanos"/>
    <x v="0"/>
    <x v="6"/>
    <x v="7"/>
    <x v="6"/>
    <s v="C:2.1.1.02.01.01.6.99999.0001"/>
    <s v="Salario escolar a pagar c/p"/>
    <x v="4"/>
    <n v="33663915"/>
    <n v="117129.14"/>
    <n v="0"/>
    <n v="33781044.140000001"/>
    <n v="33781044.119999997"/>
    <m/>
    <n v="33781044.119999997"/>
    <n v="33781044.119999997"/>
    <n v="0"/>
    <n v="2.0000003278255463E-2"/>
  </r>
  <r>
    <s v="Dir. Comercialización"/>
    <s v="Unid. Recursos Humanos"/>
    <x v="0"/>
    <x v="6"/>
    <x v="7"/>
    <x v="6"/>
    <s v="C:2.1.1.02.01.01.6.99999.0001"/>
    <s v="Salario escolar a pagar c/p"/>
    <x v="4"/>
    <n v="8613599"/>
    <n v="579707.1"/>
    <n v="0"/>
    <n v="9193306.0999999996"/>
    <n v="9193305.8100000005"/>
    <n v="0"/>
    <n v="9193305.8100000005"/>
    <n v="9193305.8100000005"/>
    <n v="0"/>
    <n v="0.28999999910593033"/>
  </r>
  <r>
    <s v="Dir. Fomento"/>
    <s v="Unid. Recursos Humanos"/>
    <x v="0"/>
    <x v="6"/>
    <x v="7"/>
    <x v="6"/>
    <s v="C:2.1.1.02.01.01.6.99999.0001"/>
    <s v="Salario escolar a pagar c/p"/>
    <x v="4"/>
    <n v="9411304"/>
    <n v="-2459912.61"/>
    <n v="0"/>
    <n v="6951391.3900000006"/>
    <n v="6951391.04"/>
    <m/>
    <n v="6951391.04"/>
    <n v="6951391.04"/>
    <n v="0"/>
    <n v="0.35000000055879354"/>
  </r>
  <r>
    <s v="Dir. General"/>
    <s v="Unid. Recursos Humanos"/>
    <x v="0"/>
    <x v="6"/>
    <x v="7"/>
    <x v="6"/>
    <s v="C:2.1.1.02.01.01.6.99999.0001"/>
    <s v="Salario escolar a pagar c/p"/>
    <x v="4"/>
    <n v="13272281"/>
    <n v="0"/>
    <n v="0"/>
    <n v="13272281"/>
    <n v="13125547.609999999"/>
    <n v="-68580.28"/>
    <n v="13056967.33"/>
    <n v="13056967.33"/>
    <n v="0"/>
    <n v="215313.66999999993"/>
  </r>
  <r>
    <s v="Dir. Serv. Ambientales"/>
    <s v="Unid. Recursos Humanos"/>
    <x v="0"/>
    <x v="6"/>
    <x v="7"/>
    <x v="6"/>
    <s v="C:2.1.1.02.01.01.6.99999.0001"/>
    <s v="Salario escolar a pagar c/p"/>
    <x v="4"/>
    <n v="14483183"/>
    <n v="-477670"/>
    <n v="0"/>
    <n v="14005513"/>
    <n v="13783592.390000001"/>
    <m/>
    <n v="13783592.390000001"/>
    <n v="13783592.390000001"/>
    <n v="0"/>
    <n v="221920.6099999994"/>
  </r>
  <r>
    <s v="Dir. Asuntos Jurídicos"/>
    <s v="Unid. Recursos Humanos"/>
    <x v="0"/>
    <x v="6"/>
    <x v="7"/>
    <x v="6"/>
    <s v="C:2.1.1.02.01.01.6.99999.0001"/>
    <s v="Salario escolar a pagar c/p"/>
    <x v="4"/>
    <n v="10790126"/>
    <n v="-159026.34"/>
    <n v="0"/>
    <n v="10631099.66"/>
    <n v="9657945.9499999993"/>
    <m/>
    <n v="9657945.9499999993"/>
    <n v="9657945.9499999993"/>
    <n v="0"/>
    <n v="973153.71000000089"/>
  </r>
  <r>
    <s v="OR. San José 01"/>
    <s v="Unid. Recursos Humanos"/>
    <x v="0"/>
    <x v="6"/>
    <x v="7"/>
    <x v="6"/>
    <s v="C:2.1.1.02.01.01.6.99999.0001"/>
    <s v="Salario escolar a pagar c/p"/>
    <x v="4"/>
    <n v="1702850"/>
    <n v="-1339494"/>
    <n v="0"/>
    <n v="363356"/>
    <n v="0"/>
    <m/>
    <n v="0"/>
    <n v="0"/>
    <n v="0"/>
    <n v="363356"/>
  </r>
  <r>
    <s v="OR. Cañas"/>
    <s v="Unid. Recursos Humanos"/>
    <x v="0"/>
    <x v="6"/>
    <x v="7"/>
    <x v="6"/>
    <s v="C:2.1.1.02.01.01.6.99999.0001"/>
    <s v="Salario escolar a pagar c/p"/>
    <x v="4"/>
    <n v="1742959"/>
    <n v="6633.68"/>
    <n v="0"/>
    <n v="1749592.68"/>
    <n v="1749592.68"/>
    <m/>
    <n v="1749592.68"/>
    <n v="1749592.68"/>
    <n v="0"/>
    <n v="0"/>
  </r>
  <r>
    <s v="OR. Caribe Norte"/>
    <s v="Unid. Recursos Humanos"/>
    <x v="0"/>
    <x v="6"/>
    <x v="7"/>
    <x v="6"/>
    <s v="C:2.1.1.02.01.01.6.99999.0001"/>
    <s v="Salario escolar a pagar c/p"/>
    <x v="4"/>
    <n v="2069716"/>
    <n v="22774.12"/>
    <n v="0"/>
    <n v="2092490.12"/>
    <n v="2092490.12"/>
    <m/>
    <n v="2092490.12"/>
    <n v="2092490.12"/>
    <n v="0"/>
    <n v="0"/>
  </r>
  <r>
    <s v="OR. Limón"/>
    <s v="Unid. Recursos Humanos"/>
    <x v="0"/>
    <x v="6"/>
    <x v="7"/>
    <x v="6"/>
    <s v="C:2.1.1.02.01.01.6.99999.0001"/>
    <s v="Salario escolar a pagar c/p"/>
    <x v="4"/>
    <n v="2058899"/>
    <n v="0"/>
    <n v="0"/>
    <n v="2058899"/>
    <n v="2052902.15"/>
    <m/>
    <n v="2052902.15"/>
    <n v="2052902.15"/>
    <n v="0"/>
    <n v="5996.8500000000931"/>
  </r>
  <r>
    <s v="OR. Nicoya"/>
    <s v="Unid. Recursos Humanos"/>
    <x v="0"/>
    <x v="6"/>
    <x v="7"/>
    <x v="6"/>
    <s v="C:2.1.1.02.01.01.6.99999.0001"/>
    <s v="Salario escolar a pagar c/p"/>
    <x v="4"/>
    <n v="2096637"/>
    <n v="649.75"/>
    <n v="0"/>
    <n v="2097286.75"/>
    <n v="2097286.75"/>
    <m/>
    <n v="2097286.75"/>
    <n v="2097286.75"/>
    <n v="0"/>
    <n v="0"/>
  </r>
  <r>
    <s v="OR. Palmar Norte"/>
    <s v="Unid. Recursos Humanos"/>
    <x v="0"/>
    <x v="6"/>
    <x v="7"/>
    <x v="6"/>
    <s v="C:2.1.1.02.01.01.6.99999.0001"/>
    <s v="Salario escolar a pagar c/p"/>
    <x v="4"/>
    <n v="1818264"/>
    <n v="28014.95"/>
    <n v="0"/>
    <n v="1846278.95"/>
    <n v="1846278.95"/>
    <m/>
    <n v="1846278.95"/>
    <n v="1846278.95"/>
    <n v="0"/>
    <n v="0"/>
  </r>
  <r>
    <s v="OR. San Carlos"/>
    <s v="Unid. Recursos Humanos"/>
    <x v="0"/>
    <x v="6"/>
    <x v="7"/>
    <x v="6"/>
    <s v="C:2.1.1.02.01.01.6.99999.0001"/>
    <s v="Salario escolar a pagar c/p"/>
    <x v="4"/>
    <n v="3299356"/>
    <n v="0"/>
    <n v="0"/>
    <n v="3299356"/>
    <n v="2747772.72"/>
    <m/>
    <n v="2747772.72"/>
    <n v="2747772.72"/>
    <n v="0"/>
    <n v="551583.2799999998"/>
  </r>
  <r>
    <s v="OR. San José 02"/>
    <s v="Unid. Recursos Humanos"/>
    <x v="0"/>
    <x v="6"/>
    <x v="7"/>
    <x v="6"/>
    <s v="C:2.1.1.02.01.01.6.99999.0001"/>
    <s v="Salario escolar a pagar c/p"/>
    <x v="4"/>
    <n v="1817268"/>
    <n v="2341700.21"/>
    <n v="0"/>
    <n v="4158968.21"/>
    <n v="4158968.21"/>
    <m/>
    <n v="4158968.21"/>
    <n v="4158968.21"/>
    <n v="0"/>
    <n v="0"/>
  </r>
  <r>
    <s v="Dir. Adm Financiera"/>
    <s v="Unid. Recursos Humanos"/>
    <x v="0"/>
    <x v="7"/>
    <x v="8"/>
    <x v="7"/>
    <s v="C:2.1.1.02.01.01.1.99999.0001"/>
    <s v="Remuneraciones a pagar c/p"/>
    <x v="0"/>
    <n v="24286828"/>
    <n v="-434000"/>
    <n v="0"/>
    <n v="23852828"/>
    <n v="22540807.98"/>
    <m/>
    <n v="22540807.98"/>
    <n v="22232219.41"/>
    <n v="308588.57"/>
    <n v="1312020.0199999996"/>
  </r>
  <r>
    <s v="Dir. Asuntos Jurídicos"/>
    <s v="Unid. Recursos Humanos"/>
    <x v="0"/>
    <x v="7"/>
    <x v="8"/>
    <x v="7"/>
    <s v="C:2.1.1.02.01.01.1.99999.0001"/>
    <s v="Remuneraciones a pagar c/p"/>
    <x v="0"/>
    <n v="7819764"/>
    <n v="0"/>
    <n v="0"/>
    <n v="7819764"/>
    <n v="6875266.8099999996"/>
    <m/>
    <n v="6875266.8099999996"/>
    <n v="6813243.6199999992"/>
    <n v="62023.19"/>
    <n v="944497.19000000041"/>
  </r>
  <r>
    <s v="Dir. Comercialización"/>
    <s v="Unid. Recursos Humanos"/>
    <x v="0"/>
    <x v="7"/>
    <x v="8"/>
    <x v="7"/>
    <s v="C:2.1.1.02.01.01.1.99999.0001"/>
    <s v="Remuneraciones a pagar c/p"/>
    <x v="0"/>
    <n v="7143054"/>
    <n v="63500"/>
    <n v="0"/>
    <n v="7206554"/>
    <n v="7205921.9800000004"/>
    <m/>
    <n v="7205921.9800000004"/>
    <n v="7106200.4500000002"/>
    <n v="99721.53"/>
    <n v="632.01999999955297"/>
  </r>
  <r>
    <s v="Dir. Fomento"/>
    <s v="Unid. Recursos Humanos"/>
    <x v="0"/>
    <x v="7"/>
    <x v="8"/>
    <x v="7"/>
    <s v="C:2.1.1.02.01.01.1.99999.0001"/>
    <s v="Remuneraciones a pagar c/p"/>
    <x v="0"/>
    <n v="7956144"/>
    <n v="0"/>
    <n v="0"/>
    <n v="7956144"/>
    <n v="6080635.0199999996"/>
    <m/>
    <n v="6080635.0199999996"/>
    <n v="6003615.9199999999"/>
    <n v="77019.100000000006"/>
    <n v="1875508.9800000004"/>
  </r>
  <r>
    <s v="Dir. General"/>
    <s v="Unid. Recursos Humanos"/>
    <x v="0"/>
    <x v="7"/>
    <x v="8"/>
    <x v="7"/>
    <s v="C:2.1.1.02.01.01.1.99999.0001"/>
    <s v="Remuneraciones a pagar c/p"/>
    <x v="0"/>
    <n v="7819764"/>
    <n v="-105000"/>
    <n v="0"/>
    <n v="7714764"/>
    <n v="5990506.1399999997"/>
    <m/>
    <n v="5990506.1399999997"/>
    <n v="5907030.1200000001"/>
    <n v="83476.02"/>
    <n v="1724257.8600000003"/>
  </r>
  <r>
    <s v="Dir. Serv. Ambientales"/>
    <s v="Unid. Recursos Humanos"/>
    <x v="0"/>
    <x v="7"/>
    <x v="8"/>
    <x v="7"/>
    <s v="C:2.1.1.02.01.01.1.99999.0001"/>
    <s v="Remuneraciones a pagar c/p"/>
    <x v="0"/>
    <n v="12688530"/>
    <n v="0"/>
    <n v="0"/>
    <n v="12688530"/>
    <n v="12113400.4"/>
    <m/>
    <n v="12113400.4"/>
    <n v="11975837.02"/>
    <n v="137563.38"/>
    <n v="575129.59999999963"/>
  </r>
  <r>
    <s v="OR. Cañas"/>
    <s v="Unid. Recursos Humanos"/>
    <x v="0"/>
    <x v="7"/>
    <x v="8"/>
    <x v="7"/>
    <s v="C:2.1.1.02.01.01.1.99999.0001"/>
    <s v="Remuneraciones a pagar c/p"/>
    <x v="0"/>
    <n v="1911240"/>
    <n v="73000"/>
    <n v="0"/>
    <n v="1984240"/>
    <n v="1984033.59"/>
    <m/>
    <n v="1984033.59"/>
    <n v="1964159.62"/>
    <n v="19873.97"/>
    <n v="206.40999999991618"/>
  </r>
  <r>
    <s v="OR. Caribe Norte"/>
    <s v="Unid. Recursos Humanos"/>
    <x v="0"/>
    <x v="7"/>
    <x v="8"/>
    <x v="7"/>
    <s v="C:2.1.1.02.01.01.1.99999.0001"/>
    <s v="Remuneraciones a pagar c/p"/>
    <x v="0"/>
    <n v="3960804"/>
    <n v="0"/>
    <n v="0"/>
    <n v="3960804"/>
    <n v="3911766.26"/>
    <m/>
    <n v="3911766.26"/>
    <n v="3872288.84"/>
    <n v="39477.42"/>
    <n v="49037.740000000224"/>
  </r>
  <r>
    <s v="OR. Limón"/>
    <s v="Unid. Recursos Humanos"/>
    <x v="0"/>
    <x v="7"/>
    <x v="8"/>
    <x v="7"/>
    <s v="C:2.1.1.02.01.01.1.99999.0001"/>
    <s v="Remuneraciones a pagar c/p"/>
    <x v="0"/>
    <n v="2761998"/>
    <n v="0"/>
    <n v="0"/>
    <n v="2761998"/>
    <n v="2740426.46"/>
    <m/>
    <n v="2740426.46"/>
    <n v="2707141.27"/>
    <n v="33285.19"/>
    <n v="21571.540000000037"/>
  </r>
  <r>
    <s v="OR. Nicoya"/>
    <s v="Unid. Recursos Humanos"/>
    <x v="0"/>
    <x v="7"/>
    <x v="8"/>
    <x v="7"/>
    <s v="C:2.1.1.02.01.01.1.99999.0001"/>
    <s v="Remuneraciones a pagar c/p"/>
    <x v="0"/>
    <n v="2598342"/>
    <n v="0"/>
    <n v="0"/>
    <n v="2598342"/>
    <n v="2573671.25"/>
    <m/>
    <n v="2573671.25"/>
    <n v="2544984.84"/>
    <n v="28686.41"/>
    <n v="24670.75"/>
  </r>
  <r>
    <s v="OR. Palmar Norte"/>
    <s v="Unid. Recursos Humanos"/>
    <x v="0"/>
    <x v="7"/>
    <x v="8"/>
    <x v="7"/>
    <s v="C:2.1.1.02.01.01.1.99999.0001"/>
    <s v="Remuneraciones a pagar c/p"/>
    <x v="0"/>
    <n v="2612454"/>
    <n v="0"/>
    <n v="0"/>
    <n v="2612454"/>
    <n v="2597584.34"/>
    <m/>
    <n v="2597584.34"/>
    <n v="2568335.15"/>
    <n v="29249.19"/>
    <n v="14869.660000000149"/>
  </r>
  <r>
    <s v="OR. San Carlos"/>
    <s v="Unid. Recursos Humanos"/>
    <x v="0"/>
    <x v="7"/>
    <x v="8"/>
    <x v="7"/>
    <s v="C:2.1.1.02.01.01.1.99999.0001"/>
    <s v="Remuneraciones a pagar c/p"/>
    <x v="0"/>
    <n v="4531188"/>
    <n v="22500"/>
    <n v="0"/>
    <n v="4553688"/>
    <n v="4553230.37"/>
    <m/>
    <n v="4553230.37"/>
    <n v="4496897.68"/>
    <n v="56332.69"/>
    <n v="457.62999999988824"/>
  </r>
  <r>
    <s v="OR. San José 01"/>
    <s v="Unid. Recursos Humanos"/>
    <x v="0"/>
    <x v="7"/>
    <x v="8"/>
    <x v="7"/>
    <s v="C:2.1.1.02.01.01.1.99999.0001"/>
    <s v="Remuneraciones a pagar c/p"/>
    <x v="0"/>
    <n v="1022850"/>
    <n v="0"/>
    <n v="0"/>
    <n v="1022850"/>
    <n v="692980.59"/>
    <m/>
    <n v="692980.59"/>
    <n v="679849.48"/>
    <n v="13131.11"/>
    <n v="329869.41000000003"/>
  </r>
  <r>
    <s v="OR. San José 02"/>
    <s v="Unid. Recursos Humanos"/>
    <x v="0"/>
    <x v="7"/>
    <x v="8"/>
    <x v="7"/>
    <s v="C:2.1.1.02.01.01.1.99999.0001"/>
    <s v="Remuneraciones a pagar c/p"/>
    <x v="0"/>
    <n v="927384"/>
    <n v="380000"/>
    <n v="0"/>
    <n v="1307384"/>
    <n v="1236730.06"/>
    <m/>
    <n v="1236730.06"/>
    <n v="1225178.8"/>
    <n v="11551.26"/>
    <n v="70653.939999999944"/>
  </r>
  <r>
    <s v="Dir. Adm Financiera"/>
    <s v="Unid. Recursos Humanos"/>
    <x v="0"/>
    <x v="8"/>
    <x v="9"/>
    <x v="8"/>
    <s v="C:2.1.1.02.01.04.0.14120.0001"/>
    <s v="Contribuciones patronales al desarrollo y la seguridad social a pagar c/p"/>
    <x v="5"/>
    <n v="41570021"/>
    <n v="-2524000"/>
    <n v="0"/>
    <n v="39046021"/>
    <n v="39045659"/>
    <n v="-3222404"/>
    <n v="35823255"/>
    <n v="35823255"/>
    <m/>
    <n v="3222766"/>
  </r>
  <r>
    <s v="Dir. Asuntos Jurídicos"/>
    <s v="Unid. Recursos Humanos"/>
    <x v="0"/>
    <x v="8"/>
    <x v="9"/>
    <x v="8"/>
    <s v="C:2.1.1.02.01.04.0.14120.0001"/>
    <s v="Contribuciones patronales al desarrollo y la seguridad social a pagar c/p"/>
    <x v="5"/>
    <n v="13345127"/>
    <n v="0"/>
    <n v="0"/>
    <n v="13345127"/>
    <n v="12494762"/>
    <n v="-739739"/>
    <n v="11755023"/>
    <n v="11755023"/>
    <m/>
    <n v="1590104"/>
  </r>
  <r>
    <s v="Dir. Comercialización"/>
    <s v="Unid. Recursos Humanos"/>
    <x v="0"/>
    <x v="8"/>
    <x v="9"/>
    <x v="8"/>
    <s v="C:2.1.1.02.01.04.0.14120.0001"/>
    <s v="Contribuciones patronales al desarrollo y la seguridad social a pagar c/p"/>
    <x v="5"/>
    <n v="11116072"/>
    <n v="0"/>
    <n v="0"/>
    <n v="11116072"/>
    <n v="10539969"/>
    <n v="-783338"/>
    <n v="9756631"/>
    <n v="9756631"/>
    <m/>
    <n v="1359441"/>
  </r>
  <r>
    <s v="Dir. Fomento"/>
    <s v="Unid. Recursos Humanos"/>
    <x v="0"/>
    <x v="8"/>
    <x v="9"/>
    <x v="8"/>
    <s v="C:2.1.1.02.01.04.0.14120.0001"/>
    <s v="Contribuciones patronales al desarrollo y la seguridad social a pagar c/p"/>
    <x v="5"/>
    <n v="11663552"/>
    <n v="-928000"/>
    <n v="0"/>
    <n v="10735552"/>
    <n v="9431434"/>
    <n v="-706381"/>
    <n v="8725053"/>
    <n v="8725053"/>
    <m/>
    <n v="2010499"/>
  </r>
  <r>
    <s v="Dir. General"/>
    <s v="Unid. Recursos Humanos"/>
    <x v="0"/>
    <x v="8"/>
    <x v="9"/>
    <x v="8"/>
    <s v="C:2.1.1.02.01.04.0.14120.0001"/>
    <s v="Contribuciones patronales al desarrollo y la seguridad social a pagar c/p"/>
    <x v="5"/>
    <n v="16609589"/>
    <n v="0"/>
    <n v="0"/>
    <n v="16609589"/>
    <n v="14859967"/>
    <n v="-1684065"/>
    <n v="13175902"/>
    <n v="13175902"/>
    <m/>
    <n v="3433687"/>
  </r>
  <r>
    <s v="Dir. Serv. Ambientales"/>
    <s v="Unid. Recursos Humanos"/>
    <x v="0"/>
    <x v="8"/>
    <x v="9"/>
    <x v="8"/>
    <s v="C:2.1.1.02.01.04.0.14120.0001"/>
    <s v="Contribuciones patronales al desarrollo y la seguridad social a pagar c/p"/>
    <x v="5"/>
    <n v="18556913"/>
    <n v="477000"/>
    <n v="0"/>
    <n v="19033913"/>
    <n v="19033184"/>
    <n v="-1439181"/>
    <n v="17594003"/>
    <n v="17594003"/>
    <m/>
    <n v="1439910"/>
  </r>
  <r>
    <s v="OR. Cañas"/>
    <s v="Unid. Recursos Humanos"/>
    <x v="0"/>
    <x v="8"/>
    <x v="9"/>
    <x v="8"/>
    <s v="C:2.1.1.02.01.04.0.14120.0001"/>
    <s v="Contribuciones patronales al desarrollo y la seguridad social a pagar c/p"/>
    <x v="5"/>
    <n v="2164020"/>
    <n v="0"/>
    <n v="0"/>
    <n v="2164020"/>
    <n v="2128803"/>
    <n v="-166559"/>
    <n v="1962244"/>
    <n v="1962244"/>
    <m/>
    <n v="201776"/>
  </r>
  <r>
    <s v="OR. Caribe Norte"/>
    <s v="Unid. Recursos Humanos"/>
    <x v="0"/>
    <x v="8"/>
    <x v="9"/>
    <x v="8"/>
    <s v="C:2.1.1.02.01.04.0.14120.0001"/>
    <s v="Contribuciones patronales al desarrollo y la seguridad social a pagar c/p"/>
    <x v="5"/>
    <n v="2583018"/>
    <n v="76000"/>
    <n v="0"/>
    <n v="2659018"/>
    <n v="2658141"/>
    <n v="-212217"/>
    <n v="2445924"/>
    <n v="2445924"/>
    <m/>
    <n v="213094"/>
  </r>
  <r>
    <s v="OR. Limón"/>
    <s v="Unid. Recursos Humanos"/>
    <x v="0"/>
    <x v="8"/>
    <x v="9"/>
    <x v="8"/>
    <s v="C:2.1.1.02.01.04.0.14120.0001"/>
    <s v="Contribuciones patronales al desarrollo y la seguridad social a pagar c/p"/>
    <x v="5"/>
    <n v="2544365"/>
    <n v="0"/>
    <n v="0"/>
    <n v="2544365"/>
    <n v="2503034"/>
    <n v="-197177"/>
    <n v="2305857"/>
    <n v="2305857"/>
    <m/>
    <n v="238508"/>
  </r>
  <r>
    <s v="OR. Nicoya"/>
    <s v="Unid. Recursos Humanos"/>
    <x v="0"/>
    <x v="8"/>
    <x v="9"/>
    <x v="8"/>
    <s v="C:2.1.1.02.01.04.0.14120.0001"/>
    <s v="Contribuciones patronales al desarrollo y la seguridad social a pagar c/p"/>
    <x v="5"/>
    <n v="2612453"/>
    <n v="0"/>
    <n v="0"/>
    <n v="2612453"/>
    <n v="2548190"/>
    <n v="-181073"/>
    <n v="2367117"/>
    <n v="2367117"/>
    <m/>
    <n v="245336"/>
  </r>
  <r>
    <s v="OR. Palmar Norte"/>
    <s v="Unid. Recursos Humanos"/>
    <x v="0"/>
    <x v="8"/>
    <x v="9"/>
    <x v="8"/>
    <s v="C:2.1.1.02.01.04.0.14120.0001"/>
    <s v="Contribuciones patronales al desarrollo y la seguridad social a pagar c/p"/>
    <x v="5"/>
    <n v="2281755"/>
    <n v="19000"/>
    <n v="0"/>
    <n v="2300755"/>
    <n v="2300132"/>
    <n v="-200496"/>
    <n v="2099636"/>
    <n v="2099636"/>
    <m/>
    <n v="201119"/>
  </r>
  <r>
    <s v="OR. San Carlos"/>
    <s v="Unid. Recursos Humanos"/>
    <x v="0"/>
    <x v="8"/>
    <x v="9"/>
    <x v="8"/>
    <s v="C:2.1.1.02.01.04.0.14120.0001"/>
    <s v="Contribuciones patronales al desarrollo y la seguridad social a pagar c/p"/>
    <x v="5"/>
    <n v="4424166"/>
    <n v="0"/>
    <n v="0"/>
    <n v="4424166"/>
    <n v="4344613"/>
    <n v="-351616"/>
    <n v="3992997"/>
    <n v="3992997"/>
    <m/>
    <n v="431169"/>
  </r>
  <r>
    <s v="OR. San José 01"/>
    <s v="Unid. Recursos Humanos"/>
    <x v="0"/>
    <x v="8"/>
    <x v="9"/>
    <x v="8"/>
    <s v="C:2.1.1.02.01.04.0.14120.0001"/>
    <s v="Contribuciones patronales al desarrollo y la seguridad social a pagar c/p"/>
    <x v="5"/>
    <n v="2165636"/>
    <n v="0"/>
    <n v="0"/>
    <n v="2165636"/>
    <n v="1367278"/>
    <n v="-181416"/>
    <n v="1185862"/>
    <n v="1185862"/>
    <m/>
    <n v="979774"/>
  </r>
  <r>
    <s v="OR. San José 02"/>
    <s v="Unid. Recursos Humanos"/>
    <x v="0"/>
    <x v="8"/>
    <x v="9"/>
    <x v="8"/>
    <s v="C:2.1.1.02.01.04.0.14120.0001"/>
    <s v="Contribuciones patronales al desarrollo y la seguridad social a pagar c/p"/>
    <x v="5"/>
    <n v="2274060"/>
    <n v="880000"/>
    <n v="0"/>
    <n v="3154060"/>
    <n v="2672278"/>
    <n v="-186910"/>
    <n v="2485368"/>
    <n v="2485368"/>
    <m/>
    <n v="668692"/>
  </r>
  <r>
    <s v="Dir. Adm Financiera"/>
    <s v="Unid. Recursos Humanos"/>
    <x v="0"/>
    <x v="9"/>
    <x v="10"/>
    <x v="9"/>
    <s v="C:2.1.1.02.01.04.0.14120.0001"/>
    <s v="Contribuciones patronales al desarrollo y la seguridad social a pagar c/p"/>
    <x v="5"/>
    <n v="2247107"/>
    <n v="-48000"/>
    <n v="0"/>
    <n v="2199107"/>
    <n v="2109997"/>
    <n v="-174183"/>
    <n v="1935814"/>
    <n v="1935814"/>
    <m/>
    <n v="263293"/>
  </r>
  <r>
    <s v="Dir. Asuntos Jurídicos"/>
    <s v="Unid. Recursos Humanos"/>
    <x v="0"/>
    <x v="9"/>
    <x v="10"/>
    <x v="9"/>
    <s v="C:2.1.1.02.01.04.0.14120.0001"/>
    <s v="Contribuciones patronales al desarrollo y la seguridad social a pagar c/p"/>
    <x v="5"/>
    <n v="721355"/>
    <n v="0"/>
    <n v="0"/>
    <n v="721355"/>
    <n v="675385"/>
    <n v="-39985"/>
    <n v="635400"/>
    <n v="635400"/>
    <m/>
    <n v="85955"/>
  </r>
  <r>
    <s v="Dir. Comercialización"/>
    <s v="Unid. Recursos Humanos"/>
    <x v="0"/>
    <x v="9"/>
    <x v="10"/>
    <x v="9"/>
    <s v="C:2.1.1.02.01.04.0.14120.0001"/>
    <s v="Contribuciones patronales al desarrollo y la seguridad social a pagar c/p"/>
    <x v="5"/>
    <n v="600865"/>
    <n v="0"/>
    <n v="0"/>
    <n v="600865"/>
    <n v="569732"/>
    <n v="-42343"/>
    <n v="527389"/>
    <n v="527389"/>
    <m/>
    <n v="73476"/>
  </r>
  <r>
    <s v="Dir. Fomento"/>
    <s v="Unid. Recursos Humanos"/>
    <x v="0"/>
    <x v="9"/>
    <x v="10"/>
    <x v="9"/>
    <s v="C:2.1.1.02.01.04.0.14120.0001"/>
    <s v="Contribuciones patronales al desarrollo y la seguridad social a pagar c/p"/>
    <x v="5"/>
    <n v="630460"/>
    <n v="-32000"/>
    <n v="0"/>
    <n v="598460"/>
    <n v="509805"/>
    <n v="-38183"/>
    <n v="471622"/>
    <n v="471622"/>
    <m/>
    <n v="126838"/>
  </r>
  <r>
    <s v="Dir. General"/>
    <s v="Unid. Recursos Humanos"/>
    <x v="0"/>
    <x v="9"/>
    <x v="10"/>
    <x v="9"/>
    <s v="C:2.1.1.02.01.04.0.14120.0001"/>
    <s v="Contribuciones patronales al desarrollo y la seguridad social a pagar c/p"/>
    <x v="5"/>
    <n v="897812"/>
    <n v="0"/>
    <n v="0"/>
    <n v="897812"/>
    <n v="803233"/>
    <n v="-91031"/>
    <n v="712202"/>
    <n v="712202"/>
    <m/>
    <n v="185610"/>
  </r>
  <r>
    <s v="Dir. Serv. Ambientales"/>
    <s v="Unid. Recursos Humanos"/>
    <x v="0"/>
    <x v="9"/>
    <x v="10"/>
    <x v="9"/>
    <s v="C:2.1.1.02.01.04.0.14120.0001"/>
    <s v="Contribuciones patronales al desarrollo y la seguridad social a pagar c/p"/>
    <x v="5"/>
    <n v="1003071"/>
    <n v="26000"/>
    <n v="0"/>
    <n v="1029071"/>
    <n v="1028823"/>
    <n v="-77794"/>
    <n v="951029"/>
    <n v="951029"/>
    <m/>
    <n v="78042"/>
  </r>
  <r>
    <s v="OR. Cañas"/>
    <s v="Unid. Recursos Humanos"/>
    <x v="0"/>
    <x v="9"/>
    <x v="10"/>
    <x v="9"/>
    <s v="C:2.1.1.02.01.04.0.14120.0001"/>
    <s v="Contribuciones patronales al desarrollo y la seguridad social a pagar c/p"/>
    <x v="5"/>
    <n v="116973"/>
    <n v="0"/>
    <n v="0"/>
    <n v="116973"/>
    <n v="115068"/>
    <n v="-9003"/>
    <n v="106065"/>
    <n v="106065"/>
    <m/>
    <n v="10908"/>
  </r>
  <r>
    <s v="OR. Caribe Norte"/>
    <s v="Unid. Recursos Humanos"/>
    <x v="0"/>
    <x v="9"/>
    <x v="10"/>
    <x v="9"/>
    <s v="C:2.1.1.02.01.04.0.14120.0001"/>
    <s v="Contribuciones patronales al desarrollo y la seguridad social a pagar c/p"/>
    <x v="5"/>
    <n v="139621"/>
    <n v="5000"/>
    <n v="0"/>
    <n v="144621"/>
    <n v="143684"/>
    <n v="-11472"/>
    <n v="132212"/>
    <n v="132212"/>
    <m/>
    <n v="12409"/>
  </r>
  <r>
    <s v="OR. Limón"/>
    <s v="Unid. Recursos Humanos"/>
    <x v="0"/>
    <x v="9"/>
    <x v="10"/>
    <x v="9"/>
    <s v="C:2.1.1.02.01.04.0.14120.0001"/>
    <s v="Contribuciones patronales al desarrollo y la seguridad social a pagar c/p"/>
    <x v="5"/>
    <n v="137532"/>
    <n v="0"/>
    <n v="0"/>
    <n v="137532"/>
    <n v="135297"/>
    <n v="-10658"/>
    <n v="124639"/>
    <n v="124639"/>
    <m/>
    <n v="12893"/>
  </r>
  <r>
    <s v="OR. Nicoya"/>
    <s v="Unid. Recursos Humanos"/>
    <x v="0"/>
    <x v="9"/>
    <x v="10"/>
    <x v="9"/>
    <s v="C:2.1.1.02.01.04.0.14120.0001"/>
    <s v="Contribuciones patronales al desarrollo y la seguridad social a pagar c/p"/>
    <x v="5"/>
    <n v="141213"/>
    <n v="0"/>
    <n v="0"/>
    <n v="141213"/>
    <n v="137740"/>
    <n v="-9788"/>
    <n v="127952"/>
    <n v="127952"/>
    <m/>
    <n v="13261"/>
  </r>
  <r>
    <s v="OR. Palmar Norte"/>
    <s v="Unid. Recursos Humanos"/>
    <x v="0"/>
    <x v="9"/>
    <x v="10"/>
    <x v="9"/>
    <s v="C:2.1.1.02.01.04.0.14120.0001"/>
    <s v="Contribuciones patronales al desarrollo y la seguridad social a pagar c/p"/>
    <x v="5"/>
    <n v="123337"/>
    <n v="1000"/>
    <n v="0"/>
    <n v="124337"/>
    <n v="124329"/>
    <n v="-10837"/>
    <n v="113492"/>
    <n v="113492"/>
    <m/>
    <n v="10845"/>
  </r>
  <r>
    <s v="OR. San Carlos"/>
    <s v="Unid. Recursos Humanos"/>
    <x v="0"/>
    <x v="9"/>
    <x v="10"/>
    <x v="9"/>
    <s v="C:2.1.1.02.01.04.0.14120.0001"/>
    <s v="Contribuciones patronales al desarrollo y la seguridad social a pagar c/p"/>
    <x v="5"/>
    <n v="239143"/>
    <n v="0"/>
    <n v="0"/>
    <n v="239143"/>
    <n v="234852"/>
    <n v="-19006"/>
    <n v="215846"/>
    <n v="215846"/>
    <m/>
    <n v="23297"/>
  </r>
  <r>
    <s v="OR. San José 01"/>
    <s v="Unid. Recursos Humanos"/>
    <x v="0"/>
    <x v="9"/>
    <x v="10"/>
    <x v="9"/>
    <s v="C:2.1.1.02.01.04.0.14120.0001"/>
    <s v="Contribuciones patronales al desarrollo y la seguridad social a pagar c/p"/>
    <x v="5"/>
    <n v="117061"/>
    <n v="0"/>
    <n v="0"/>
    <n v="117061"/>
    <n v="73903"/>
    <n v="-9806"/>
    <n v="64097"/>
    <n v="64097"/>
    <m/>
    <n v="52964"/>
  </r>
  <r>
    <s v="OR. San José 02"/>
    <s v="Unid. Recursos Humanos"/>
    <x v="0"/>
    <x v="9"/>
    <x v="10"/>
    <x v="9"/>
    <s v="C:2.1.1.02.01.04.0.14120.0001"/>
    <s v="Contribuciones patronales al desarrollo y la seguridad social a pagar c/p"/>
    <x v="5"/>
    <n v="122922"/>
    <n v="48000"/>
    <n v="0"/>
    <n v="170922"/>
    <n v="144448"/>
    <n v="-10103"/>
    <n v="134345"/>
    <n v="134345"/>
    <m/>
    <n v="36577"/>
  </r>
  <r>
    <s v="Dir. Adm Financiera"/>
    <s v="Unid. Recursos Humanos"/>
    <x v="0"/>
    <x v="10"/>
    <x v="11"/>
    <x v="10"/>
    <s v="C:2.1.1.02.01.05.0.14120.0001"/>
    <s v="Contribuciones patronales a fondos de pensiones y a otros fondos de capitalización a pagar c/p"/>
    <x v="5"/>
    <n v="24358375"/>
    <n v="-1525000"/>
    <n v="0"/>
    <n v="22833375"/>
    <n v="22820088"/>
    <n v="-1888156"/>
    <n v="20931932"/>
    <n v="20931932"/>
    <m/>
    <n v="1901443"/>
  </r>
  <r>
    <s v="Dir. Asuntos Jurídicos"/>
    <s v="Unid. Recursos Humanos"/>
    <x v="0"/>
    <x v="10"/>
    <x v="11"/>
    <x v="10"/>
    <s v="C:2.1.1.02.01.05.0.14120.0001"/>
    <s v="Contribuciones patronales a fondos de pensiones y a otros fondos de capitalización a pagar c/p"/>
    <x v="5"/>
    <n v="7819520"/>
    <n v="0"/>
    <n v="0"/>
    <n v="7819520"/>
    <n v="7304963"/>
    <n v="-433448"/>
    <n v="6871515"/>
    <n v="6871515"/>
    <m/>
    <n v="948005"/>
  </r>
  <r>
    <s v="Dir. Comercialización"/>
    <s v="Unid. Recursos Humanos"/>
    <x v="0"/>
    <x v="10"/>
    <x v="11"/>
    <x v="10"/>
    <s v="C:2.1.1.02.01.05.0.14120.0001"/>
    <s v="Contribuciones patronales a fondos de pensiones y a otros fondos de capitalización a pagar c/p"/>
    <x v="5"/>
    <n v="6513416"/>
    <n v="0"/>
    <n v="0"/>
    <n v="6513416"/>
    <n v="6161048"/>
    <n v="-458994"/>
    <n v="5702054"/>
    <n v="5702054"/>
    <m/>
    <n v="811362"/>
  </r>
  <r>
    <s v="Dir. Fomento"/>
    <s v="Unid. Recursos Humanos"/>
    <x v="0"/>
    <x v="10"/>
    <x v="11"/>
    <x v="10"/>
    <s v="C:2.1.1.02.01.05.0.14120.0001"/>
    <s v="Contribuciones patronales a fondos de pensiones y a otros fondos de capitalización a pagar c/p"/>
    <x v="5"/>
    <n v="6834210"/>
    <n v="-305000"/>
    <n v="0"/>
    <n v="6529210"/>
    <n v="5514492"/>
    <n v="-413901"/>
    <n v="5100591"/>
    <n v="5100591"/>
    <m/>
    <n v="1428619"/>
  </r>
  <r>
    <s v="Dir. General"/>
    <s v="Unid. Recursos Humanos"/>
    <x v="0"/>
    <x v="10"/>
    <x v="11"/>
    <x v="10"/>
    <s v="C:2.1.1.02.01.05.0.14120.0001"/>
    <s v="Contribuciones patronales a fondos de pensiones y a otros fondos de capitalización a pagar c/p"/>
    <x v="5"/>
    <n v="9732321"/>
    <n v="0"/>
    <n v="0"/>
    <n v="9732321"/>
    <n v="8685387"/>
    <n v="-986773"/>
    <n v="7698614"/>
    <n v="7698614"/>
    <m/>
    <n v="2033707"/>
  </r>
  <r>
    <s v="Dir. Serv. Ambientales"/>
    <s v="Unid. Recursos Humanos"/>
    <x v="0"/>
    <x v="10"/>
    <x v="11"/>
    <x v="10"/>
    <s v="C:2.1.1.02.01.05.0.14120.0001"/>
    <s v="Contribuciones patronales a fondos de pensiones y a otros fondos de capitalización a pagar c/p"/>
    <x v="5"/>
    <n v="10873344"/>
    <n v="256000"/>
    <n v="0"/>
    <n v="11129344"/>
    <n v="11128974"/>
    <n v="-843283"/>
    <n v="10285691"/>
    <n v="10285691"/>
    <m/>
    <n v="843653"/>
  </r>
  <r>
    <s v="OR. Cañas"/>
    <s v="Unid. Recursos Humanos"/>
    <x v="0"/>
    <x v="10"/>
    <x v="11"/>
    <x v="10"/>
    <s v="C:2.1.1.02.01.05.0.14120.0001"/>
    <s v="Contribuciones patronales a fondos de pensiones y a otros fondos de capitalización a pagar c/p"/>
    <x v="5"/>
    <n v="1267998"/>
    <n v="0"/>
    <n v="0"/>
    <n v="1267998"/>
    <n v="1244392"/>
    <n v="-97595"/>
    <n v="1146797"/>
    <n v="1146797"/>
    <m/>
    <n v="121201"/>
  </r>
  <r>
    <s v="OR. Caribe Norte"/>
    <s v="Unid. Recursos Humanos"/>
    <x v="0"/>
    <x v="10"/>
    <x v="11"/>
    <x v="10"/>
    <s v="C:2.1.1.02.01.05.0.14120.0001"/>
    <s v="Contribuciones patronales a fondos de pensiones y a otros fondos de capitalización a pagar c/p"/>
    <x v="5"/>
    <n v="1513508"/>
    <n v="41000"/>
    <n v="0"/>
    <n v="1554508"/>
    <n v="1553963"/>
    <n v="-124347"/>
    <n v="1429616"/>
    <n v="1429616"/>
    <m/>
    <n v="124892"/>
  </r>
  <r>
    <s v="OR. Limón"/>
    <s v="Unid. Recursos Humanos"/>
    <x v="0"/>
    <x v="10"/>
    <x v="11"/>
    <x v="10"/>
    <s v="C:2.1.1.02.01.05.0.14120.0001"/>
    <s v="Contribuciones patronales a fondos de pensiones y a otros fondos de capitalización a pagar c/p"/>
    <x v="5"/>
    <n v="1490860"/>
    <n v="0"/>
    <n v="0"/>
    <n v="1490860"/>
    <n v="1463159"/>
    <n v="-115536"/>
    <n v="1347623"/>
    <n v="1347623"/>
    <m/>
    <n v="143237"/>
  </r>
  <r>
    <s v="OR. Nicoya"/>
    <s v="Unid. Recursos Humanos"/>
    <x v="0"/>
    <x v="10"/>
    <x v="11"/>
    <x v="10"/>
    <s v="C:2.1.1.02.01.05.0.14120.0001"/>
    <s v="Contribuciones patronales a fondos de pensiones y a otros fondos de capitalización a pagar c/p"/>
    <x v="5"/>
    <n v="1530755"/>
    <n v="0"/>
    <n v="0"/>
    <n v="1530755"/>
    <n v="1489538"/>
    <n v="-106100"/>
    <n v="1383438"/>
    <n v="1383438"/>
    <m/>
    <n v="147317"/>
  </r>
  <r>
    <s v="OR. Palmar Norte"/>
    <s v="Unid. Recursos Humanos"/>
    <x v="0"/>
    <x v="10"/>
    <x v="11"/>
    <x v="10"/>
    <s v="C:2.1.1.02.01.05.0.14120.0001"/>
    <s v="Contribuciones patronales a fondos de pensiones y a otros fondos de capitalización a pagar c/p"/>
    <x v="5"/>
    <n v="1336985"/>
    <n v="8000"/>
    <n v="0"/>
    <n v="1344985"/>
    <n v="1344619"/>
    <n v="-117480"/>
    <n v="1227139"/>
    <n v="1227139"/>
    <m/>
    <n v="117846"/>
  </r>
  <r>
    <s v="OR. San Carlos"/>
    <s v="Unid. Recursos Humanos"/>
    <x v="0"/>
    <x v="10"/>
    <x v="11"/>
    <x v="10"/>
    <s v="C:2.1.1.02.01.05.0.14120.0001"/>
    <s v="Contribuciones patronales a fondos de pensiones y a otros fondos de capitalización a pagar c/p"/>
    <x v="5"/>
    <n v="2592322"/>
    <n v="0"/>
    <n v="0"/>
    <n v="2592322"/>
    <n v="2541035"/>
    <n v="-206028"/>
    <n v="2335007"/>
    <n v="2335007"/>
    <m/>
    <n v="257315"/>
  </r>
  <r>
    <s v="OR. San José 01"/>
    <s v="Unid. Recursos Humanos"/>
    <x v="0"/>
    <x v="10"/>
    <x v="11"/>
    <x v="10"/>
    <s v="C:2.1.1.02.01.05.0.14120.0001"/>
    <s v="Contribuciones patronales a fondos de pensiones y a otros fondos de capitalización a pagar c/p"/>
    <x v="5"/>
    <n v="1268944"/>
    <n v="0"/>
    <n v="0"/>
    <n v="1268944"/>
    <n v="801153"/>
    <n v="-106300"/>
    <n v="694853"/>
    <n v="694853"/>
    <m/>
    <n v="574091"/>
  </r>
  <r>
    <s v="OR. San José 02"/>
    <s v="Unid. Recursos Humanos"/>
    <x v="0"/>
    <x v="10"/>
    <x v="11"/>
    <x v="10"/>
    <s v="C:2.1.1.02.01.05.0.14120.0001"/>
    <s v="Contribuciones patronales a fondos de pensiones y a otros fondos de capitalización a pagar c/p"/>
    <x v="5"/>
    <n v="1332476"/>
    <n v="525000"/>
    <n v="0"/>
    <n v="1857476"/>
    <n v="1558740"/>
    <n v="-109519"/>
    <n v="1449221"/>
    <n v="1449221"/>
    <m/>
    <n v="408255"/>
  </r>
  <r>
    <s v="Dir. Adm Financiera"/>
    <s v="Unid. Recursos Humanos"/>
    <x v="0"/>
    <x v="11"/>
    <x v="12"/>
    <x v="11"/>
    <s v="C:2.1.1.02.01.05.0.14120.0001"/>
    <s v="Contribuciones patronales a fondos de pensiones y a otros fondos de capitalización a pagar c/p"/>
    <x v="5"/>
    <n v="13482511"/>
    <n v="-290000"/>
    <n v="0"/>
    <n v="13192511"/>
    <n v="12659877"/>
    <n v="-1045106"/>
    <n v="11614771"/>
    <n v="11614771"/>
    <m/>
    <n v="1577740"/>
  </r>
  <r>
    <s v="Dir. Asuntos Jurídicos"/>
    <s v="Unid. Recursos Humanos"/>
    <x v="0"/>
    <x v="11"/>
    <x v="12"/>
    <x v="11"/>
    <s v="C:2.1.1.02.01.05.0.14120.0001"/>
    <s v="Contribuciones patronales a fondos de pensiones y a otros fondos de capitalización a pagar c/p"/>
    <x v="5"/>
    <n v="4328147"/>
    <n v="0"/>
    <n v="0"/>
    <n v="4328147"/>
    <n v="4052360"/>
    <n v="-239915"/>
    <n v="3812445"/>
    <n v="3812445"/>
    <m/>
    <n v="515702"/>
  </r>
  <r>
    <s v="Dir. Comercialización"/>
    <s v="Unid. Recursos Humanos"/>
    <x v="0"/>
    <x v="11"/>
    <x v="12"/>
    <x v="11"/>
    <s v="C:2.1.1.02.01.05.0.14120.0001"/>
    <s v="Contribuciones patronales a fondos de pensiones y a otros fondos de capitalización a pagar c/p"/>
    <x v="5"/>
    <n v="3605211"/>
    <n v="0"/>
    <n v="0"/>
    <n v="3605211"/>
    <n v="3418383"/>
    <n v="-254056"/>
    <n v="3164327"/>
    <n v="3164327"/>
    <m/>
    <n v="440884"/>
  </r>
  <r>
    <s v="Dir. Fomento"/>
    <s v="Unid. Recursos Humanos"/>
    <x v="0"/>
    <x v="11"/>
    <x v="12"/>
    <x v="11"/>
    <s v="C:2.1.1.02.01.05.0.14120.0001"/>
    <s v="Contribuciones patronales a fondos de pensiones y a otros fondos de capitalización a pagar c/p"/>
    <x v="5"/>
    <n v="3782771"/>
    <n v="-186000"/>
    <n v="0"/>
    <n v="3596771"/>
    <n v="3058858"/>
    <n v="-229097"/>
    <n v="2829761"/>
    <n v="2829761"/>
    <m/>
    <n v="767010"/>
  </r>
  <r>
    <s v="Dir. General"/>
    <s v="Unid. Recursos Humanos"/>
    <x v="0"/>
    <x v="11"/>
    <x v="12"/>
    <x v="11"/>
    <s v="C:2.1.1.02.01.05.0.14120.0001"/>
    <s v="Contribuciones patronales a fondos de pensiones y a otros fondos de capitalización a pagar c/p"/>
    <x v="5"/>
    <n v="5386890"/>
    <n v="0"/>
    <n v="0"/>
    <n v="5386890"/>
    <n v="4819451"/>
    <n v="-546183"/>
    <n v="4273268"/>
    <n v="4273268"/>
    <m/>
    <n v="1113622"/>
  </r>
  <r>
    <s v="Dir. Serv. Ambientales"/>
    <s v="Unid. Recursos Humanos"/>
    <x v="0"/>
    <x v="11"/>
    <x v="12"/>
    <x v="11"/>
    <s v="C:2.1.1.02.01.05.0.14120.0001"/>
    <s v="Contribuciones patronales a fondos de pensiones y a otros fondos de capitalización a pagar c/p"/>
    <x v="5"/>
    <n v="6018453"/>
    <n v="155000"/>
    <n v="0"/>
    <n v="6173453"/>
    <n v="6172926"/>
    <n v="-466761"/>
    <n v="5706165"/>
    <n v="5706165"/>
    <m/>
    <n v="467288"/>
  </r>
  <r>
    <s v="OR. Cañas"/>
    <s v="Unid. Recursos Humanos"/>
    <x v="0"/>
    <x v="11"/>
    <x v="12"/>
    <x v="11"/>
    <s v="C:2.1.1.02.01.05.0.14120.0001"/>
    <s v="Contribuciones patronales a fondos de pensiones y a otros fondos de capitalización a pagar c/p"/>
    <x v="5"/>
    <n v="701844"/>
    <n v="0"/>
    <n v="0"/>
    <n v="701844"/>
    <n v="690427"/>
    <n v="-54020"/>
    <n v="636407"/>
    <n v="636407"/>
    <m/>
    <n v="65437"/>
  </r>
  <r>
    <s v="OR. Caribe Norte"/>
    <s v="Unid. Recursos Humanos"/>
    <x v="0"/>
    <x v="11"/>
    <x v="12"/>
    <x v="11"/>
    <s v="C:2.1.1.02.01.05.0.14120.0001"/>
    <s v="Contribuciones patronales a fondos de pensiones y a otros fondos de capitalización a pagar c/p"/>
    <x v="5"/>
    <n v="837735"/>
    <n v="25000"/>
    <n v="0"/>
    <n v="862735"/>
    <n v="862095"/>
    <n v="-68826"/>
    <n v="793269"/>
    <n v="793269"/>
    <m/>
    <n v="69466"/>
  </r>
  <r>
    <s v="OR. Limón"/>
    <s v="Unid. Recursos Humanos"/>
    <x v="0"/>
    <x v="11"/>
    <x v="12"/>
    <x v="11"/>
    <s v="C:2.1.1.02.01.05.0.14120.0001"/>
    <s v="Contribuciones patronales a fondos de pensiones y a otros fondos de capitalización a pagar c/p"/>
    <x v="5"/>
    <n v="825198"/>
    <n v="0"/>
    <n v="0"/>
    <n v="825198"/>
    <n v="811792"/>
    <n v="-63949"/>
    <n v="747843"/>
    <n v="747843"/>
    <m/>
    <n v="77355"/>
  </r>
  <r>
    <s v="OR. Nicoya"/>
    <s v="Unid. Recursos Humanos"/>
    <x v="0"/>
    <x v="11"/>
    <x v="12"/>
    <x v="11"/>
    <s v="C:2.1.1.02.01.05.0.14120.0001"/>
    <s v="Contribuciones patronales a fondos de pensiones y a otros fondos de capitalización a pagar c/p"/>
    <x v="5"/>
    <n v="847281"/>
    <n v="0"/>
    <n v="0"/>
    <n v="847281"/>
    <n v="826446"/>
    <n v="-58727"/>
    <n v="767719"/>
    <n v="767719"/>
    <m/>
    <n v="79562"/>
  </r>
  <r>
    <s v="OR. Palmar Norte"/>
    <s v="Unid. Recursos Humanos"/>
    <x v="0"/>
    <x v="11"/>
    <x v="12"/>
    <x v="11"/>
    <s v="C:2.1.1.02.01.05.0.14120.0001"/>
    <s v="Contribuciones patronales a fondos de pensiones y a otros fondos de capitalización a pagar c/p"/>
    <x v="5"/>
    <n v="740027"/>
    <n v="6000"/>
    <n v="0"/>
    <n v="746027"/>
    <n v="745993"/>
    <n v="-65026"/>
    <n v="680967"/>
    <n v="680967"/>
    <m/>
    <n v="65060"/>
  </r>
  <r>
    <s v="OR. San Carlos"/>
    <s v="Unid. Recursos Humanos"/>
    <x v="0"/>
    <x v="11"/>
    <x v="12"/>
    <x v="11"/>
    <s v="C:2.1.1.02.01.05.0.14120.0001"/>
    <s v="Contribuciones patronales a fondos de pensiones y a otros fondos de capitalización a pagar c/p"/>
    <x v="5"/>
    <n v="1434864"/>
    <n v="0"/>
    <n v="0"/>
    <n v="1434864"/>
    <n v="1409065"/>
    <n v="-114037"/>
    <n v="1295028"/>
    <n v="1295028"/>
    <m/>
    <n v="139836"/>
  </r>
  <r>
    <s v="OR. San José 01"/>
    <s v="Unid. Recursos Humanos"/>
    <x v="0"/>
    <x v="11"/>
    <x v="12"/>
    <x v="11"/>
    <s v="C:2.1.1.02.01.05.0.14120.0001"/>
    <s v="Contribuciones patronales a fondos de pensiones y a otros fondos de capitalización a pagar c/p"/>
    <x v="5"/>
    <n v="702367"/>
    <n v="0"/>
    <n v="0"/>
    <n v="702367"/>
    <n v="443440"/>
    <n v="-58837"/>
    <n v="384603"/>
    <n v="384603"/>
    <m/>
    <n v="317764"/>
  </r>
  <r>
    <s v="OR. San José 02"/>
    <s v="Unid. Recursos Humanos"/>
    <x v="0"/>
    <x v="11"/>
    <x v="12"/>
    <x v="11"/>
    <s v="C:2.1.1.02.01.05.0.14120.0001"/>
    <s v="Contribuciones patronales a fondos de pensiones y a otros fondos de capitalización a pagar c/p"/>
    <x v="5"/>
    <n v="737532"/>
    <n v="290000"/>
    <n v="0"/>
    <n v="1027532"/>
    <n v="866686"/>
    <n v="-60620"/>
    <n v="806066"/>
    <n v="806066"/>
    <m/>
    <n v="221466"/>
  </r>
  <r>
    <s v="Dir. Adm Financiera"/>
    <s v="Unid. Recursos Humanos"/>
    <x v="0"/>
    <x v="12"/>
    <x v="13"/>
    <x v="12"/>
    <s v="C:2.1.1.02.01.05.0.14120.0001"/>
    <s v="Contribuciones patronales a fondos de pensiones y a otros fondos de capitalización a pagar c/p"/>
    <x v="5"/>
    <n v="6741268"/>
    <n v="-150000"/>
    <n v="0"/>
    <n v="6591268"/>
    <n v="6329910"/>
    <n v="-522551"/>
    <n v="5807359"/>
    <n v="5807359"/>
    <m/>
    <n v="783909"/>
  </r>
  <r>
    <s v="Dir. Asuntos Jurídicos"/>
    <s v="Unid. Recursos Humanos"/>
    <x v="0"/>
    <x v="12"/>
    <x v="13"/>
    <x v="12"/>
    <s v="C:2.1.1.02.01.05.0.14120.0001"/>
    <s v="Contribuciones patronales a fondos de pensiones y a otros fondos de capitalización a pagar c/p"/>
    <x v="5"/>
    <n v="2164071"/>
    <n v="0"/>
    <n v="0"/>
    <n v="2164071"/>
    <n v="2026173"/>
    <n v="-119958"/>
    <n v="1906215"/>
    <n v="1906215"/>
    <m/>
    <n v="257856"/>
  </r>
  <r>
    <s v="Dir. Comercialización"/>
    <s v="Unid. Recursos Humanos"/>
    <x v="0"/>
    <x v="12"/>
    <x v="13"/>
    <x v="12"/>
    <s v="C:2.1.1.02.01.05.0.14120.0001"/>
    <s v="Contribuciones patronales a fondos de pensiones y a otros fondos de capitalización a pagar c/p"/>
    <x v="5"/>
    <n v="1802604"/>
    <n v="0"/>
    <n v="0"/>
    <n v="1802604"/>
    <n v="1709183"/>
    <n v="-127028"/>
    <n v="1582155"/>
    <n v="1582155"/>
    <m/>
    <n v="220449"/>
  </r>
  <r>
    <s v="Dir. Fomento"/>
    <s v="Unid. Recursos Humanos"/>
    <x v="0"/>
    <x v="12"/>
    <x v="13"/>
    <x v="12"/>
    <s v="C:2.1.1.02.01.05.0.14120.0001"/>
    <s v="Contribuciones patronales a fondos de pensiones y a otros fondos de capitalización a pagar c/p"/>
    <x v="5"/>
    <n v="1891384"/>
    <n v="-94000"/>
    <n v="0"/>
    <n v="1797384"/>
    <n v="1529426"/>
    <n v="-114549"/>
    <n v="1414877"/>
    <n v="1414877"/>
    <m/>
    <n v="382507"/>
  </r>
  <r>
    <s v="Dir. General"/>
    <s v="Unid. Recursos Humanos"/>
    <x v="0"/>
    <x v="12"/>
    <x v="13"/>
    <x v="12"/>
    <s v="C:2.1.1.02.01.05.0.14120.0001"/>
    <s v="Contribuciones patronales a fondos de pensiones y a otros fondos de capitalización a pagar c/p"/>
    <x v="5"/>
    <n v="2693444"/>
    <n v="0"/>
    <n v="0"/>
    <n v="2693444"/>
    <n v="2409716"/>
    <n v="-273092"/>
    <n v="2136624"/>
    <n v="2136624"/>
    <m/>
    <n v="556820"/>
  </r>
  <r>
    <s v="Dir. Serv. Ambientales"/>
    <s v="Unid. Recursos Humanos"/>
    <x v="0"/>
    <x v="12"/>
    <x v="13"/>
    <x v="12"/>
    <s v="C:2.1.1.02.01.05.0.14120.0001"/>
    <s v="Contribuciones patronales a fondos de pensiones y a otros fondos de capitalización a pagar c/p"/>
    <x v="5"/>
    <n v="3009225"/>
    <n v="78000"/>
    <n v="0"/>
    <n v="3087225"/>
    <n v="3086466"/>
    <n v="-233382"/>
    <n v="2853084"/>
    <n v="2853084"/>
    <m/>
    <n v="234141"/>
  </r>
  <r>
    <s v="OR. Cañas"/>
    <s v="Unid. Recursos Humanos"/>
    <x v="0"/>
    <x v="12"/>
    <x v="13"/>
    <x v="12"/>
    <s v="C:2.1.1.02.01.05.0.14120.0001"/>
    <s v="Contribuciones patronales a fondos de pensiones y a otros fondos de capitalización a pagar c/p"/>
    <x v="5"/>
    <n v="350922"/>
    <n v="0"/>
    <n v="0"/>
    <n v="350922"/>
    <n v="345213"/>
    <n v="-27010"/>
    <n v="318203"/>
    <n v="318203"/>
    <m/>
    <n v="32719"/>
  </r>
  <r>
    <s v="OR. Caribe Norte"/>
    <s v="Unid. Recursos Humanos"/>
    <x v="0"/>
    <x v="12"/>
    <x v="13"/>
    <x v="12"/>
    <s v="C:2.1.1.02.01.05.0.14120.0001"/>
    <s v="Contribuciones patronales a fondos de pensiones y a otros fondos de capitalización a pagar c/p"/>
    <x v="5"/>
    <n v="418866"/>
    <n v="13000"/>
    <n v="0"/>
    <n v="431866"/>
    <n v="431048"/>
    <n v="-34414"/>
    <n v="396634"/>
    <n v="396634"/>
    <m/>
    <n v="35232"/>
  </r>
  <r>
    <s v="OR. Limón"/>
    <s v="Unid. Recursos Humanos"/>
    <x v="0"/>
    <x v="12"/>
    <x v="13"/>
    <x v="12"/>
    <s v="C:2.1.1.02.01.05.0.14120.0001"/>
    <s v="Contribuciones patronales a fondos de pensiones y a otros fondos de capitalización a pagar c/p"/>
    <x v="5"/>
    <n v="412598"/>
    <n v="0"/>
    <n v="0"/>
    <n v="412598"/>
    <n v="405899"/>
    <n v="-31975"/>
    <n v="373924"/>
    <n v="373924"/>
    <m/>
    <n v="38674"/>
  </r>
  <r>
    <s v="OR. Nicoya"/>
    <s v="Unid. Recursos Humanos"/>
    <x v="0"/>
    <x v="12"/>
    <x v="13"/>
    <x v="12"/>
    <s v="C:2.1.1.02.01.05.0.14120.0001"/>
    <s v="Contribuciones patronales a fondos de pensiones y a otros fondos de capitalización a pagar c/p"/>
    <x v="5"/>
    <n v="423640"/>
    <n v="0"/>
    <n v="0"/>
    <n v="423640"/>
    <n v="413214"/>
    <n v="-29363"/>
    <n v="383851"/>
    <n v="383851"/>
    <m/>
    <n v="39789"/>
  </r>
  <r>
    <s v="OR. Palmar Norte"/>
    <s v="Unid. Recursos Humanos"/>
    <x v="0"/>
    <x v="12"/>
    <x v="13"/>
    <x v="12"/>
    <s v="C:2.1.1.02.01.05.0.14120.0001"/>
    <s v="Contribuciones patronales a fondos de pensiones y a otros fondos de capitalización a pagar c/p"/>
    <x v="5"/>
    <n v="370013"/>
    <n v="3000"/>
    <n v="0"/>
    <n v="373013"/>
    <n v="372992"/>
    <n v="-32513"/>
    <n v="340479"/>
    <n v="340479"/>
    <m/>
    <n v="32534"/>
  </r>
  <r>
    <s v="OR. San Carlos"/>
    <s v="Unid. Recursos Humanos"/>
    <x v="0"/>
    <x v="12"/>
    <x v="13"/>
    <x v="12"/>
    <s v="C:2.1.1.02.01.05.0.14120.0001"/>
    <s v="Contribuciones patronales a fondos de pensiones y a otros fondos de capitalización a pagar c/p"/>
    <x v="5"/>
    <n v="717431"/>
    <n v="0"/>
    <n v="0"/>
    <n v="717431"/>
    <n v="704537"/>
    <n v="-57019"/>
    <n v="647518"/>
    <n v="647518"/>
    <m/>
    <n v="69913"/>
  </r>
  <r>
    <s v="OR. San José 01"/>
    <s v="Unid. Recursos Humanos"/>
    <x v="0"/>
    <x v="12"/>
    <x v="13"/>
    <x v="12"/>
    <s v="C:2.1.1.02.01.05.0.14120.0001"/>
    <s v="Contribuciones patronales a fondos de pensiones y a otros fondos de capitalización a pagar c/p"/>
    <x v="5"/>
    <n v="351183"/>
    <n v="0"/>
    <n v="0"/>
    <n v="351183"/>
    <n v="221719"/>
    <n v="-29419"/>
    <n v="192300"/>
    <n v="192300"/>
    <m/>
    <n v="158883"/>
  </r>
  <r>
    <s v="OR. San José 02"/>
    <s v="Unid. Recursos Humanos"/>
    <x v="0"/>
    <x v="12"/>
    <x v="13"/>
    <x v="12"/>
    <s v="C:2.1.1.02.01.05.0.14120.0001"/>
    <s v="Contribuciones patronales a fondos de pensiones y a otros fondos de capitalización a pagar c/p"/>
    <x v="5"/>
    <n v="368766"/>
    <n v="150000"/>
    <n v="0"/>
    <n v="518766"/>
    <n v="433346"/>
    <n v="-30309"/>
    <n v="403037"/>
    <n v="403037"/>
    <m/>
    <n v="115729"/>
  </r>
  <r>
    <s v="Dir. Adm Financiera"/>
    <s v="Unid. Recursos Humanos"/>
    <x v="0"/>
    <x v="13"/>
    <x v="14"/>
    <x v="13"/>
    <s v="C:2.1.1.02.01.07.1.99999.0001"/>
    <s v="Aporte Patronal ASOFIFO"/>
    <x v="6"/>
    <n v="17877406"/>
    <n v="-1779763"/>
    <n v="0"/>
    <n v="16097643"/>
    <n v="15950926.93"/>
    <m/>
    <n v="15950926.93"/>
    <n v="15950926.93"/>
    <n v="0"/>
    <n v="146716.0700000003"/>
  </r>
  <r>
    <s v="Dir. Asuntos Jurídicos"/>
    <s v="Unid. Recursos Humanos"/>
    <x v="0"/>
    <x v="13"/>
    <x v="14"/>
    <x v="13"/>
    <s v="C:2.1.1.02.01.07.1.99999.0001"/>
    <s v="Aporte Patronal ASOFIFO"/>
    <x v="6"/>
    <n v="3957837"/>
    <n v="1407454"/>
    <n v="0"/>
    <n v="5365291"/>
    <n v="5364675.51"/>
    <m/>
    <n v="5364675.51"/>
    <n v="5364675.51"/>
    <n v="0"/>
    <n v="615.49000000022352"/>
  </r>
  <r>
    <s v="Dir. Comercialización"/>
    <s v="Unid. Recursos Humanos"/>
    <x v="0"/>
    <x v="13"/>
    <x v="14"/>
    <x v="13"/>
    <s v="C:2.1.1.02.01.07.1.99999.0001"/>
    <s v="Aporte Patronal ASOFIFO"/>
    <x v="6"/>
    <n v="5242007"/>
    <n v="112257"/>
    <n v="0"/>
    <n v="5354264"/>
    <n v="5331112.97"/>
    <m/>
    <n v="5331112.97"/>
    <n v="5331112.97"/>
    <n v="0"/>
    <n v="23151.030000000261"/>
  </r>
  <r>
    <s v="Dir. Fomento"/>
    <s v="Unid. Recursos Humanos"/>
    <x v="0"/>
    <x v="13"/>
    <x v="14"/>
    <x v="13"/>
    <s v="C:2.1.1.02.01.07.1.99999.0001"/>
    <s v="Aporte Patronal ASOFIFO"/>
    <x v="6"/>
    <n v="6000942"/>
    <n v="-369000"/>
    <n v="0"/>
    <n v="5631942"/>
    <n v="4192821.73"/>
    <m/>
    <n v="4192821.73"/>
    <n v="4192821.73"/>
    <n v="0"/>
    <n v="1439120.27"/>
  </r>
  <r>
    <s v="Dir. General"/>
    <s v="Unid. Recursos Humanos"/>
    <x v="0"/>
    <x v="13"/>
    <x v="14"/>
    <x v="13"/>
    <s v="C:2.1.1.02.01.07.1.99999.0001"/>
    <s v="Aporte Patronal ASOFIFO"/>
    <x v="6"/>
    <n v="8978154"/>
    <n v="0"/>
    <n v="0"/>
    <n v="8978154"/>
    <n v="7055810.2800000003"/>
    <m/>
    <n v="7055810.2800000003"/>
    <n v="7055810.2800000003"/>
    <n v="0"/>
    <n v="1922343.7199999997"/>
  </r>
  <r>
    <s v="Dir. Serv. Ambientales"/>
    <s v="Unid. Recursos Humanos"/>
    <x v="0"/>
    <x v="13"/>
    <x v="14"/>
    <x v="13"/>
    <s v="C:2.1.1.02.01.07.1.99999.0001"/>
    <s v="Aporte Patronal ASOFIFO"/>
    <x v="6"/>
    <n v="8144250"/>
    <n v="427644"/>
    <n v="0"/>
    <n v="8571894"/>
    <n v="8495462.4900000002"/>
    <m/>
    <n v="8495462.4900000002"/>
    <n v="8495462.4900000002"/>
    <n v="0"/>
    <n v="76431.509999999776"/>
  </r>
  <r>
    <s v="OR. San José 01"/>
    <s v="Unid. Recursos Humanos"/>
    <x v="0"/>
    <x v="13"/>
    <x v="14"/>
    <x v="13"/>
    <s v="C:2.1.1.02.01.07.1.99999.0001"/>
    <s v="Aporte Patronal ASOFIFO"/>
    <x v="6"/>
    <n v="942671"/>
    <n v="-197316"/>
    <n v="0"/>
    <n v="745355"/>
    <n v="575071.68000000005"/>
    <m/>
    <n v="575071.68000000005"/>
    <n v="575071.68000000005"/>
    <n v="0"/>
    <n v="170283.31999999995"/>
  </r>
  <r>
    <s v="OR. Cañas"/>
    <s v="Unid. Recursos Humanos"/>
    <x v="0"/>
    <x v="13"/>
    <x v="14"/>
    <x v="13"/>
    <s v="C:2.1.1.02.01.07.1.99999.0001"/>
    <s v="Aporte Patronal ASOFIFO"/>
    <x v="6"/>
    <n v="355276"/>
    <n v="0"/>
    <n v="0"/>
    <n v="355276"/>
    <n v="342750.74"/>
    <m/>
    <n v="342750.74"/>
    <n v="342750.74"/>
    <n v="0"/>
    <n v="12525.260000000009"/>
  </r>
  <r>
    <s v="OR. Caribe Norte"/>
    <s v="Unid. Recursos Humanos"/>
    <x v="0"/>
    <x v="13"/>
    <x v="14"/>
    <x v="13"/>
    <s v="C:2.1.1.02.01.07.1.99999.0001"/>
    <s v="Aporte Patronal ASOFIFO"/>
    <x v="6"/>
    <n v="1396225"/>
    <n v="41297"/>
    <n v="0"/>
    <n v="1437522"/>
    <n v="1436831.12"/>
    <m/>
    <n v="1436831.12"/>
    <n v="1436831.12"/>
    <n v="0"/>
    <n v="690.87999999988824"/>
  </r>
  <r>
    <s v="OR. Limón"/>
    <s v="Unid. Recursos Humanos"/>
    <x v="0"/>
    <x v="13"/>
    <x v="14"/>
    <x v="13"/>
    <s v="C:2.1.1.02.01.07.1.99999.0001"/>
    <s v="Aporte Patronal ASOFIFO"/>
    <x v="6"/>
    <n v="1055996"/>
    <n v="135111"/>
    <n v="0"/>
    <n v="1191107"/>
    <n v="1189146.05"/>
    <m/>
    <n v="1189146.05"/>
    <n v="1189146.05"/>
    <n v="0"/>
    <n v="1960.9499999999534"/>
  </r>
  <r>
    <s v="OR. Nicoya"/>
    <s v="Unid. Recursos Humanos"/>
    <x v="0"/>
    <x v="13"/>
    <x v="14"/>
    <x v="13"/>
    <s v="C:2.1.1.02.01.07.1.99999.0001"/>
    <s v="Aporte Patronal ASOFIFO"/>
    <x v="6"/>
    <n v="342426"/>
    <n v="0"/>
    <n v="0"/>
    <n v="342426"/>
    <n v="321719.19"/>
    <m/>
    <n v="321719.19"/>
    <n v="321719.19"/>
    <n v="0"/>
    <n v="20706.809999999998"/>
  </r>
  <r>
    <s v="OR. Palmar Norte"/>
    <s v="Unid. Recursos Humanos"/>
    <x v="0"/>
    <x v="13"/>
    <x v="14"/>
    <x v="13"/>
    <s v="C:2.1.1.02.01.07.1.99999.0001"/>
    <s v="Aporte Patronal ASOFIFO"/>
    <x v="6"/>
    <n v="1233381"/>
    <n v="10500"/>
    <n v="0"/>
    <n v="1243881"/>
    <n v="1243312.67"/>
    <m/>
    <n v="1243312.67"/>
    <n v="1243312.67"/>
    <n v="0"/>
    <n v="568.33000000007451"/>
  </r>
  <r>
    <s v="OR. San Carlos"/>
    <s v="Unid. Recursos Humanos"/>
    <x v="0"/>
    <x v="13"/>
    <x v="14"/>
    <x v="13"/>
    <s v="C:2.1.1.02.01.07.1.99999.0001"/>
    <s v="Aporte Patronal ASOFIFO"/>
    <x v="6"/>
    <n v="998601"/>
    <n v="0"/>
    <n v="0"/>
    <n v="998601"/>
    <n v="883036.45"/>
    <m/>
    <n v="883036.45"/>
    <n v="883036.45"/>
    <n v="0"/>
    <n v="115564.55000000005"/>
  </r>
  <r>
    <s v="OR. San José 02"/>
    <s v="Unid. Recursos Humanos"/>
    <x v="0"/>
    <x v="13"/>
    <x v="14"/>
    <x v="13"/>
    <s v="C:2.1.1.02.01.07.1.99999.0001"/>
    <s v="Aporte Patronal ASOFIFO"/>
    <x v="6"/>
    <n v="969520"/>
    <n v="211816"/>
    <n v="0"/>
    <n v="1181336"/>
    <n v="1180786.05"/>
    <m/>
    <n v="1180786.05"/>
    <n v="1180786.05"/>
    <n v="0"/>
    <n v="549.94999999995343"/>
  </r>
  <r>
    <s v="Dir. General"/>
    <s v="Contraloria"/>
    <x v="0"/>
    <x v="14"/>
    <x v="15"/>
    <x v="14"/>
    <s v="C:5.1.2.01.01.00.0.99999.0001"/>
    <s v="Alquiler de terrenos, edificios y locales"/>
    <x v="7"/>
    <n v="15000"/>
    <n v="0"/>
    <n v="0"/>
    <n v="15000"/>
    <n v="0"/>
    <m/>
    <n v="0"/>
    <n v="0"/>
    <n v="0"/>
    <n v="15000"/>
  </r>
  <r>
    <s v="Dir. Asuntos Jurídicos"/>
    <s v="Depto. Formalización"/>
    <x v="0"/>
    <x v="14"/>
    <x v="15"/>
    <x v="14"/>
    <s v="C:5.1.2.01.01.00.0.99999.0001"/>
    <s v="Alquiler de terrenos, edificios y locales"/>
    <x v="7"/>
    <n v="110000"/>
    <n v="0"/>
    <n v="0"/>
    <n v="110000"/>
    <n v="21599.56"/>
    <m/>
    <n v="21599.56"/>
    <n v="21599.56"/>
    <n v="0"/>
    <n v="88400.44"/>
  </r>
  <r>
    <s v="Dir. Serv. Ambientales"/>
    <s v="Depto. Gestión SA"/>
    <x v="0"/>
    <x v="14"/>
    <x v="15"/>
    <x v="14"/>
    <s v="C:5.1.2.01.01.00.0.99999.0001"/>
    <s v="Alquiler de terrenos, edificios y locales"/>
    <x v="7"/>
    <n v="37500"/>
    <n v="0"/>
    <n v="0"/>
    <n v="37500"/>
    <n v="4000"/>
    <m/>
    <n v="4000"/>
    <n v="4000"/>
    <n v="0"/>
    <n v="33500"/>
  </r>
  <r>
    <s v="Dir. Comercialización"/>
    <s v="Dir. Comercialización"/>
    <x v="0"/>
    <x v="14"/>
    <x v="15"/>
    <x v="14"/>
    <s v="C:5.1.2.01.01.00.0.99999.0001"/>
    <s v="Alquiler de terrenos, edificios y locales"/>
    <x v="7"/>
    <n v="25000"/>
    <n v="20000"/>
    <n v="0"/>
    <n v="45000"/>
    <n v="0"/>
    <m/>
    <n v="0"/>
    <n v="0"/>
    <n v="0"/>
    <n v="45000"/>
  </r>
  <r>
    <s v="Dir. General"/>
    <s v="Dir. General"/>
    <x v="0"/>
    <x v="14"/>
    <x v="15"/>
    <x v="14"/>
    <s v="C:5.1.2.01.01.00.0.99999.0001"/>
    <s v="Alquiler de terrenos, edificios y locales"/>
    <x v="7"/>
    <n v="99000"/>
    <n v="0"/>
    <n v="0"/>
    <n v="99000"/>
    <n v="61546.92"/>
    <m/>
    <n v="61546.92"/>
    <n v="61546.92"/>
    <n v="0"/>
    <n v="37453.08"/>
  </r>
  <r>
    <s v="OR. San José 02"/>
    <s v="OR. San José 02"/>
    <x v="0"/>
    <x v="14"/>
    <x v="15"/>
    <x v="14"/>
    <s v="C:5.1.2.01.01.00.0.99999.0001"/>
    <s v="Alquiler de terrenos, edificios y locales"/>
    <x v="7"/>
    <n v="2400000"/>
    <n v="0"/>
    <n v="0"/>
    <n v="2400000"/>
    <n v="2190000"/>
    <m/>
    <n v="2190000"/>
    <n v="2186460.1800000002"/>
    <n v="3539.82"/>
    <n v="210000"/>
  </r>
  <r>
    <s v="Dir. General"/>
    <s v="Unid. Planificación y CG"/>
    <x v="0"/>
    <x v="14"/>
    <x v="15"/>
    <x v="14"/>
    <s v="C:5.1.2.01.01.00.0.99999.0001"/>
    <s v="Alquiler de terrenos, edificios y locales"/>
    <x v="7"/>
    <n v="30000"/>
    <n v="-10000"/>
    <n v="0"/>
    <n v="20000"/>
    <n v="0"/>
    <m/>
    <n v="0"/>
    <n v="0"/>
    <n v="0"/>
    <n v="20000"/>
  </r>
  <r>
    <s v="Dir. Adm Financiera"/>
    <s v="Unid. Proveeduria y SG"/>
    <x v="0"/>
    <x v="14"/>
    <x v="15"/>
    <x v="14"/>
    <s v="C:5.1.2.01.01.00.0.99999.0001"/>
    <s v="Alquiler de terrenos, edificios y locales"/>
    <x v="7"/>
    <n v="30000"/>
    <n v="0"/>
    <n v="0"/>
    <n v="30000"/>
    <n v="1500"/>
    <m/>
    <n v="1500"/>
    <n v="1500"/>
    <n v="0"/>
    <n v="28500"/>
  </r>
  <r>
    <s v="Dir. Adm Financiera"/>
    <s v="Unid. Proveeduria y SG"/>
    <x v="0"/>
    <x v="14"/>
    <x v="16"/>
    <x v="14"/>
    <s v="C:5.1.2.01.01.00.0.99999.0001"/>
    <s v="Alquiler de terrenos, edificios y locales"/>
    <x v="8"/>
    <n v="279000000"/>
    <n v="18549204"/>
    <n v="0"/>
    <n v="297549204"/>
    <n v="297087916.30000001"/>
    <m/>
    <n v="297087916.30000001"/>
    <n v="296647123.17000002"/>
    <n v="440793.13"/>
    <n v="461287.69999998808"/>
  </r>
  <r>
    <s v="OR. Cañas"/>
    <s v="Unid. Proveeduria y SG"/>
    <x v="0"/>
    <x v="14"/>
    <x v="17"/>
    <x v="14"/>
    <s v="C:5.1.2.01.01.00.0.99999.0001"/>
    <s v="Alquiler de terrenos, edificios y locales"/>
    <x v="9"/>
    <n v="3600000"/>
    <n v="-3600000"/>
    <n v="0"/>
    <n v="0"/>
    <n v="0"/>
    <m/>
    <n v="0"/>
    <n v="0"/>
    <n v="0"/>
    <n v="0"/>
  </r>
  <r>
    <s v="OR. Caribe Norte"/>
    <s v="Unid. Proveeduria y SG"/>
    <x v="0"/>
    <x v="14"/>
    <x v="18"/>
    <x v="14"/>
    <s v="C:5.1.2.01.01.00.0.99999.0001"/>
    <s v="Alquiler de terrenos, edificios y locales"/>
    <x v="10"/>
    <n v="5502060"/>
    <n v="-211626"/>
    <n v="0"/>
    <n v="5290434"/>
    <n v="5290434"/>
    <m/>
    <n v="5290434"/>
    <n v="5282631"/>
    <n v="7803"/>
    <n v="0"/>
  </r>
  <r>
    <s v="OR. Nicoya"/>
    <s v="Unid. Proveeduria y SG"/>
    <x v="0"/>
    <x v="14"/>
    <x v="19"/>
    <x v="14"/>
    <s v="C:5.1.2.01.01.00.0.99999.0001"/>
    <s v="Alquiler de terrenos, edificios y locales"/>
    <x v="11"/>
    <n v="4860000"/>
    <n v="-195360"/>
    <n v="0"/>
    <n v="4664640"/>
    <n v="4664640"/>
    <m/>
    <n v="4664640"/>
    <n v="4650880"/>
    <n v="13760"/>
    <n v="0"/>
  </r>
  <r>
    <s v="OR. Palmar Norte"/>
    <s v="Unid. Proveeduria y SG"/>
    <x v="0"/>
    <x v="14"/>
    <x v="20"/>
    <x v="14"/>
    <s v="C:5.1.2.01.01.00.0.99999.0001"/>
    <s v="Alquiler de terrenos, edificios y locales"/>
    <x v="12"/>
    <n v="2400000"/>
    <n v="127782"/>
    <n v="0"/>
    <n v="2527782"/>
    <n v="2527781.2799999998"/>
    <m/>
    <n v="2527781.2799999998"/>
    <n v="2524052.9899999998"/>
    <n v="3728.29"/>
    <n v="0.72000000020489097"/>
  </r>
  <r>
    <s v="Dir. General"/>
    <s v="Dir. General"/>
    <x v="0"/>
    <x v="15"/>
    <x v="21"/>
    <x v="15"/>
    <s v="C:5.1.2.01.02.00.0.99999.0001"/>
    <s v="Alquiler de vehículo-Kilometraje"/>
    <x v="13"/>
    <n v="265812"/>
    <n v="0"/>
    <n v="-177569"/>
    <n v="88243"/>
    <n v="28243"/>
    <m/>
    <n v="28243"/>
    <n v="28243"/>
    <n v="0"/>
    <n v="60000"/>
  </r>
  <r>
    <s v="Dir. Adm Financiera"/>
    <s v="Unid. Archivo"/>
    <x v="0"/>
    <x v="16"/>
    <x v="22"/>
    <x v="16"/>
    <s v="C:5.1.2.01.99.00.0.99999.0001"/>
    <s v="Otros alquileres"/>
    <x v="14"/>
    <n v="3300000"/>
    <n v="0"/>
    <n v="0"/>
    <n v="3300000"/>
    <n v="2281987.88"/>
    <m/>
    <n v="2281987.88"/>
    <n v="2269641.9900000002"/>
    <n v="12345.885400000001"/>
    <n v="1018012.1200000001"/>
  </r>
  <r>
    <s v="OR. Palmar Norte"/>
    <s v="Unid. Proveeduria y SG"/>
    <x v="0"/>
    <x v="17"/>
    <x v="23"/>
    <x v="17"/>
    <s v="C:5.1.2.02.01.00.0.99999.0001"/>
    <s v="Agua y alcantarillado"/>
    <x v="15"/>
    <n v="151200"/>
    <n v="0"/>
    <n v="10000"/>
    <n v="161200"/>
    <n v="155779"/>
    <m/>
    <n v="155779"/>
    <n v="124593"/>
    <n v="31186"/>
    <n v="5421"/>
  </r>
  <r>
    <s v="OR. Nicoya"/>
    <s v="Unid. Proveeduria y SG"/>
    <x v="0"/>
    <x v="17"/>
    <x v="23"/>
    <x v="17"/>
    <s v="C:5.1.2.02.01.00.0.99999.0001"/>
    <s v="Agua y alcantarillado"/>
    <x v="15"/>
    <n v="63000"/>
    <n v="0"/>
    <n v="0"/>
    <n v="63000"/>
    <n v="49279"/>
    <m/>
    <n v="49279"/>
    <n v="49279"/>
    <n v="0"/>
    <n v="13721"/>
  </r>
  <r>
    <s v="OR. Caribe Norte"/>
    <s v="Unid. Proveeduria y SG"/>
    <x v="0"/>
    <x v="17"/>
    <x v="23"/>
    <x v="17"/>
    <s v="C:5.1.2.02.01.00.0.99999.0001"/>
    <s v="Agua y alcantarillado"/>
    <x v="15"/>
    <n v="78000"/>
    <n v="0"/>
    <n v="-78000"/>
    <n v="0"/>
    <n v="0"/>
    <m/>
    <n v="0"/>
    <n v="0"/>
    <n v="0"/>
    <n v="0"/>
  </r>
  <r>
    <s v="OR. Cañas"/>
    <s v="Unid. Proveeduria y SG"/>
    <x v="0"/>
    <x v="17"/>
    <x v="23"/>
    <x v="17"/>
    <s v="C:5.1.2.02.01.00.0.99999.0001"/>
    <s v="Agua y alcantarillado"/>
    <x v="15"/>
    <n v="264000"/>
    <n v="0"/>
    <n v="-100000"/>
    <n v="164000"/>
    <n v="81781"/>
    <m/>
    <n v="81781"/>
    <n v="81781"/>
    <n v="0"/>
    <n v="82219"/>
  </r>
  <r>
    <s v="Dir. Adm Financiera"/>
    <s v="Unid. Proveeduria y SG"/>
    <x v="0"/>
    <x v="17"/>
    <x v="23"/>
    <x v="17"/>
    <s v="C:5.1.2.02.01.00.0.99999.0001"/>
    <s v="Agua y alcantarillado"/>
    <x v="15"/>
    <n v="2620800"/>
    <n v="0"/>
    <n v="-300000"/>
    <n v="2320800"/>
    <n v="2084676.95"/>
    <m/>
    <n v="2084676.95"/>
    <n v="2084676.95"/>
    <n v="0"/>
    <n v="236123.05000000005"/>
  </r>
  <r>
    <s v="OR. San José 02"/>
    <s v="Unid. Proveeduria y SG"/>
    <x v="0"/>
    <x v="17"/>
    <x v="23"/>
    <x v="17"/>
    <s v="C:5.1.2.02.01.00.0.99999.0001"/>
    <s v="Agua y alcantarillado"/>
    <x v="15"/>
    <n v="504000"/>
    <n v="0"/>
    <n v="24000"/>
    <n v="528000"/>
    <n v="452050"/>
    <m/>
    <n v="452050"/>
    <n v="452050"/>
    <n v="0"/>
    <n v="75950"/>
  </r>
  <r>
    <s v="OR. San José 02"/>
    <s v="Unid. Proveeduria y SG"/>
    <x v="0"/>
    <x v="18"/>
    <x v="24"/>
    <x v="18"/>
    <s v="C:5.1.2.02.02.00.0.99999.0001"/>
    <s v="Energía eléctrica"/>
    <x v="16"/>
    <n v="1684800"/>
    <n v="-274000"/>
    <n v="0"/>
    <n v="1410800"/>
    <n v="1407251.75"/>
    <n v="-2.1"/>
    <n v="1407249.65"/>
    <n v="1297719.6499999999"/>
    <n v="109530"/>
    <n v="3550.3500000000931"/>
  </r>
  <r>
    <s v="Dir. Adm Financiera"/>
    <s v="Unid. Proveeduria y SG"/>
    <x v="0"/>
    <x v="18"/>
    <x v="24"/>
    <x v="18"/>
    <s v="C:5.1.2.02.02.00.0.99999.0001"/>
    <s v="Energía eléctrica"/>
    <x v="16"/>
    <n v="10920000"/>
    <n v="-926000"/>
    <n v="0"/>
    <n v="9994000"/>
    <n v="9233804.6999999993"/>
    <m/>
    <n v="9233804.6999999993"/>
    <n v="9233804.6999999993"/>
    <n v="0"/>
    <n v="760195.30000000075"/>
  </r>
  <r>
    <s v="OR. Cañas"/>
    <s v="Unid. Proveeduria y SG"/>
    <x v="0"/>
    <x v="18"/>
    <x v="24"/>
    <x v="18"/>
    <s v="C:5.1.2.02.02.00.0.99999.0001"/>
    <s v="Energía eléctrica"/>
    <x v="16"/>
    <n v="811200"/>
    <n v="100000"/>
    <n v="0"/>
    <n v="911200"/>
    <n v="685270"/>
    <m/>
    <n v="685270"/>
    <n v="685270"/>
    <n v="0"/>
    <n v="225930"/>
  </r>
  <r>
    <s v="OR. Caribe Norte"/>
    <s v="Unid. Proveeduria y SG"/>
    <x v="0"/>
    <x v="18"/>
    <x v="24"/>
    <x v="18"/>
    <s v="C:5.1.2.02.02.00.0.99999.0001"/>
    <s v="Energía eléctrica"/>
    <x v="16"/>
    <n v="902640"/>
    <n v="200000"/>
    <n v="0"/>
    <n v="1102640"/>
    <n v="1061413.3500000001"/>
    <m/>
    <n v="1061413.3500000001"/>
    <n v="979476.34000000008"/>
    <n v="81937.009999999995"/>
    <n v="41226.649999999907"/>
  </r>
  <r>
    <s v="OR. Nicoya"/>
    <s v="Unid. Proveeduria y SG"/>
    <x v="0"/>
    <x v="18"/>
    <x v="24"/>
    <x v="18"/>
    <s v="C:5.1.2.02.02.00.0.99999.0001"/>
    <s v="Energía eléctrica"/>
    <x v="16"/>
    <n v="1372800"/>
    <n v="-472800"/>
    <n v="0"/>
    <n v="900000"/>
    <n v="809484.53"/>
    <m/>
    <n v="809484.53"/>
    <n v="736652.48"/>
    <n v="72832.05"/>
    <n v="90515.469999999972"/>
  </r>
  <r>
    <s v="OR. Palmar Norte"/>
    <s v="Unid. Proveeduria y SG"/>
    <x v="0"/>
    <x v="18"/>
    <x v="24"/>
    <x v="18"/>
    <s v="C:5.1.2.02.02.00.0.99999.0001"/>
    <s v="Energía eléctrica"/>
    <x v="16"/>
    <n v="1320000"/>
    <n v="-115000"/>
    <n v="0"/>
    <n v="1205000"/>
    <n v="1082975"/>
    <m/>
    <n v="1082975"/>
    <n v="1082975"/>
    <n v="0"/>
    <n v="122025"/>
  </r>
  <r>
    <s v="Dir. Adm Financiera"/>
    <s v="Unid. Proveeduria y SG"/>
    <x v="0"/>
    <x v="19"/>
    <x v="25"/>
    <x v="19"/>
    <s v="C:5.1.2.02.03.00.0.99999.0001"/>
    <s v="Correos"/>
    <x v="17"/>
    <n v="2400000"/>
    <n v="10000"/>
    <n v="-800000"/>
    <n v="1610000"/>
    <n v="1464946.17"/>
    <m/>
    <n v="1464946.17"/>
    <n v="1424060.67"/>
    <n v="40885.5"/>
    <n v="145053.83000000007"/>
  </r>
  <r>
    <s v="Dir. Adm Financiera"/>
    <s v="Unid. Proveeduria y SG"/>
    <x v="0"/>
    <x v="19"/>
    <x v="26"/>
    <x v="19"/>
    <s v="C:5.1.2.02.03.00.0.99999.0001"/>
    <s v="Correos"/>
    <x v="18"/>
    <n v="30000"/>
    <n v="-10000"/>
    <n v="-20000"/>
    <n v="0"/>
    <n v="0"/>
    <m/>
    <n v="0"/>
    <n v="0"/>
    <n v="0"/>
    <n v="0"/>
  </r>
  <r>
    <s v="OR. Cañas"/>
    <s v="Unid. TIC"/>
    <x v="0"/>
    <x v="20"/>
    <x v="27"/>
    <x v="20"/>
    <s v="C:5.1.2.02.05.00.0.99999.0001"/>
    <s v="Servicios de Internet"/>
    <x v="19"/>
    <n v="1368000"/>
    <n v="-200000"/>
    <n v="0"/>
    <n v="1168000"/>
    <n v="1059723.94"/>
    <m/>
    <n v="1059723.94"/>
    <n v="1059723.94"/>
    <n v="0"/>
    <n v="108276.06000000006"/>
  </r>
  <r>
    <s v="OR. Caribe Norte"/>
    <s v="Unid. TIC"/>
    <x v="0"/>
    <x v="20"/>
    <x v="28"/>
    <x v="20"/>
    <s v="C:5.1.2.02.04.00.0.99999.0001"/>
    <s v="Servicios de telefonía"/>
    <x v="20"/>
    <n v="1368000"/>
    <n v="-200000"/>
    <n v="0"/>
    <n v="1168000"/>
    <n v="1059723.94"/>
    <m/>
    <n v="1059723.94"/>
    <n v="1059723.94"/>
    <n v="0"/>
    <n v="108276.06000000006"/>
  </r>
  <r>
    <s v="OR. Limón"/>
    <s v="Unid. TIC"/>
    <x v="0"/>
    <x v="20"/>
    <x v="29"/>
    <x v="20"/>
    <s v="C:5.1.2.02.04.00.0.99999.0001"/>
    <s v="Servicios de telefonía"/>
    <x v="21"/>
    <n v="1368000"/>
    <n v="-200000"/>
    <n v="0"/>
    <n v="1168000"/>
    <n v="1059723.94"/>
    <m/>
    <n v="1059723.94"/>
    <n v="1059723.94"/>
    <n v="0"/>
    <n v="108276.06000000006"/>
  </r>
  <r>
    <s v="Dir. Adm Financiera"/>
    <s v="Unid. Proveeduria y SG"/>
    <x v="0"/>
    <x v="20"/>
    <x v="30"/>
    <x v="20"/>
    <s v="C:5.1.2.02.04.00.0.99999.0001"/>
    <s v="Servicios de telefonía"/>
    <x v="22"/>
    <n v="6552000"/>
    <n v="-400000"/>
    <n v="0"/>
    <n v="6152000"/>
    <n v="5685792.4500000002"/>
    <m/>
    <n v="5685792.4500000002"/>
    <n v="5685792.4500000002"/>
    <n v="0"/>
    <n v="466207.54999999981"/>
  </r>
  <r>
    <s v="OR. Palmar Norte"/>
    <s v="Unid. Proveeduria y SG"/>
    <x v="0"/>
    <x v="20"/>
    <x v="30"/>
    <x v="20"/>
    <s v="C:5.1.2.02.04.00.0.99999.0001"/>
    <s v="Servicios de telefonía"/>
    <x v="22"/>
    <n v="386880"/>
    <n v="-250000"/>
    <n v="0"/>
    <n v="136880"/>
    <n v="86075.89"/>
    <m/>
    <n v="86075.89"/>
    <n v="86075.89"/>
    <n v="0"/>
    <n v="50804.11"/>
  </r>
  <r>
    <s v="OR. San Carlos"/>
    <s v="Unid. Proveeduria y SG"/>
    <x v="0"/>
    <x v="20"/>
    <x v="30"/>
    <x v="20"/>
    <s v="C:5.1.2.02.04.00.0.99999.0001"/>
    <s v="Servicios de telefonía"/>
    <x v="22"/>
    <n v="350400"/>
    <n v="-250000"/>
    <n v="0"/>
    <n v="100400"/>
    <n v="47217.5"/>
    <m/>
    <n v="47217.5"/>
    <n v="47217.5"/>
    <n v="0"/>
    <n v="53182.5"/>
  </r>
  <r>
    <s v="OR. Nicoya"/>
    <s v="Unid. Proveeduria y SG"/>
    <x v="0"/>
    <x v="20"/>
    <x v="30"/>
    <x v="20"/>
    <s v="C:5.1.2.02.04.00.0.99999.0001"/>
    <s v="Servicios de telefonía"/>
    <x v="22"/>
    <n v="499200"/>
    <n v="-320000"/>
    <n v="0"/>
    <n v="179200"/>
    <n v="122714.71"/>
    <m/>
    <n v="122714.71"/>
    <n v="122714.71"/>
    <n v="0"/>
    <n v="56485.289999999994"/>
  </r>
  <r>
    <s v="OR. Caribe Norte"/>
    <s v="Unid. Proveeduria y SG"/>
    <x v="0"/>
    <x v="20"/>
    <x v="30"/>
    <x v="20"/>
    <s v="C:5.1.2.02.04.00.0.99999.0001"/>
    <s v="Servicios de telefonía"/>
    <x v="22"/>
    <n v="686400"/>
    <n v="-150000"/>
    <n v="0"/>
    <n v="536400"/>
    <n v="437594.18"/>
    <m/>
    <n v="437594.18"/>
    <n v="437594.18"/>
    <n v="0"/>
    <n v="98805.82"/>
  </r>
  <r>
    <s v="OR. Cañas"/>
    <s v="Unid. Proveeduria y SG"/>
    <x v="0"/>
    <x v="20"/>
    <x v="30"/>
    <x v="20"/>
    <s v="C:5.1.2.02.04.00.0.99999.0001"/>
    <s v="Servicios de telefonía"/>
    <x v="22"/>
    <n v="462000"/>
    <n v="-350000"/>
    <n v="0"/>
    <n v="112000"/>
    <n v="61637.02"/>
    <m/>
    <n v="61637.02"/>
    <n v="61637.02"/>
    <n v="0"/>
    <n v="50362.98"/>
  </r>
  <r>
    <s v="OR. Limón"/>
    <s v="Unid. Proveeduria y SG"/>
    <x v="0"/>
    <x v="20"/>
    <x v="30"/>
    <x v="20"/>
    <s v="C:5.1.2.02.04.00.0.99999.0001"/>
    <s v="Servicios de telefonía"/>
    <x v="22"/>
    <n v="462000"/>
    <n v="-300000"/>
    <n v="0"/>
    <n v="162000"/>
    <n v="114105.22"/>
    <m/>
    <n v="114105.22"/>
    <n v="114105.22"/>
    <n v="0"/>
    <n v="47894.78"/>
  </r>
  <r>
    <s v="OR. Nicoya"/>
    <s v="Unid. TIC"/>
    <x v="0"/>
    <x v="20"/>
    <x v="30"/>
    <x v="20"/>
    <s v="C:5.1.2.02.04.00.0.99999.0001"/>
    <s v="Servicios de telefonía"/>
    <x v="23"/>
    <n v="1368000"/>
    <n v="-200000"/>
    <n v="0"/>
    <n v="1168000"/>
    <n v="1059723.94"/>
    <m/>
    <n v="1059723.94"/>
    <n v="1059723.94"/>
    <n v="0"/>
    <n v="108276.06000000006"/>
  </r>
  <r>
    <s v="OR. Palmar Norte"/>
    <s v="Unid. TIC"/>
    <x v="0"/>
    <x v="20"/>
    <x v="31"/>
    <x v="20"/>
    <s v="C:5.1.2.02.04.00.0.99999.0001"/>
    <s v="Servicios de telefonía"/>
    <x v="24"/>
    <n v="1392000"/>
    <n v="-200000"/>
    <n v="0"/>
    <n v="1192000"/>
    <n v="1059723.94"/>
    <m/>
    <n v="1059723.94"/>
    <n v="1059723.94"/>
    <n v="0"/>
    <n v="132276.06000000006"/>
  </r>
  <r>
    <s v="OR. San Carlos"/>
    <s v="Unid. TIC"/>
    <x v="0"/>
    <x v="20"/>
    <x v="32"/>
    <x v="20"/>
    <s v="C:5.1.2.02.04.00.0.99999.0001"/>
    <s v="Servicios de telefonía"/>
    <x v="25"/>
    <n v="1368000"/>
    <n v="-200000"/>
    <n v="0"/>
    <n v="1168000"/>
    <n v="1059723.94"/>
    <m/>
    <n v="1059723.94"/>
    <n v="1059723.94"/>
    <n v="0"/>
    <n v="108276.06000000006"/>
  </r>
  <r>
    <s v="OR. San José 02"/>
    <s v="Unid. TIC"/>
    <x v="0"/>
    <x v="20"/>
    <x v="33"/>
    <x v="20"/>
    <s v="C:5.1.2.02.04.00.0.99999.0001"/>
    <s v="Servicios de telefonía"/>
    <x v="26"/>
    <n v="1710000"/>
    <n v="1027455"/>
    <n v="0"/>
    <n v="2737455"/>
    <n v="1097449.52"/>
    <m/>
    <n v="1097449.52"/>
    <n v="1097449.52"/>
    <n v="0"/>
    <n v="1640005.48"/>
  </r>
  <r>
    <s v="Dir. General"/>
    <s v="Contraloria"/>
    <x v="0"/>
    <x v="20"/>
    <x v="34"/>
    <x v="20"/>
    <s v="C:5.1.2.02.04.00.0.99999.0001"/>
    <s v="Servicios de telefonía"/>
    <x v="27"/>
    <n v="156000"/>
    <n v="0"/>
    <n v="0"/>
    <n v="156000"/>
    <n v="0"/>
    <m/>
    <n v="0"/>
    <n v="0"/>
    <n v="0"/>
    <n v="156000"/>
  </r>
  <r>
    <s v="OR. San José 01"/>
    <s v="Unid. TIC"/>
    <x v="0"/>
    <x v="20"/>
    <x v="35"/>
    <x v="20"/>
    <s v="C:5.1.2.02.04.00.0.99999.0001"/>
    <s v="Servicios de telefonía"/>
    <x v="28"/>
    <n v="1710000"/>
    <n v="0"/>
    <n v="0"/>
    <n v="1710000"/>
    <n v="1550865.83"/>
    <m/>
    <n v="1550865.83"/>
    <n v="1550865.83"/>
    <n v="0"/>
    <n v="159134.16999999993"/>
  </r>
  <r>
    <s v="Dir. Adm Financiera"/>
    <s v="Unid. TIC"/>
    <x v="0"/>
    <x v="20"/>
    <x v="36"/>
    <x v="20"/>
    <s v="C:5.1.2.02.05.00.0.99999.0001"/>
    <s v="Servicios de Internet"/>
    <x v="29"/>
    <n v="11520000"/>
    <n v="-1200000"/>
    <n v="0"/>
    <n v="10320000"/>
    <n v="8819736.0099999998"/>
    <m/>
    <n v="8819736.0099999998"/>
    <n v="8819736.0099999998"/>
    <n v="0"/>
    <n v="1500263.9900000002"/>
  </r>
  <r>
    <s v="Dir. Adm Financiera"/>
    <s v="Unid. TIC"/>
    <x v="0"/>
    <x v="20"/>
    <x v="37"/>
    <x v="20"/>
    <s v="C:5.1.2.02.05.00.0.99999.0001"/>
    <s v="Servicios de Internet"/>
    <x v="30"/>
    <n v="9840000"/>
    <n v="-2000000"/>
    <n v="0"/>
    <n v="7840000"/>
    <n v="4685211.09"/>
    <m/>
    <n v="4685211.09"/>
    <n v="4685211.09"/>
    <n v="0"/>
    <n v="3154788.91"/>
  </r>
  <r>
    <s v="Dir. Adm Financiera"/>
    <s v="Unid. Proveeduria y SG"/>
    <x v="0"/>
    <x v="21"/>
    <x v="38"/>
    <x v="21"/>
    <s v="C:5.1.2.02.99.00.0.99999.0001"/>
    <s v="Otros servicios básicos"/>
    <x v="31"/>
    <n v="230000"/>
    <n v="0"/>
    <n v="-226517"/>
    <n v="3483"/>
    <n v="3482.66"/>
    <m/>
    <n v="3482.66"/>
    <n v="3482.66"/>
    <n v="0"/>
    <n v="0.34000000000014552"/>
  </r>
  <r>
    <s v="OR. Caribe Norte"/>
    <s v="Unid. Proveeduria y SG"/>
    <x v="0"/>
    <x v="21"/>
    <x v="39"/>
    <x v="21"/>
    <s v="C:5.1.2.02.99.00.0.99999.0001"/>
    <s v="Otros servicios básicos"/>
    <x v="32"/>
    <n v="100000"/>
    <n v="0"/>
    <n v="-100000"/>
    <n v="0"/>
    <n v="0"/>
    <m/>
    <n v="0"/>
    <n v="0"/>
    <n v="0"/>
    <n v="0"/>
  </r>
  <r>
    <s v="Dir. Adm Financiera"/>
    <s v="Unid. Proveeduria y SG"/>
    <x v="0"/>
    <x v="22"/>
    <x v="40"/>
    <x v="22"/>
    <s v="C:5.1.2.03.01.00.0.99999.0001"/>
    <s v="Servicios de información"/>
    <x v="33"/>
    <n v="300000"/>
    <n v="0"/>
    <n v="300000"/>
    <n v="600000"/>
    <n v="201778.9"/>
    <m/>
    <n v="201778.9"/>
    <n v="201778.9"/>
    <n v="0"/>
    <n v="398221.1"/>
  </r>
  <r>
    <s v="Dir. Serv. Ambientales"/>
    <s v="Depto. Gestión SA"/>
    <x v="0"/>
    <x v="22"/>
    <x v="41"/>
    <x v="22"/>
    <s v="C:5.1.2.03.01.00.0.99999.0001"/>
    <s v="Servicios de información"/>
    <x v="34"/>
    <n v="2000000"/>
    <n v="0"/>
    <n v="-1892607"/>
    <n v="107393"/>
    <n v="107392.6"/>
    <m/>
    <n v="107392.6"/>
    <n v="107392.6"/>
    <n v="0"/>
    <n v="0.39999999999417923"/>
  </r>
  <r>
    <s v="Dir. Adm Financiera"/>
    <s v="Unid. Proveeduria y SG"/>
    <x v="0"/>
    <x v="22"/>
    <x v="41"/>
    <x v="22"/>
    <s v="C:5.1.2.03.01.00.0.99999.0001"/>
    <s v="Servicios de información"/>
    <x v="35"/>
    <n v="450000"/>
    <n v="0"/>
    <n v="0"/>
    <n v="450000"/>
    <n v="0"/>
    <m/>
    <n v="0"/>
    <n v="0"/>
    <n v="0"/>
    <n v="450000"/>
  </r>
  <r>
    <s v="Dir. General"/>
    <s v="Contraloria"/>
    <x v="0"/>
    <x v="22"/>
    <x v="42"/>
    <x v="22"/>
    <s v="C:5.1.2.03.01.00.0.99999.0001"/>
    <s v="Servicios de información"/>
    <x v="36"/>
    <n v="250000"/>
    <n v="0"/>
    <n v="0"/>
    <n v="250000"/>
    <n v="0"/>
    <m/>
    <n v="0"/>
    <n v="0"/>
    <n v="0"/>
    <n v="250000"/>
  </r>
  <r>
    <s v="Dir. Serv. Ambientales"/>
    <s v="Depto. Gestión SA"/>
    <x v="0"/>
    <x v="22"/>
    <x v="42"/>
    <x v="22"/>
    <s v="C:5.1.2.03.01.00.0.99999.0001"/>
    <s v="Servicios de información"/>
    <x v="37"/>
    <n v="1250000"/>
    <n v="0"/>
    <n v="-1250000"/>
    <n v="0"/>
    <n v="0"/>
    <m/>
    <n v="0"/>
    <n v="0"/>
    <n v="0"/>
    <n v="0"/>
  </r>
  <r>
    <s v="Dir. General"/>
    <s v="Contraloria"/>
    <x v="0"/>
    <x v="22"/>
    <x v="43"/>
    <x v="22"/>
    <s v="C:5.1.2.03.01.00.0.99999.0001"/>
    <s v="Servicios de información"/>
    <x v="38"/>
    <n v="200000"/>
    <n v="0"/>
    <n v="0"/>
    <n v="200000"/>
    <n v="180000.02"/>
    <m/>
    <n v="180000.02"/>
    <n v="180000.02"/>
    <n v="0"/>
    <n v="19999.98000000001"/>
  </r>
  <r>
    <s v="Dir. Serv. Ambientales"/>
    <s v="Depto. Gestión SA"/>
    <x v="0"/>
    <x v="22"/>
    <x v="43"/>
    <x v="22"/>
    <s v="C:5.1.2.03.01.00.0.99999.0001"/>
    <s v="Servicios de información"/>
    <x v="39"/>
    <n v="2750000"/>
    <n v="0"/>
    <n v="-235309"/>
    <n v="2514691"/>
    <n v="77413.7"/>
    <m/>
    <n v="77413.7"/>
    <n v="77413.7"/>
    <n v="0"/>
    <n v="2437277.2999999998"/>
  </r>
  <r>
    <s v="Dir. Serv. Ambientales"/>
    <s v="Depto. Gestión SA"/>
    <x v="0"/>
    <x v="22"/>
    <x v="44"/>
    <x v="22"/>
    <s v="C:5.1.2.03.01.00.0.99999.0001"/>
    <s v="Servicios de información"/>
    <x v="40"/>
    <n v="1250000"/>
    <n v="0"/>
    <n v="-1014691"/>
    <n v="235309"/>
    <n v="235308.6"/>
    <m/>
    <n v="235308.6"/>
    <n v="235308.6"/>
    <n v="0"/>
    <n v="0.39999999999417923"/>
  </r>
  <r>
    <s v="Dir. Asuntos Jurídicos"/>
    <s v="Depto. Formalización"/>
    <x v="0"/>
    <x v="23"/>
    <x v="45"/>
    <x v="23"/>
    <s v="C:5.1.2.03.03.00.0.99999.0001"/>
    <s v="Impresión, encuadernación y otros"/>
    <x v="41"/>
    <n v="15000"/>
    <n v="0"/>
    <n v="0"/>
    <n v="15000"/>
    <n v="2373"/>
    <m/>
    <n v="2373"/>
    <n v="2373"/>
    <n v="0"/>
    <n v="12627"/>
  </r>
  <r>
    <s v="Dir. Fomento"/>
    <s v="Depto. Fomento Forestal"/>
    <x v="0"/>
    <x v="23"/>
    <x v="46"/>
    <x v="23"/>
    <s v="C:5.1.2.03.03.00.0.99999.0001"/>
    <s v="Impresión, encuadernación y otros"/>
    <x v="42"/>
    <n v="400000"/>
    <n v="0"/>
    <n v="0"/>
    <n v="400000"/>
    <n v="398946.5"/>
    <m/>
    <n v="398946.5"/>
    <n v="398946.5"/>
    <n v="0"/>
    <n v="1053.5"/>
  </r>
  <r>
    <s v="Dir. Fomento"/>
    <s v="Depto. Crédito Forestal"/>
    <x v="0"/>
    <x v="23"/>
    <x v="47"/>
    <x v="23"/>
    <s v="C:5.1.2.03.03.00.0.99999.0001"/>
    <s v="Impresión, encuadernación y otros"/>
    <x v="43"/>
    <n v="400000"/>
    <n v="0"/>
    <n v="0"/>
    <n v="400000"/>
    <n v="149725"/>
    <m/>
    <n v="149725"/>
    <n v="149725"/>
    <n v="0"/>
    <n v="250275"/>
  </r>
  <r>
    <s v="Dir. General"/>
    <s v="Contraloria"/>
    <x v="0"/>
    <x v="23"/>
    <x v="48"/>
    <x v="23"/>
    <s v="C:5.1.2.03.03.00.0.99999.0001"/>
    <s v="Impresión, encuadernación y otros"/>
    <x v="44"/>
    <n v="50000"/>
    <n v="0"/>
    <n v="0"/>
    <n v="50000"/>
    <n v="42215"/>
    <m/>
    <n v="42215"/>
    <n v="42215"/>
    <n v="0"/>
    <n v="7785"/>
  </r>
  <r>
    <s v="Dir. Adm Financiera"/>
    <s v="Unid. Tesoreria"/>
    <x v="0"/>
    <x v="23"/>
    <x v="49"/>
    <x v="23"/>
    <s v="C:5.1.2.03.03.00.0.99999.0001"/>
    <s v="Impresión, encuadernación y otros"/>
    <x v="45"/>
    <n v="20000"/>
    <n v="0"/>
    <n v="0"/>
    <n v="20000"/>
    <n v="18577.2"/>
    <m/>
    <n v="18577.2"/>
    <n v="18577.2"/>
    <n v="0"/>
    <n v="1422.7999999999993"/>
  </r>
  <r>
    <s v="Dir. Adm Financiera"/>
    <s v="Unid. Proveeduria y SG"/>
    <x v="0"/>
    <x v="24"/>
    <x v="50"/>
    <x v="24"/>
    <s v="C:5.1.2.03.04.00.0.99999.0001"/>
    <s v="Transporte de bienes"/>
    <x v="46"/>
    <n v="140000"/>
    <n v="0"/>
    <n v="-60000"/>
    <n v="80000"/>
    <n v="15000"/>
    <m/>
    <n v="15000"/>
    <n v="15000"/>
    <n v="0"/>
    <n v="65000"/>
  </r>
  <r>
    <s v="Dir. Adm Financiera"/>
    <s v="Unid. Tesoreria"/>
    <x v="0"/>
    <x v="25"/>
    <x v="51"/>
    <x v="25"/>
    <s v="C:5.1.2.03.06.00.0.99999.0001"/>
    <s v="Comisiones y gastos por servicios financieros y comerciales"/>
    <x v="47"/>
    <n v="100000"/>
    <n v="0"/>
    <n v="0"/>
    <n v="100000"/>
    <n v="20245.849999999999"/>
    <m/>
    <n v="20245.849999999999"/>
    <n v="20245.849999999999"/>
    <n v="0"/>
    <n v="79754.149999999994"/>
  </r>
  <r>
    <s v="Dir. Adm Financiera"/>
    <s v="Depto. Financiero"/>
    <x v="0"/>
    <x v="25"/>
    <x v="52"/>
    <x v="25"/>
    <s v="C:5.1.2.03.06.00.0.99999.0001"/>
    <s v="Comisiones y gastos por servicios financieros y comerciales"/>
    <x v="48"/>
    <n v="159689873"/>
    <n v="5957661"/>
    <n v="0"/>
    <n v="165647534"/>
    <n v="165647533.56"/>
    <m/>
    <n v="165647533.56"/>
    <n v="151599254.53"/>
    <n v="14048279.030000001"/>
    <n v="0.43999999761581421"/>
  </r>
  <r>
    <s v="Dir. Asuntos Jurídicos"/>
    <s v="Depto. Legal"/>
    <x v="0"/>
    <x v="26"/>
    <x v="53"/>
    <x v="26"/>
    <s v="C:5.1.2.03.07.00.0.99999.0002"/>
    <s v="Servicios de tecnólogias de información"/>
    <x v="49"/>
    <n v="252000"/>
    <n v="0"/>
    <n v="0"/>
    <n v="252000"/>
    <n v="203400"/>
    <m/>
    <n v="203400"/>
    <n v="203400"/>
    <n v="0"/>
    <n v="48600"/>
  </r>
  <r>
    <s v="Dir. Serv. Ambientales"/>
    <s v="Depto. Control y Monitoreo"/>
    <x v="0"/>
    <x v="26"/>
    <x v="54"/>
    <x v="26"/>
    <s v="C:5.1.2.03.07.00.0.99999.0002"/>
    <s v="Servicios de tecnólogias de información"/>
    <x v="50"/>
    <n v="19767090"/>
    <n v="0"/>
    <n v="0"/>
    <n v="19767090"/>
    <n v="17790000"/>
    <m/>
    <n v="17790000"/>
    <n v="17790000"/>
    <n v="0"/>
    <n v="1977090"/>
  </r>
  <r>
    <s v="Dir. Adm Financiera"/>
    <s v="Unid. TIC"/>
    <x v="0"/>
    <x v="26"/>
    <x v="55"/>
    <x v="26"/>
    <s v="C:5.1.2.03.07.00.0.99999.0002"/>
    <s v="Servicios de tecnólogias de información"/>
    <x v="51"/>
    <n v="33600000"/>
    <n v="0"/>
    <n v="-33600000"/>
    <n v="0"/>
    <n v="0"/>
    <m/>
    <n v="0"/>
    <n v="0"/>
    <n v="0"/>
    <n v="0"/>
  </r>
  <r>
    <s v="Dir. Adm Financiera"/>
    <s v="Unid. TIC"/>
    <x v="0"/>
    <x v="26"/>
    <x v="56"/>
    <x v="26"/>
    <s v="C:5.1.2.03.07.00.0.99999.0002"/>
    <s v="Servicios de tecnólogias de información"/>
    <x v="52"/>
    <n v="16320000"/>
    <n v="0"/>
    <n v="0"/>
    <n v="16320000"/>
    <n v="12353950.26"/>
    <m/>
    <n v="12353950.26"/>
    <n v="12320774.08"/>
    <n v="33176.174899999998"/>
    <n v="3966049.74"/>
  </r>
  <r>
    <s v="Dir. Serv. Ambientales"/>
    <s v="Unid. TIC"/>
    <x v="0"/>
    <x v="26"/>
    <x v="57"/>
    <x v="26"/>
    <s v="C:5.1.2.03.07.00.0.99999.0002"/>
    <s v="Servicios de tecnólogias de información"/>
    <x v="53"/>
    <n v="35000"/>
    <n v="0"/>
    <n v="-35000"/>
    <n v="0"/>
    <n v="0"/>
    <m/>
    <n v="0"/>
    <n v="0"/>
    <n v="0"/>
    <n v="0"/>
  </r>
  <r>
    <s v="Dir. Serv. Ambientales"/>
    <s v="Unid. TIC"/>
    <x v="0"/>
    <x v="26"/>
    <x v="58"/>
    <x v="26"/>
    <s v="C:5.1.2.03.07.00.0.99999.0002"/>
    <s v="Servicios de tecnólogias de información"/>
    <x v="54"/>
    <n v="70000"/>
    <n v="0"/>
    <n v="-70000"/>
    <n v="0"/>
    <n v="0"/>
    <m/>
    <n v="0"/>
    <n v="0"/>
    <n v="0"/>
    <n v="0"/>
  </r>
  <r>
    <s v="Dir. Comercialización"/>
    <s v="Unid. TIC"/>
    <x v="0"/>
    <x v="26"/>
    <x v="59"/>
    <x v="26"/>
    <s v="C:5.1.2.03.07.00.0.99999.0002"/>
    <s v="Servicios de tecnólogias de información"/>
    <x v="55"/>
    <n v="1200000"/>
    <n v="0"/>
    <n v="-529165"/>
    <n v="670835"/>
    <n v="670834.67000000004"/>
    <m/>
    <n v="670834.67000000004"/>
    <n v="670834.67000000004"/>
    <n v="0"/>
    <n v="0.32999999995809048"/>
  </r>
  <r>
    <s v="Dir. Adm Financiera"/>
    <s v="Unid. TIC"/>
    <x v="0"/>
    <x v="26"/>
    <x v="60"/>
    <x v="26"/>
    <s v="C:5.1.2.03.07.00.0.99999.0002"/>
    <s v="Servicios de tecnólogias de información"/>
    <x v="56"/>
    <n v="1850000"/>
    <n v="0"/>
    <n v="0"/>
    <n v="1850000"/>
    <n v="1219699.3999999999"/>
    <m/>
    <n v="1219699.3999999999"/>
    <n v="1219699.4099999999"/>
    <n v="0"/>
    <n v="630300.60000000009"/>
  </r>
  <r>
    <s v="Dir. Adm Financiera"/>
    <s v="Unid. TIC"/>
    <x v="0"/>
    <x v="26"/>
    <x v="61"/>
    <x v="26"/>
    <s v="C:5.1.2.03.07.00.0.99999.0002"/>
    <s v="Servicios de tecnólogias de información"/>
    <x v="57"/>
    <n v="280000"/>
    <n v="0"/>
    <n v="0"/>
    <n v="280000"/>
    <n v="259457.04"/>
    <m/>
    <n v="259457.04"/>
    <n v="259457.04"/>
    <n v="0"/>
    <n v="20542.959999999992"/>
  </r>
  <r>
    <s v="Dir. Adm Financiera"/>
    <s v="Unid. TIC"/>
    <x v="0"/>
    <x v="26"/>
    <x v="62"/>
    <x v="26"/>
    <s v="C:5.1.2.03.07.00.0.99999.0002"/>
    <s v="Servicios de tecnólogias de información"/>
    <x v="58"/>
    <n v="3000000"/>
    <n v="0"/>
    <n v="-500000"/>
    <n v="2500000"/>
    <n v="2017404.33"/>
    <m/>
    <n v="2017404.33"/>
    <n v="1681479.75"/>
    <n v="335924.58299999998"/>
    <n v="482595.66999999993"/>
  </r>
  <r>
    <s v="Dir. Serv. Ambientales"/>
    <s v="Unid. TIC"/>
    <x v="0"/>
    <x v="26"/>
    <x v="63"/>
    <x v="26"/>
    <s v="C:5.1.2.03.07.00.0.99999.0002"/>
    <s v="Servicios de tecnólogias de información"/>
    <x v="59"/>
    <n v="3000000"/>
    <n v="0"/>
    <n v="-500000"/>
    <n v="2500000"/>
    <n v="2017404.33"/>
    <m/>
    <n v="2017404.33"/>
    <n v="2008573.27"/>
    <n v="8831.0615999999991"/>
    <n v="482595.66999999993"/>
  </r>
  <r>
    <s v="Dir. Adm Financiera"/>
    <s v="Unid. TIC"/>
    <x v="0"/>
    <x v="26"/>
    <x v="64"/>
    <x v="26"/>
    <s v="C:5.1.2.03.07.00.0.99999.0002"/>
    <s v="Servicios de tecnólogias de información"/>
    <x v="60"/>
    <n v="9000000"/>
    <n v="0"/>
    <n v="-1700000"/>
    <n v="7300000"/>
    <n v="6153041.1699999999"/>
    <m/>
    <n v="6153041.1699999999"/>
    <n v="5128481.32"/>
    <n v="1024559.8439999999"/>
    <n v="1146958.83"/>
  </r>
  <r>
    <s v="Dir. Serv. Ambientales"/>
    <s v="Unid. TIC"/>
    <x v="0"/>
    <x v="26"/>
    <x v="65"/>
    <x v="26"/>
    <s v="C:5.1.2.03.07.00.0.99999.0002"/>
    <s v="Servicios de tecnólogias de información"/>
    <x v="61"/>
    <n v="9000000"/>
    <n v="0"/>
    <n v="-1000000"/>
    <n v="8000000"/>
    <n v="6153041.1699999999"/>
    <m/>
    <n v="6153041.1699999999"/>
    <n v="6126116.0300000003"/>
    <n v="26925.138899999998"/>
    <n v="1846958.83"/>
  </r>
  <r>
    <s v="Dir. Asuntos Jurídicos"/>
    <s v="Unid. TIC"/>
    <x v="0"/>
    <x v="26"/>
    <x v="66"/>
    <x v="26"/>
    <s v="C:5.1.2.03.07.00.0.99999.0002"/>
    <s v="Servicios de tecnólogias de información"/>
    <x v="62"/>
    <n v="4200000"/>
    <n v="0"/>
    <n v="-800000"/>
    <n v="3400000"/>
    <n v="2824293.81"/>
    <m/>
    <n v="2824293.81"/>
    <n v="2582979.79"/>
    <n v="241314.02100000001"/>
    <n v="575706.18999999994"/>
  </r>
  <r>
    <s v="Dir. Asuntos Jurídicos"/>
    <s v="Unid. TIC"/>
    <x v="0"/>
    <x v="26"/>
    <x v="67"/>
    <x v="26"/>
    <s v="C:5.1.2.03.07.00.0.99999.0002"/>
    <s v="Servicios de tecnólogias de información"/>
    <x v="63"/>
    <n v="2880000"/>
    <n v="0"/>
    <n v="-50000"/>
    <n v="2830000"/>
    <n v="1891854.52"/>
    <m/>
    <n v="1891854.52"/>
    <n v="1730200.59"/>
    <n v="161653.93300000002"/>
    <n v="938145.48"/>
  </r>
  <r>
    <s v="Dir. Asuntos Jurídicos"/>
    <s v="Depto. Legal"/>
    <x v="0"/>
    <x v="27"/>
    <x v="68"/>
    <x v="27"/>
    <s v="C:5.1.2.04.02.00.0.99999.0001"/>
    <s v="Servicios Jurídicos"/>
    <x v="64"/>
    <n v="2000000"/>
    <n v="0"/>
    <m/>
    <n v="2000000"/>
    <n v="0"/>
    <m/>
    <n v="0"/>
    <n v="0"/>
    <n v="0"/>
    <n v="2000000"/>
  </r>
  <r>
    <s v="Dir. Adm Financiera"/>
    <s v="Unid. Salud Ocupacional"/>
    <x v="0"/>
    <x v="28"/>
    <x v="69"/>
    <x v="28"/>
    <s v="C:5.1.2.04.03.00.0.99999.0001"/>
    <s v="Servicios de Ingeniería"/>
    <x v="65"/>
    <n v="1600000"/>
    <n v="0"/>
    <n v="0"/>
    <n v="1600000"/>
    <n v="1128644"/>
    <m/>
    <n v="1128644"/>
    <n v="1128644"/>
    <n v="0"/>
    <n v="471356"/>
  </r>
  <r>
    <s v="Dir. Adm Financiera"/>
    <s v="Unid. Contabilidad y Presupuesto"/>
    <x v="0"/>
    <x v="29"/>
    <x v="70"/>
    <x v="29"/>
    <s v="C:5.1.2.04.04.00.0.99999.0001"/>
    <s v="Servicios en ciencias económicas y sociales"/>
    <x v="66"/>
    <n v="8001600"/>
    <n v="-1247578"/>
    <n v="0"/>
    <n v="6754022"/>
    <n v="5129230.46"/>
    <m/>
    <n v="5129230.46"/>
    <n v="5129230.46"/>
    <n v="0"/>
    <n v="1624791.54"/>
  </r>
  <r>
    <s v="Dir. General"/>
    <s v="Unid. Planificación y CG"/>
    <x v="0"/>
    <x v="29"/>
    <x v="71"/>
    <x v="29"/>
    <s v="C:5.1.2.04.04.00.0.99999.0001"/>
    <s v="Servicios en ciencias económicas y sociales"/>
    <x v="67"/>
    <n v="10000000"/>
    <n v="-10000000"/>
    <n v="0"/>
    <n v="0"/>
    <n v="0"/>
    <m/>
    <n v="0"/>
    <n v="0"/>
    <n v="0"/>
    <n v="0"/>
  </r>
  <r>
    <s v="Dir. General"/>
    <s v="Unid. TIC"/>
    <x v="0"/>
    <x v="30"/>
    <x v="72"/>
    <x v="30"/>
    <s v="C:5.1.2.04.05.00.0.99999.0001"/>
    <s v="Servicios de mantenimiento de sistemas informáticos"/>
    <x v="68"/>
    <n v="18000000"/>
    <n v="-15942831"/>
    <n v="-2057169"/>
    <n v="0"/>
    <n v="0"/>
    <m/>
    <n v="0"/>
    <n v="0"/>
    <n v="0"/>
    <n v="0"/>
  </r>
  <r>
    <s v="Dir. Adm Financiera"/>
    <s v="Unid. Salud Ocupacional"/>
    <x v="0"/>
    <x v="31"/>
    <x v="73"/>
    <x v="31"/>
    <s v="C:5.1.2.04.06.00.0.99999.0004"/>
    <s v="Otros servicios Generales"/>
    <x v="69"/>
    <n v="800000"/>
    <n v="0"/>
    <n v="0"/>
    <n v="800000"/>
    <n v="618110"/>
    <m/>
    <n v="618110"/>
    <n v="618110"/>
    <n v="0"/>
    <n v="181890"/>
  </r>
  <r>
    <s v="Dir. Adm Financiera"/>
    <s v="Unid. Proveeduria y SG"/>
    <x v="0"/>
    <x v="31"/>
    <x v="74"/>
    <x v="31"/>
    <s v="C:5.1.2.04.06.00.0.99999.0004"/>
    <s v="Otros servicios Generales"/>
    <x v="70"/>
    <n v="1301040"/>
    <n v="0"/>
    <n v="0"/>
    <n v="1301040"/>
    <n v="1247000"/>
    <m/>
    <n v="1247000"/>
    <n v="1247000"/>
    <n v="0"/>
    <n v="54040"/>
  </r>
  <r>
    <s v="Dir. Adm Financiera"/>
    <s v="Unid. Proveeduria y SG"/>
    <x v="0"/>
    <x v="31"/>
    <x v="75"/>
    <x v="31"/>
    <s v="C:5.1.2.04.06.00.0.99999.0002"/>
    <s v="Servicios de Limpieza"/>
    <x v="71"/>
    <n v="550000"/>
    <n v="0"/>
    <n v="0"/>
    <n v="550000"/>
    <n v="517661.7"/>
    <m/>
    <n v="517661.7"/>
    <n v="517661.7"/>
    <n v="0"/>
    <n v="32338.299999999988"/>
  </r>
  <r>
    <s v="Dir. Adm Financiera"/>
    <s v="Unid. Proveeduria y SG"/>
    <x v="0"/>
    <x v="31"/>
    <x v="76"/>
    <x v="31"/>
    <s v="C:5.1.2.04.06.00.0.99999.0002"/>
    <s v="Servicios de Limpieza"/>
    <x v="72"/>
    <n v="700000"/>
    <n v="220000"/>
    <n v="0"/>
    <n v="920000"/>
    <n v="542400"/>
    <m/>
    <n v="542400"/>
    <n v="542400"/>
    <n v="0"/>
    <n v="377600"/>
  </r>
  <r>
    <s v="OR. San Carlos"/>
    <s v="OR. San Carlos"/>
    <x v="0"/>
    <x v="31"/>
    <x v="77"/>
    <x v="31"/>
    <s v="C:5.1.2.04.06.00.0.99999.0002"/>
    <s v="Servicios de Limpieza"/>
    <x v="73"/>
    <n v="192000"/>
    <n v="0"/>
    <n v="0"/>
    <n v="192000"/>
    <n v="189500"/>
    <m/>
    <n v="189500"/>
    <n v="187500"/>
    <n v="2000"/>
    <n v="2500"/>
  </r>
  <r>
    <s v="OR. Cañas"/>
    <s v="Unid. Proveeduria y SG"/>
    <x v="0"/>
    <x v="31"/>
    <x v="78"/>
    <x v="31"/>
    <s v="C:5.1.2.04.06.00.0.99999.0002"/>
    <s v="Servicios de Limpieza"/>
    <x v="74"/>
    <n v="3340000"/>
    <n v="262453.82"/>
    <n v="0"/>
    <n v="3602453.82"/>
    <n v="3602453.54"/>
    <m/>
    <n v="3602453.54"/>
    <n v="3326844.45"/>
    <n v="275609.08999999997"/>
    <n v="0.27999999979510903"/>
  </r>
  <r>
    <s v="Dir. Adm Financiera"/>
    <s v="Unid. Proveeduria y SG"/>
    <x v="0"/>
    <x v="31"/>
    <x v="78"/>
    <x v="31"/>
    <s v="C:5.1.2.04.06.00.0.99999.0002"/>
    <s v="Servicios de Limpieza"/>
    <x v="74"/>
    <n v="39250000"/>
    <n v="-963205.56"/>
    <n v="0"/>
    <n v="38286794.439999998"/>
    <n v="38286794.43"/>
    <n v="-0.11"/>
    <n v="38286794.32"/>
    <n v="36500087.219999999"/>
    <n v="1786707.0999999999"/>
    <n v="0.11999999731779099"/>
  </r>
  <r>
    <s v="OR. Caribe Norte"/>
    <s v="Unid. Proveeduria y SG"/>
    <x v="0"/>
    <x v="31"/>
    <x v="78"/>
    <x v="31"/>
    <s v="C:5.1.2.04.06.00.0.99999.0002"/>
    <s v="Servicios de Limpieza"/>
    <x v="74"/>
    <n v="4240000"/>
    <n v="334542.03000000003"/>
    <n v="0"/>
    <n v="4574542.03"/>
    <n v="4554965.4800000004"/>
    <m/>
    <n v="4554965.4800000004"/>
    <n v="4277948.3000000007"/>
    <n v="277017.18"/>
    <n v="19576.549999999814"/>
  </r>
  <r>
    <s v="OR. Nicoya"/>
    <s v="Unid. Proveeduria y SG"/>
    <x v="0"/>
    <x v="31"/>
    <x v="78"/>
    <x v="31"/>
    <s v="C:5.1.2.04.06.00.0.99999.0002"/>
    <s v="Servicios de Limpieza"/>
    <x v="74"/>
    <n v="3900000"/>
    <n v="295514.81"/>
    <n v="0"/>
    <n v="4195514.8099999996"/>
    <n v="4195514.8"/>
    <m/>
    <n v="4195514.8"/>
    <n v="3918968.3699999996"/>
    <n v="276546.43"/>
    <n v="9.9999997764825821E-3"/>
  </r>
  <r>
    <s v="OR. Palmar Norte"/>
    <s v="Unid. Proveeduria y SG"/>
    <x v="0"/>
    <x v="31"/>
    <x v="78"/>
    <x v="31"/>
    <s v="C:5.1.2.04.06.00.0.99999.0002"/>
    <s v="Servicios de Limpieza"/>
    <x v="74"/>
    <n v="4240000"/>
    <n v="346140.03"/>
    <n v="0"/>
    <n v="4586140.03"/>
    <n v="4566563.4800000004"/>
    <m/>
    <n v="4566563.4800000004"/>
    <n v="4289546.3000000007"/>
    <n v="277017.18"/>
    <n v="19576.549999999814"/>
  </r>
  <r>
    <s v="Dir. Adm Financiera"/>
    <s v="Unid. Proveeduria y SG"/>
    <x v="0"/>
    <x v="31"/>
    <x v="79"/>
    <x v="31"/>
    <s v="C:5.1.2.04.06.00.0.99999.0001"/>
    <s v="Servicios de Mensajeria"/>
    <x v="75"/>
    <n v="4538945"/>
    <n v="0"/>
    <n v="0"/>
    <n v="4538945"/>
    <n v="4364367.3600000003"/>
    <m/>
    <n v="4364367.3600000003"/>
    <n v="4351493.12"/>
    <n v="12874.24"/>
    <n v="174577.63999999966"/>
  </r>
  <r>
    <s v="Dir. Adm Financiera"/>
    <s v="Unid. Proveeduria y SG"/>
    <x v="0"/>
    <x v="31"/>
    <x v="80"/>
    <x v="31"/>
    <s v="C:5.1.2.04.06.00.0.99999.0004"/>
    <s v="Otros servicios Generales"/>
    <x v="76"/>
    <n v="75000"/>
    <n v="0"/>
    <n v="0"/>
    <n v="75000"/>
    <n v="71190"/>
    <m/>
    <n v="71190"/>
    <n v="71190"/>
    <n v="0"/>
    <n v="3810"/>
  </r>
  <r>
    <s v="Dir. Adm Financiera"/>
    <s v="Unid. Proveeduria y SG"/>
    <x v="0"/>
    <x v="31"/>
    <x v="81"/>
    <x v="31"/>
    <s v="C:5.1.2.04.06.00.0.99999.0002"/>
    <s v="Servicios de Limpieza"/>
    <x v="77"/>
    <n v="200000"/>
    <n v="-18000"/>
    <n v="0"/>
    <n v="182000"/>
    <n v="181000"/>
    <m/>
    <n v="181000"/>
    <n v="181000"/>
    <n v="0"/>
    <n v="1000"/>
  </r>
  <r>
    <s v="OR. Cañas"/>
    <s v="Unid. Proveeduria y SG"/>
    <x v="0"/>
    <x v="31"/>
    <x v="82"/>
    <x v="31"/>
    <s v="C:5.1.2.04.06.00.0.99999.0002"/>
    <s v="Servicios de Limpieza"/>
    <x v="78"/>
    <n v="652000"/>
    <n v="-495382"/>
    <n v="0"/>
    <n v="156618"/>
    <n v="156618"/>
    <m/>
    <n v="156618"/>
    <n v="156618"/>
    <n v="0"/>
    <n v="0"/>
  </r>
  <r>
    <s v="OR. San José 02"/>
    <s v="Unid. Proveeduria y SG"/>
    <x v="0"/>
    <x v="31"/>
    <x v="83"/>
    <x v="31"/>
    <s v="C:5.1.2.04.06.00.0.99999.0002"/>
    <s v="Servicios de Limpieza"/>
    <x v="79"/>
    <n v="666000"/>
    <n v="-505992"/>
    <n v="0"/>
    <n v="160008"/>
    <n v="160008"/>
    <m/>
    <n v="160008"/>
    <n v="160008"/>
    <n v="0"/>
    <n v="0"/>
  </r>
  <r>
    <s v="Dir. Adm Financiera"/>
    <s v="Unid. Proveeduria y SG"/>
    <x v="0"/>
    <x v="31"/>
    <x v="84"/>
    <x v="31"/>
    <s v="C:5.1.2.04.06.00.0.99999.0003"/>
    <s v="Servicios de Vigilancia"/>
    <x v="80"/>
    <n v="24800000"/>
    <n v="9224554.8699999992"/>
    <n v="0"/>
    <n v="34024554.869999997"/>
    <n v="33723346.920000002"/>
    <m/>
    <n v="33723346.920000002"/>
    <n v="33723346.920000002"/>
    <n v="0"/>
    <n v="301207.94999999553"/>
  </r>
  <r>
    <s v="Dir. Adm Financiera"/>
    <s v="Unid. Proveeduria y SG"/>
    <x v="0"/>
    <x v="31"/>
    <x v="85"/>
    <x v="31"/>
    <s v="C:5.1.2.04.06.00.0.99999.0002"/>
    <s v="Servicios de Limpieza"/>
    <x v="73"/>
    <n v="1800000"/>
    <n v="0"/>
    <n v="0"/>
    <n v="1800000"/>
    <n v="1797000.02"/>
    <m/>
    <n v="1797000.02"/>
    <n v="1790221.26"/>
    <n v="6778.7599999999993"/>
    <n v="2999.9799999999814"/>
  </r>
  <r>
    <s v="Dir. Adm Financiera"/>
    <s v="Unid. Proveeduria y SG"/>
    <x v="0"/>
    <x v="31"/>
    <x v="86"/>
    <x v="31"/>
    <s v="C:5.1.2.04.06.00.0.99999.0004"/>
    <s v="Otros servicios Generales"/>
    <x v="81"/>
    <n v="300000"/>
    <n v="-162000"/>
    <n v="0"/>
    <n v="138000"/>
    <n v="128000"/>
    <m/>
    <n v="128000"/>
    <n v="126407.08"/>
    <n v="1592.92"/>
    <n v="10000"/>
  </r>
  <r>
    <s v="OR. Cañas"/>
    <s v="Unid. Proveeduria y SG"/>
    <x v="0"/>
    <x v="31"/>
    <x v="86"/>
    <x v="31"/>
    <s v="C:5.1.2.04.06.00.0.99999.0004"/>
    <s v="Otros servicios Generales"/>
    <x v="78"/>
    <n v="0"/>
    <n v="495382"/>
    <n v="0"/>
    <n v="495382"/>
    <n v="469854"/>
    <m/>
    <n v="469854"/>
    <n v="468006"/>
    <n v="1848"/>
    <n v="25528"/>
  </r>
  <r>
    <s v="OR. San José 02"/>
    <s v="Unid. Proveeduria y SG"/>
    <x v="0"/>
    <x v="31"/>
    <x v="86"/>
    <x v="31"/>
    <s v="C:5.1.2.04.06.00.0.99999.0004"/>
    <s v="Otros servicios Generales"/>
    <x v="79"/>
    <n v="0"/>
    <n v="505992"/>
    <n v="0"/>
    <n v="505992"/>
    <n v="480024"/>
    <m/>
    <n v="480024"/>
    <n v="478136"/>
    <n v="1888"/>
    <n v="25968"/>
  </r>
  <r>
    <s v="Dir. Comercialización"/>
    <s v="Dir. Comercialización"/>
    <x v="0"/>
    <x v="32"/>
    <x v="87"/>
    <x v="32"/>
    <s v="C:5.1.2.04.99.00.0.99999.0001"/>
    <s v="Otros servicios de gestión y apoyo"/>
    <x v="82"/>
    <n v="150000"/>
    <n v="0"/>
    <n v="-60000"/>
    <n v="90000"/>
    <n v="90000"/>
    <m/>
    <n v="90000"/>
    <n v="90000"/>
    <n v="0"/>
    <n v="0"/>
  </r>
  <r>
    <s v="Dir. General"/>
    <s v="Contraloria"/>
    <x v="0"/>
    <x v="32"/>
    <x v="88"/>
    <x v="32"/>
    <s v="C:5.1.2.04.99.00.0.99999.0001"/>
    <s v="Otros servicios de gestión y apoyo"/>
    <x v="83"/>
    <n v="150000"/>
    <n v="0"/>
    <n v="0"/>
    <n v="150000"/>
    <n v="0"/>
    <m/>
    <n v="0"/>
    <n v="0"/>
    <n v="0"/>
    <n v="150000"/>
  </r>
  <r>
    <s v="Dir. Adm Financiera"/>
    <s v="Unid. Proveeduria y SG"/>
    <x v="0"/>
    <x v="32"/>
    <x v="89"/>
    <x v="32"/>
    <s v="C:5.1.2.04.99.00.0.99999.0001"/>
    <s v="Otros servicios de gestión y apoyo"/>
    <x v="84"/>
    <n v="480000"/>
    <n v="0"/>
    <n v="0"/>
    <n v="480000"/>
    <n v="185831"/>
    <m/>
    <n v="185831"/>
    <n v="169977.1"/>
    <n v="15853.9"/>
    <n v="294169"/>
  </r>
  <r>
    <s v="Dir. General"/>
    <s v="Unid. Planificación y CG"/>
    <x v="0"/>
    <x v="32"/>
    <x v="90"/>
    <x v="32"/>
    <s v="C:5.1.2.04.99.00.0.99999.0001"/>
    <s v="Otros servicios de gestión y apoyo"/>
    <x v="85"/>
    <n v="550000"/>
    <n v="0"/>
    <n v="-550000"/>
    <n v="0"/>
    <n v="0"/>
    <m/>
    <n v="0"/>
    <n v="0"/>
    <n v="0"/>
    <n v="0"/>
  </r>
  <r>
    <s v="Dir. Adm Financiera"/>
    <s v="Unid. Proveeduria y SG"/>
    <x v="0"/>
    <x v="32"/>
    <x v="91"/>
    <x v="32"/>
    <s v="C:5.1.2.04.99.00.0.99999.0001"/>
    <s v="Otros servicios de gestión y apoyo"/>
    <x v="86"/>
    <n v="450000"/>
    <n v="0"/>
    <n v="-26022"/>
    <n v="423978"/>
    <n v="408955.61"/>
    <m/>
    <n v="408955.61"/>
    <n v="408955.61"/>
    <n v="0"/>
    <n v="15022.390000000014"/>
  </r>
  <r>
    <s v="Dir. Asuntos Jurídicos"/>
    <s v="Depto. Legal"/>
    <x v="0"/>
    <x v="32"/>
    <x v="92"/>
    <x v="32"/>
    <s v="C:5.1.2.04.99.00.0.99999.0001"/>
    <s v="Otros servicios de gestión y apoyo"/>
    <x v="87"/>
    <n v="300000"/>
    <n v="0"/>
    <n v="-300000"/>
    <n v="0"/>
    <n v="0"/>
    <m/>
    <n v="0"/>
    <n v="0"/>
    <n v="0"/>
    <n v="0"/>
  </r>
  <r>
    <s v="Dir. Adm Financiera"/>
    <s v="Unid. Archivo"/>
    <x v="0"/>
    <x v="32"/>
    <x v="93"/>
    <x v="32"/>
    <s v="C:5.1.2.04.99.00.0.99999.0001"/>
    <s v="Otros servicios de gestión y apoyo"/>
    <x v="88"/>
    <n v="1700000"/>
    <n v="0"/>
    <n v="0"/>
    <n v="1700000"/>
    <n v="1475000.3"/>
    <m/>
    <n v="1475000.3"/>
    <n v="1475000.3"/>
    <n v="0"/>
    <n v="224999.69999999995"/>
  </r>
  <r>
    <s v="Dir. Adm Financiera"/>
    <s v="Unid. Recursos Humanos"/>
    <x v="0"/>
    <x v="33"/>
    <x v="94"/>
    <x v="33"/>
    <s v="C:5.1.2.05.01.00.0.99999.0001"/>
    <s v="Transporte dentro del país"/>
    <x v="89"/>
    <n v="28000"/>
    <n v="0"/>
    <n v="0"/>
    <n v="28000"/>
    <n v="27550"/>
    <m/>
    <n v="27550"/>
    <n v="27550"/>
    <n v="0"/>
    <n v="450"/>
  </r>
  <r>
    <s v="Dir. Adm Financiera"/>
    <s v="Unid. Recursos Humanos"/>
    <x v="0"/>
    <x v="33"/>
    <x v="95"/>
    <x v="33"/>
    <s v="C:5.1.2.05.01.00.0.99999.0001"/>
    <s v="Transporte dentro del país"/>
    <x v="89"/>
    <n v="28000"/>
    <n v="0"/>
    <n v="0"/>
    <n v="28000"/>
    <n v="24440"/>
    <m/>
    <n v="24440"/>
    <n v="24440"/>
    <n v="0"/>
    <n v="3560"/>
  </r>
  <r>
    <s v="Dir. Adm Financiera"/>
    <s v="Unid. Proveeduria y SG"/>
    <x v="0"/>
    <x v="33"/>
    <x v="96"/>
    <x v="33"/>
    <s v="C:5.1.2.05.01.00.0.99999.0001"/>
    <s v="Transporte dentro del país"/>
    <x v="89"/>
    <n v="40000"/>
    <n v="0"/>
    <n v="0"/>
    <n v="40000"/>
    <n v="8850"/>
    <m/>
    <n v="8850"/>
    <n v="8850"/>
    <n v="0"/>
    <n v="31150"/>
  </r>
  <r>
    <s v="Dir. Asuntos Jurídicos"/>
    <s v="Depto. Legal"/>
    <x v="0"/>
    <x v="33"/>
    <x v="97"/>
    <x v="33"/>
    <s v="C:5.1.2.05.01.00.0.99999.0001"/>
    <s v="Transporte dentro del país"/>
    <x v="89"/>
    <n v="30000"/>
    <n v="0"/>
    <n v="0"/>
    <n v="30000"/>
    <n v="0"/>
    <m/>
    <n v="0"/>
    <n v="0"/>
    <n v="0"/>
    <n v="30000"/>
  </r>
  <r>
    <s v="Dir. Comercialización"/>
    <s v="Dir. Comercialización"/>
    <x v="0"/>
    <x v="33"/>
    <x v="98"/>
    <x v="33"/>
    <s v="C:5.1.2.05.01.00.0.99999.0001"/>
    <s v="Transporte dentro del país"/>
    <x v="89"/>
    <n v="2000"/>
    <n v="-2000"/>
    <n v="0"/>
    <n v="0"/>
    <n v="0"/>
    <m/>
    <n v="0"/>
    <n v="0"/>
    <n v="0"/>
    <n v="0"/>
  </r>
  <r>
    <s v="Dir. Comercialización"/>
    <s v="Dir. Comercialización"/>
    <x v="0"/>
    <x v="33"/>
    <x v="99"/>
    <x v="33"/>
    <s v="C:5.1.2.05.01.00.0.99999.0001"/>
    <s v="Transporte dentro del país"/>
    <x v="89"/>
    <n v="50000"/>
    <n v="-50000"/>
    <n v="0"/>
    <n v="0"/>
    <n v="0"/>
    <m/>
    <n v="0"/>
    <n v="0"/>
    <n v="0"/>
    <n v="0"/>
  </r>
  <r>
    <s v="Dir. Comercialización"/>
    <s v="Dir. Comercialización"/>
    <x v="0"/>
    <x v="33"/>
    <x v="100"/>
    <x v="33"/>
    <s v="C:5.1.2.05.01.00.0.99999.0001"/>
    <s v="Transporte dentro del país"/>
    <x v="89"/>
    <n v="2000"/>
    <n v="-2000"/>
    <n v="0"/>
    <n v="0"/>
    <n v="0"/>
    <m/>
    <n v="0"/>
    <n v="0"/>
    <n v="0"/>
    <n v="0"/>
  </r>
  <r>
    <s v="Dir. Comercialización"/>
    <s v="Dir. Comercialización"/>
    <x v="0"/>
    <x v="33"/>
    <x v="101"/>
    <x v="33"/>
    <s v="C:5.1.2.05.01.00.0.99999.0001"/>
    <s v="Transporte dentro del país"/>
    <x v="89"/>
    <n v="2000"/>
    <n v="-2000"/>
    <n v="0"/>
    <n v="0"/>
    <n v="0"/>
    <m/>
    <n v="0"/>
    <n v="0"/>
    <n v="0"/>
    <n v="0"/>
  </r>
  <r>
    <s v="Dir. Comercialización"/>
    <s v="Dir. Comercialización"/>
    <x v="0"/>
    <x v="33"/>
    <x v="102"/>
    <x v="33"/>
    <s v="C:5.1.2.05.01.00.0.99999.0001"/>
    <s v="Transporte dentro del país"/>
    <x v="89"/>
    <n v="25000"/>
    <n v="-25000"/>
    <n v="0"/>
    <n v="0"/>
    <n v="0"/>
    <m/>
    <n v="0"/>
    <n v="0"/>
    <n v="0"/>
    <n v="0"/>
  </r>
  <r>
    <s v="Dir. Comercialización"/>
    <s v="Dir. Comercialización"/>
    <x v="0"/>
    <x v="33"/>
    <x v="103"/>
    <x v="33"/>
    <s v="C:5.1.2.05.01.00.0.99999.0001"/>
    <s v="Transporte dentro del país"/>
    <x v="89"/>
    <n v="50000"/>
    <n v="40000"/>
    <n v="0"/>
    <n v="90000"/>
    <n v="57870"/>
    <m/>
    <n v="57870"/>
    <n v="57870"/>
    <n v="0"/>
    <n v="32130"/>
  </r>
  <r>
    <s v="Dir. Comercialización"/>
    <s v="Dir. Comercialización"/>
    <x v="0"/>
    <x v="33"/>
    <x v="104"/>
    <x v="33"/>
    <s v="C:5.1.2.05.01.00.0.99999.0001"/>
    <s v="Transporte dentro del país"/>
    <x v="89"/>
    <n v="30000"/>
    <n v="8000"/>
    <n v="0"/>
    <n v="38000"/>
    <n v="31975"/>
    <m/>
    <n v="31975"/>
    <n v="31975"/>
    <n v="0"/>
    <n v="6025"/>
  </r>
  <r>
    <s v="Dir. Comercialización"/>
    <s v="Dir. Comercialización"/>
    <x v="0"/>
    <x v="33"/>
    <x v="105"/>
    <x v="33"/>
    <s v="C:5.1.2.05.01.00.0.99999.0001"/>
    <s v="Transporte dentro del país"/>
    <x v="89"/>
    <n v="30000"/>
    <n v="30000"/>
    <n v="0"/>
    <n v="60000"/>
    <n v="54201"/>
    <m/>
    <n v="54201"/>
    <n v="54201"/>
    <n v="0"/>
    <n v="5799"/>
  </r>
  <r>
    <s v="Dir. Comercialización"/>
    <s v="Dir. Comercialización"/>
    <x v="0"/>
    <x v="33"/>
    <x v="106"/>
    <x v="33"/>
    <s v="C:5.1.2.05.01.00.0.99999.0001"/>
    <s v="Transporte dentro del país"/>
    <x v="89"/>
    <n v="2000"/>
    <n v="-2000"/>
    <n v="0"/>
    <n v="0"/>
    <n v="0"/>
    <m/>
    <n v="0"/>
    <n v="0"/>
    <n v="0"/>
    <n v="0"/>
  </r>
  <r>
    <s v="Dir. Comercialización"/>
    <s v="Dir. Comercialización"/>
    <x v="0"/>
    <x v="33"/>
    <x v="107"/>
    <x v="33"/>
    <s v="C:5.1.2.05.01.00.0.99999.0001"/>
    <s v="Transporte dentro del país"/>
    <x v="89"/>
    <n v="25000"/>
    <n v="50000"/>
    <n v="0"/>
    <n v="75000"/>
    <n v="36000"/>
    <m/>
    <n v="36000"/>
    <n v="36000"/>
    <n v="0"/>
    <n v="39000"/>
  </r>
  <r>
    <s v="Dir. Comercialización"/>
    <s v="Dir. Comercialización"/>
    <x v="0"/>
    <x v="33"/>
    <x v="108"/>
    <x v="33"/>
    <s v="C:5.1.2.05.01.00.0.99999.0001"/>
    <s v="Transporte dentro del país"/>
    <x v="89"/>
    <n v="25000"/>
    <n v="-25000"/>
    <n v="0"/>
    <n v="0"/>
    <n v="0"/>
    <m/>
    <n v="0"/>
    <n v="0"/>
    <n v="0"/>
    <n v="0"/>
  </r>
  <r>
    <s v="Dir. Comercialización"/>
    <s v="Dir. Comercialización"/>
    <x v="0"/>
    <x v="33"/>
    <x v="109"/>
    <x v="33"/>
    <s v="C:5.1.2.05.01.00.0.99999.0001"/>
    <s v="Transporte dentro del país"/>
    <x v="89"/>
    <n v="20000"/>
    <n v="-20000"/>
    <n v="0"/>
    <n v="0"/>
    <n v="0"/>
    <m/>
    <n v="0"/>
    <n v="0"/>
    <n v="0"/>
    <n v="0"/>
  </r>
  <r>
    <s v="Dir. General"/>
    <s v="Dir. General"/>
    <x v="0"/>
    <x v="33"/>
    <x v="110"/>
    <x v="33"/>
    <s v="C:5.1.2.05.01.00.0.99999.0001"/>
    <s v="Transporte dentro del país"/>
    <x v="89"/>
    <n v="15000"/>
    <n v="0"/>
    <n v="0"/>
    <n v="15000"/>
    <n v="13099.51"/>
    <m/>
    <n v="13099.51"/>
    <n v="13099.51"/>
    <n v="0"/>
    <n v="1900.4899999999998"/>
  </r>
  <r>
    <s v="Dir. General"/>
    <s v="Dir. General"/>
    <x v="0"/>
    <x v="33"/>
    <x v="111"/>
    <x v="33"/>
    <s v="C:5.1.2.05.01.00.0.99999.0001"/>
    <s v="Transporte dentro del país"/>
    <x v="89"/>
    <n v="25000"/>
    <n v="60000"/>
    <n v="0"/>
    <n v="85000"/>
    <n v="38142.19"/>
    <m/>
    <n v="38142.19"/>
    <n v="38142.19"/>
    <n v="0"/>
    <n v="46857.81"/>
  </r>
  <r>
    <s v="Dir. General"/>
    <s v="Contraloria"/>
    <x v="0"/>
    <x v="33"/>
    <x v="112"/>
    <x v="33"/>
    <s v="C:5.1.2.05.01.00.0.99999.0001"/>
    <s v="Transporte dentro del país"/>
    <x v="89"/>
    <n v="22500"/>
    <n v="0"/>
    <n v="0"/>
    <n v="22500"/>
    <n v="21000"/>
    <m/>
    <n v="21000"/>
    <n v="21000"/>
    <n v="0"/>
    <n v="1500"/>
  </r>
  <r>
    <s v="Dir. Serv. Ambientales"/>
    <s v="Depto. Control y Monitoreo"/>
    <x v="0"/>
    <x v="33"/>
    <x v="113"/>
    <x v="33"/>
    <s v="C:5.1.2.05.01.00.0.99999.0001"/>
    <s v="Transporte dentro del país"/>
    <x v="89"/>
    <n v="244800"/>
    <n v="-177390"/>
    <n v="0"/>
    <n v="67410"/>
    <n v="47209.56"/>
    <m/>
    <n v="47209.56"/>
    <n v="47209.56"/>
    <n v="0"/>
    <n v="20200.440000000002"/>
  </r>
  <r>
    <s v="OR. Cañas"/>
    <s v="OR. Cañas"/>
    <x v="0"/>
    <x v="33"/>
    <x v="114"/>
    <x v="33"/>
    <s v="C:5.1.2.05.01.00.0.99999.0001"/>
    <s v="Transporte dentro del país"/>
    <x v="89"/>
    <n v="20000"/>
    <n v="0"/>
    <n v="0"/>
    <n v="20000"/>
    <n v="0"/>
    <m/>
    <n v="0"/>
    <n v="0"/>
    <n v="0"/>
    <n v="20000"/>
  </r>
  <r>
    <s v="OR. Caribe Norte"/>
    <s v="OR. Caribe Norte"/>
    <x v="0"/>
    <x v="33"/>
    <x v="115"/>
    <x v="33"/>
    <s v="C:5.1.2.05.01.00.0.99999.0001"/>
    <s v="Transporte dentro del país"/>
    <x v="89"/>
    <n v="350000"/>
    <n v="-100000"/>
    <n v="0"/>
    <n v="250000"/>
    <n v="223869.02"/>
    <m/>
    <n v="223869.02"/>
    <n v="223869.02"/>
    <n v="0"/>
    <n v="26130.98000000001"/>
  </r>
  <r>
    <s v="OR. Nicoya"/>
    <s v="OR. Nicoya"/>
    <x v="0"/>
    <x v="33"/>
    <x v="116"/>
    <x v="33"/>
    <s v="C:5.1.2.05.01.00.0.99999.0001"/>
    <s v="Transporte dentro del país"/>
    <x v="89"/>
    <n v="60000"/>
    <n v="0"/>
    <n v="0"/>
    <n v="60000"/>
    <n v="23182.66"/>
    <m/>
    <n v="23182.66"/>
    <n v="23182.66"/>
    <n v="0"/>
    <n v="36817.339999999997"/>
  </r>
  <r>
    <s v="OR. Palmar Norte"/>
    <s v="OR. Palmar Norte"/>
    <x v="0"/>
    <x v="33"/>
    <x v="117"/>
    <x v="33"/>
    <s v="C:5.1.2.05.01.00.0.99999.0001"/>
    <s v="Transporte dentro del país"/>
    <x v="89"/>
    <n v="30000"/>
    <n v="-20000"/>
    <n v="0"/>
    <n v="10000"/>
    <n v="10000"/>
    <m/>
    <n v="10000"/>
    <n v="10000"/>
    <n v="0"/>
    <n v="0"/>
  </r>
  <r>
    <s v="Dir. Adm Financiera"/>
    <s v="Unid. Salud Ocupacional"/>
    <x v="0"/>
    <x v="34"/>
    <x v="118"/>
    <x v="34"/>
    <s v="C:5.1.2.05.02.00.0.99999.0001"/>
    <s v="Viáticos dentro del país"/>
    <x v="90"/>
    <n v="215000"/>
    <n v="-47900"/>
    <n v="0"/>
    <n v="167100"/>
    <n v="126300"/>
    <m/>
    <n v="126300"/>
    <n v="126300"/>
    <n v="0"/>
    <n v="40800"/>
  </r>
  <r>
    <s v="Dir. Adm Financiera"/>
    <s v="Unid. Salud Ocupacional"/>
    <x v="0"/>
    <x v="34"/>
    <x v="119"/>
    <x v="34"/>
    <s v="C:5.1.2.05.02.00.0.99999.0001"/>
    <s v="Viáticos dentro del país"/>
    <x v="90"/>
    <n v="100000"/>
    <n v="-100000"/>
    <n v="0"/>
    <n v="0"/>
    <n v="0"/>
    <m/>
    <n v="0"/>
    <n v="0"/>
    <n v="0"/>
    <n v="0"/>
  </r>
  <r>
    <s v="Dir. Adm Financiera"/>
    <s v="Unid. Recursos Humanos"/>
    <x v="0"/>
    <x v="34"/>
    <x v="120"/>
    <x v="34"/>
    <s v="C:5.1.2.05.02.00.0.99999.0001"/>
    <s v="Viáticos dentro del país"/>
    <x v="90"/>
    <n v="456000"/>
    <n v="0"/>
    <n v="0"/>
    <n v="456000"/>
    <n v="312800"/>
    <m/>
    <n v="312800"/>
    <n v="312800"/>
    <n v="0"/>
    <n v="143200"/>
  </r>
  <r>
    <s v="Dir. Adm Financiera"/>
    <s v="Unid. Recursos Humanos"/>
    <x v="0"/>
    <x v="34"/>
    <x v="121"/>
    <x v="34"/>
    <s v="C:5.1.2.05.02.00.0.99999.0001"/>
    <s v="Viáticos dentro del país"/>
    <x v="90"/>
    <n v="266000"/>
    <n v="0"/>
    <n v="0"/>
    <n v="266000"/>
    <n v="85400"/>
    <m/>
    <n v="85400"/>
    <n v="85400"/>
    <n v="0"/>
    <n v="180600"/>
  </r>
  <r>
    <s v="Dir. Adm Financiera"/>
    <s v="Unid. Archivo"/>
    <x v="0"/>
    <x v="34"/>
    <x v="122"/>
    <x v="34"/>
    <s v="C:5.1.2.05.02.00.0.99999.0001"/>
    <s v="Viáticos dentro del país"/>
    <x v="90"/>
    <n v="215000"/>
    <n v="-127900"/>
    <n v="0"/>
    <n v="87100"/>
    <n v="47100"/>
    <m/>
    <n v="47100"/>
    <n v="47100"/>
    <n v="0"/>
    <n v="40000"/>
  </r>
  <r>
    <s v="Dir. Adm Financiera"/>
    <s v="Unid. Proveeduria y SG"/>
    <x v="0"/>
    <x v="34"/>
    <x v="123"/>
    <x v="34"/>
    <s v="C:5.1.2.05.02.00.0.99999.0001"/>
    <s v="Viáticos dentro del país"/>
    <x v="90"/>
    <n v="594000"/>
    <n v="0"/>
    <n v="0"/>
    <n v="594000"/>
    <n v="112300"/>
    <m/>
    <n v="112300"/>
    <n v="112300"/>
    <n v="0"/>
    <n v="481700"/>
  </r>
  <r>
    <s v="Dir. Asuntos Jurídicos"/>
    <s v="Depto. Legal"/>
    <x v="0"/>
    <x v="34"/>
    <x v="124"/>
    <x v="34"/>
    <s v="C:5.1.2.05.02.00.0.99999.0001"/>
    <s v="Viáticos dentro del país"/>
    <x v="90"/>
    <n v="825000"/>
    <n v="0"/>
    <n v="0"/>
    <n v="825000"/>
    <n v="321700"/>
    <m/>
    <n v="321700"/>
    <n v="321700"/>
    <n v="0"/>
    <n v="503300"/>
  </r>
  <r>
    <s v="Dir. Comercialización"/>
    <s v="Dir. Comercialización"/>
    <x v="0"/>
    <x v="34"/>
    <x v="125"/>
    <x v="34"/>
    <s v="C:5.1.2.05.02.00.0.99999.0001"/>
    <s v="Viáticos dentro del país"/>
    <x v="90"/>
    <n v="250000"/>
    <n v="-250000"/>
    <n v="0"/>
    <n v="0"/>
    <n v="0"/>
    <m/>
    <n v="0"/>
    <n v="0"/>
    <n v="0"/>
    <n v="0"/>
  </r>
  <r>
    <s v="Dir. Comercialización"/>
    <s v="Dir. Comercialización"/>
    <x v="0"/>
    <x v="34"/>
    <x v="126"/>
    <x v="34"/>
    <s v="C:5.1.2.05.02.00.0.99999.0001"/>
    <s v="Viáticos dentro del país"/>
    <x v="90"/>
    <n v="250000"/>
    <n v="-250000"/>
    <n v="0"/>
    <n v="0"/>
    <n v="0"/>
    <m/>
    <n v="0"/>
    <n v="0"/>
    <n v="0"/>
    <n v="0"/>
  </r>
  <r>
    <s v="Dir. Comercialización"/>
    <s v="Dir. Comercialización"/>
    <x v="0"/>
    <x v="34"/>
    <x v="127"/>
    <x v="34"/>
    <s v="C:5.1.2.05.02.00.0.99999.0001"/>
    <s v="Viáticos dentro del país"/>
    <x v="90"/>
    <n v="1500000"/>
    <n v="1400000"/>
    <n v="0"/>
    <n v="2900000"/>
    <n v="2626000"/>
    <m/>
    <n v="2626000"/>
    <n v="2626000"/>
    <n v="0"/>
    <n v="274000"/>
  </r>
  <r>
    <s v="Dir. Comercialización"/>
    <s v="Dir. Comercialización"/>
    <x v="0"/>
    <x v="34"/>
    <x v="128"/>
    <x v="34"/>
    <s v="C:5.1.2.05.02.00.0.99999.0001"/>
    <s v="Viáticos dentro del país"/>
    <x v="90"/>
    <n v="1000000"/>
    <n v="-1000000"/>
    <n v="0"/>
    <n v="0"/>
    <n v="0"/>
    <m/>
    <n v="0"/>
    <n v="0"/>
    <n v="0"/>
    <n v="0"/>
  </r>
  <r>
    <s v="Dir. Comercialización"/>
    <s v="Dir. Comercialización"/>
    <x v="0"/>
    <x v="34"/>
    <x v="129"/>
    <x v="34"/>
    <s v="C:5.1.2.05.02.00.0.99999.0001"/>
    <s v="Viáticos dentro del país"/>
    <x v="90"/>
    <n v="250000"/>
    <n v="-250000"/>
    <n v="0"/>
    <n v="0"/>
    <n v="0"/>
    <m/>
    <n v="0"/>
    <n v="0"/>
    <n v="0"/>
    <n v="0"/>
  </r>
  <r>
    <s v="Dir. Comercialización"/>
    <s v="Dir. Comercialización"/>
    <x v="0"/>
    <x v="34"/>
    <x v="130"/>
    <x v="34"/>
    <s v="C:5.1.2.05.02.00.0.99999.0001"/>
    <s v="Viáticos dentro del país"/>
    <x v="90"/>
    <n v="500000"/>
    <n v="-500000"/>
    <n v="0"/>
    <n v="0"/>
    <n v="0"/>
    <m/>
    <n v="0"/>
    <n v="0"/>
    <n v="0"/>
    <n v="0"/>
  </r>
  <r>
    <s v="Dir. Fomento"/>
    <s v="Depto. Fomento Forestal"/>
    <x v="0"/>
    <x v="34"/>
    <x v="131"/>
    <x v="34"/>
    <s v="C:5.1.2.05.02.00.0.99999.0001"/>
    <s v="Viáticos dentro del país"/>
    <x v="90"/>
    <n v="4075000"/>
    <n v="0"/>
    <n v="0"/>
    <n v="4075000"/>
    <n v="3733400.53"/>
    <m/>
    <n v="3733400.53"/>
    <n v="3733400.53"/>
    <n v="0"/>
    <n v="341599.4700000002"/>
  </r>
  <r>
    <s v="Dir. Fomento"/>
    <s v="Depto. Crédito Forestal"/>
    <x v="0"/>
    <x v="34"/>
    <x v="132"/>
    <x v="34"/>
    <s v="C:5.1.2.05.02.00.0.99999.0001"/>
    <s v="Viáticos dentro del país"/>
    <x v="90"/>
    <n v="978000"/>
    <n v="0"/>
    <n v="0"/>
    <n v="978000"/>
    <n v="930499.98"/>
    <m/>
    <n v="930499.98"/>
    <n v="930499.98"/>
    <n v="0"/>
    <n v="47500.020000000019"/>
  </r>
  <r>
    <s v="Dir. General"/>
    <s v="Unid. Planificación y CG"/>
    <x v="0"/>
    <x v="34"/>
    <x v="133"/>
    <x v="34"/>
    <s v="C:5.1.2.05.02.00.0.99999.0001"/>
    <s v="Viáticos dentro del país"/>
    <x v="90"/>
    <n v="432000"/>
    <n v="0"/>
    <n v="0"/>
    <n v="432000"/>
    <n v="248200"/>
    <m/>
    <n v="248200"/>
    <n v="248200"/>
    <n v="0"/>
    <n v="183800"/>
  </r>
  <r>
    <s v="Dir. General"/>
    <s v="Dir. General"/>
    <x v="0"/>
    <x v="34"/>
    <x v="134"/>
    <x v="34"/>
    <s v="C:5.1.2.05.02.00.0.99999.0001"/>
    <s v="Viáticos dentro del país"/>
    <x v="90"/>
    <n v="506000"/>
    <n v="117569"/>
    <n v="0"/>
    <n v="623569"/>
    <n v="510800"/>
    <m/>
    <n v="510800"/>
    <n v="510800"/>
    <n v="0"/>
    <n v="112769"/>
  </r>
  <r>
    <s v="Dir. General"/>
    <s v="Contraloria"/>
    <x v="0"/>
    <x v="34"/>
    <x v="135"/>
    <x v="34"/>
    <s v="C:5.1.2.05.02.00.0.99999.0001"/>
    <s v="Viáticos dentro del país"/>
    <x v="90"/>
    <n v="360000"/>
    <n v="0"/>
    <n v="0"/>
    <n v="360000"/>
    <n v="270000"/>
    <m/>
    <n v="270000"/>
    <n v="270000"/>
    <n v="0"/>
    <n v="90000"/>
  </r>
  <r>
    <s v="Dir. Serv. Ambientales"/>
    <s v="Depto. Control y Monitoreo"/>
    <x v="0"/>
    <x v="34"/>
    <x v="136"/>
    <x v="34"/>
    <s v="C:5.1.2.05.02.00.0.99999.0001"/>
    <s v="Viáticos dentro del país"/>
    <x v="90"/>
    <n v="9800000"/>
    <n v="0"/>
    <n v="0"/>
    <n v="9800000"/>
    <n v="9322290.5600000005"/>
    <n v="9.98"/>
    <n v="9322300.540000001"/>
    <n v="9322300.540000001"/>
    <n v="0"/>
    <n v="477699.45999999903"/>
  </r>
  <r>
    <s v="OR. Cañas"/>
    <s v="OR. Cañas"/>
    <x v="0"/>
    <x v="34"/>
    <x v="137"/>
    <x v="34"/>
    <s v="C:5.1.2.05.02.00.0.99999.0001"/>
    <s v="Viáticos dentro del país"/>
    <x v="90"/>
    <n v="405000"/>
    <n v="0"/>
    <n v="0"/>
    <n v="405000"/>
    <n v="184576.65"/>
    <m/>
    <n v="184576.65"/>
    <n v="184576.65"/>
    <n v="0"/>
    <n v="220423.35"/>
  </r>
  <r>
    <s v="OR. Caribe Norte"/>
    <s v="OR. Caribe Norte"/>
    <x v="0"/>
    <x v="34"/>
    <x v="138"/>
    <x v="34"/>
    <s v="C:5.1.2.05.02.00.0.99999.0001"/>
    <s v="Viáticos dentro del país"/>
    <x v="90"/>
    <n v="675000"/>
    <n v="-175000"/>
    <n v="0"/>
    <n v="500000"/>
    <n v="392305"/>
    <m/>
    <n v="392305"/>
    <n v="392305"/>
    <n v="0"/>
    <n v="107695"/>
  </r>
  <r>
    <s v="OR. Limón"/>
    <s v="OR. Limón"/>
    <x v="0"/>
    <x v="34"/>
    <x v="139"/>
    <x v="34"/>
    <s v="C:5.1.2.05.02.00.0.99999.0001"/>
    <s v="Viáticos dentro del país"/>
    <x v="90"/>
    <n v="540000"/>
    <n v="0"/>
    <n v="0"/>
    <n v="540000"/>
    <n v="537800"/>
    <m/>
    <n v="537800"/>
    <n v="537800"/>
    <n v="0"/>
    <n v="2200"/>
  </r>
  <r>
    <s v="OR. Nicoya"/>
    <s v="OR. Nicoya"/>
    <x v="0"/>
    <x v="34"/>
    <x v="140"/>
    <x v="34"/>
    <s v="C:5.1.2.05.02.00.0.99999.0001"/>
    <s v="Viáticos dentro del país"/>
    <x v="90"/>
    <n v="607500"/>
    <n v="0"/>
    <n v="0"/>
    <n v="607500"/>
    <n v="561500"/>
    <m/>
    <n v="561500"/>
    <n v="561500"/>
    <n v="0"/>
    <n v="46000"/>
  </r>
  <r>
    <s v="OR. Palmar Norte"/>
    <s v="OR. Palmar Norte"/>
    <x v="0"/>
    <x v="34"/>
    <x v="141"/>
    <x v="34"/>
    <s v="C:5.1.2.05.02.00.0.99999.0001"/>
    <s v="Viáticos dentro del país"/>
    <x v="90"/>
    <n v="675000"/>
    <n v="75000"/>
    <n v="0"/>
    <n v="750000"/>
    <n v="709000"/>
    <m/>
    <n v="709000"/>
    <n v="709000"/>
    <n v="0"/>
    <n v="41000"/>
  </r>
  <r>
    <s v="OR. San Carlos"/>
    <s v="OR. San Carlos"/>
    <x v="0"/>
    <x v="34"/>
    <x v="142"/>
    <x v="34"/>
    <s v="C:5.1.2.05.02.00.0.99999.0001"/>
    <s v="Viáticos dentro del país"/>
    <x v="90"/>
    <n v="595000"/>
    <n v="0"/>
    <n v="0"/>
    <n v="595000"/>
    <n v="537600"/>
    <m/>
    <n v="537600"/>
    <n v="537600"/>
    <n v="0"/>
    <n v="57400"/>
  </r>
  <r>
    <s v="OR. San Carlos"/>
    <s v="OR. San Carlos"/>
    <x v="0"/>
    <x v="34"/>
    <x v="143"/>
    <x v="34"/>
    <s v="C:5.1.2.05.02.00.0.99999.0001"/>
    <s v="Viáticos dentro del país"/>
    <x v="90"/>
    <n v="204000"/>
    <n v="0"/>
    <n v="0"/>
    <n v="204000"/>
    <n v="174600"/>
    <m/>
    <n v="174600"/>
    <n v="174600"/>
    <n v="0"/>
    <n v="29400"/>
  </r>
  <r>
    <s v="OR. San José 02"/>
    <s v="OR. San José 02"/>
    <x v="0"/>
    <x v="34"/>
    <x v="144"/>
    <x v="34"/>
    <s v="C:5.1.2.05.02.00.0.99999.0001"/>
    <s v="Viáticos dentro del país"/>
    <x v="90"/>
    <n v="675000"/>
    <n v="0"/>
    <n v="0"/>
    <n v="675000"/>
    <n v="555700"/>
    <m/>
    <n v="555700"/>
    <n v="555700"/>
    <n v="0"/>
    <n v="119300"/>
  </r>
  <r>
    <s v="OR. San José 01"/>
    <s v="OR. San José 01"/>
    <x v="0"/>
    <x v="34"/>
    <x v="145"/>
    <x v="34"/>
    <s v="C:5.1.2.05.02.00.0.99999.0001"/>
    <s v="Viáticos dentro del país"/>
    <x v="90"/>
    <n v="800000"/>
    <n v="0"/>
    <n v="0"/>
    <n v="800000"/>
    <n v="672600"/>
    <m/>
    <n v="672600"/>
    <n v="672600"/>
    <n v="0"/>
    <n v="127400"/>
  </r>
  <r>
    <s v="Dir. General"/>
    <s v="Unid. TIC"/>
    <x v="0"/>
    <x v="34"/>
    <x v="146"/>
    <x v="34"/>
    <s v="C:5.1.2.05.02.00.0.99999.0001"/>
    <s v="Viáticos dentro del país"/>
    <x v="90"/>
    <n v="827700"/>
    <n v="-827700"/>
    <n v="0"/>
    <n v="0"/>
    <n v="0"/>
    <m/>
    <n v="0"/>
    <n v="0"/>
    <n v="0"/>
    <n v="0"/>
  </r>
  <r>
    <s v="Dir. Adm Financiera"/>
    <s v="Unid. Proveeduria y SG"/>
    <x v="0"/>
    <x v="35"/>
    <x v="147"/>
    <x v="35"/>
    <s v="C:5.1.2.06.01.99.0.99999.0002"/>
    <s v="Seguros obligatorio Derecho circulación"/>
    <x v="91"/>
    <n v="630000"/>
    <n v="0"/>
    <n v="0"/>
    <n v="630000"/>
    <n v="593485"/>
    <m/>
    <n v="593485"/>
    <n v="593485"/>
    <n v="0"/>
    <n v="36515"/>
  </r>
  <r>
    <s v="Dir. Serv. Ambientales"/>
    <s v="Unid. Proveeduria y SG"/>
    <x v="0"/>
    <x v="35"/>
    <x v="148"/>
    <x v="35"/>
    <s v="C:5.1.2.06.01.08.0.99999.0001"/>
    <s v="Seguros de equipo electrónico"/>
    <x v="92"/>
    <n v="2600000"/>
    <n v="2142449"/>
    <n v="0"/>
    <n v="4742449"/>
    <n v="3161449"/>
    <n v="-385000"/>
    <n v="2776449"/>
    <n v="2776449"/>
    <n v="0"/>
    <n v="1966000"/>
  </r>
  <r>
    <s v="Dir. Adm Financiera"/>
    <s v="Unid. Recursos Humanos"/>
    <x v="0"/>
    <x v="35"/>
    <x v="149"/>
    <x v="35"/>
    <s v="C:1.1.9.01.01.01.0.99999.0001"/>
    <s v="Poliza de Riesgos de Trabajo pagado por adelantado"/>
    <x v="93"/>
    <n v="9200000"/>
    <n v="-561449"/>
    <n v="0"/>
    <n v="8638551"/>
    <n v="8510923"/>
    <m/>
    <n v="8510923"/>
    <n v="8510923"/>
    <n v="0"/>
    <n v="127628"/>
  </r>
  <r>
    <s v="Dir. Adm Financiera"/>
    <s v="Unid. Proveeduria y SG"/>
    <x v="0"/>
    <x v="35"/>
    <x v="150"/>
    <x v="35"/>
    <s v="C:1.1.9.01.01.01.0.99999.0002"/>
    <s v="Poliza de seguro de vehiculos pagado por adelantado"/>
    <x v="94"/>
    <n v="20400000"/>
    <n v="2082614"/>
    <n v="0"/>
    <n v="22482614"/>
    <n v="10816307"/>
    <m/>
    <n v="10816307"/>
    <n v="10816307"/>
    <n v="0"/>
    <n v="11666307"/>
  </r>
  <r>
    <s v="Dir. Adm Financiera"/>
    <s v="Unid. Recursos Humanos"/>
    <x v="0"/>
    <x v="36"/>
    <x v="151"/>
    <x v="36"/>
    <s v="C:5.1.2.07.01.00.0.99999.0001"/>
    <s v="Actividades de capacitación"/>
    <x v="95"/>
    <n v="5000000"/>
    <n v="1562800"/>
    <n v="0"/>
    <n v="6562800"/>
    <n v="6349462.9900000002"/>
    <m/>
    <n v="6349462.9900000002"/>
    <n v="6304333.4400000004"/>
    <n v="45129.546999999999"/>
    <n v="213337.00999999978"/>
  </r>
  <r>
    <s v="Dir. Adm Financiera"/>
    <s v="Unid. Recursos Humanos"/>
    <x v="0"/>
    <x v="36"/>
    <x v="152"/>
    <x v="36"/>
    <s v="C:5.1.2.07.01.00.0.99999.0001"/>
    <s v="Actividades de capacitación"/>
    <x v="96"/>
    <n v="0"/>
    <n v="0"/>
    <n v="0"/>
    <n v="0"/>
    <n v="0"/>
    <m/>
    <n v="0"/>
    <n v="0"/>
    <n v="0"/>
    <n v="0"/>
  </r>
  <r>
    <s v="Dir. Adm Financiera"/>
    <s v="Unid. Proveeduria y SG"/>
    <x v="0"/>
    <x v="37"/>
    <x v="153"/>
    <x v="37"/>
    <s v="C:5.1.2.07.02.00.0.99999.0001"/>
    <s v="Actividades protocolarias y sociales"/>
    <x v="97"/>
    <n v="500000"/>
    <n v="0"/>
    <n v="0"/>
    <n v="500000"/>
    <n v="339590"/>
    <m/>
    <n v="339590"/>
    <n v="339590"/>
    <n v="0"/>
    <n v="160410"/>
  </r>
  <r>
    <s v="Dir. General"/>
    <s v="Dir. General"/>
    <x v="0"/>
    <x v="37"/>
    <x v="154"/>
    <x v="37"/>
    <s v="C:5.1.2.07.02.00.0.99999.0001"/>
    <s v="Actividades protocolarias y sociales"/>
    <x v="98"/>
    <n v="80000"/>
    <n v="0"/>
    <n v="0"/>
    <n v="80000"/>
    <n v="80000"/>
    <m/>
    <n v="80000"/>
    <n v="80000"/>
    <n v="0"/>
    <n v="0"/>
  </r>
  <r>
    <s v="Dir. Comercialización"/>
    <s v="Dir. Comercialización"/>
    <x v="0"/>
    <x v="37"/>
    <x v="155"/>
    <x v="37"/>
    <s v="C:5.1.2.07.02.00.0.99999.0001"/>
    <s v="Actividades protocolarias y sociales"/>
    <x v="99"/>
    <n v="250000"/>
    <n v="0"/>
    <n v="0"/>
    <n v="250000"/>
    <n v="239406.42"/>
    <m/>
    <n v="239406.42"/>
    <n v="239406.42"/>
    <n v="0"/>
    <n v="10593.579999999987"/>
  </r>
  <r>
    <s v="Dir. Adm Financiera"/>
    <s v="Unid. Proveeduria y SG"/>
    <x v="0"/>
    <x v="38"/>
    <x v="156"/>
    <x v="38"/>
    <s v="C:5.1.2.08.01.99.0.99999.0001"/>
    <s v="Mantenimiento de edificios varios"/>
    <x v="100"/>
    <n v="2835000"/>
    <n v="0"/>
    <n v="-100000"/>
    <n v="2735000"/>
    <n v="2543106.04"/>
    <m/>
    <n v="2543106.04"/>
    <n v="2543106.04"/>
    <n v="0"/>
    <n v="191893.95999999996"/>
  </r>
  <r>
    <s v="Dir. Adm Financiera"/>
    <s v="Unid. Proveeduria y SG"/>
    <x v="0"/>
    <x v="38"/>
    <x v="157"/>
    <x v="38"/>
    <s v="C:5.1.2.08.01.99.0.99999.0001"/>
    <s v="Mantenimiento de edificios varios"/>
    <x v="101"/>
    <n v="3000000"/>
    <n v="0"/>
    <n v="0"/>
    <n v="3000000"/>
    <n v="2949752.56"/>
    <m/>
    <n v="2949752.56"/>
    <n v="2917540.17"/>
    <n v="32212.39"/>
    <n v="50247.439999999944"/>
  </r>
  <r>
    <s v="Dir. Adm Financiera"/>
    <s v="Unid. Proveeduria y SG"/>
    <x v="0"/>
    <x v="39"/>
    <x v="158"/>
    <x v="39"/>
    <s v="C:5.1.2.08.03.00.0.99999.0001"/>
    <s v="Mantenimiento y reparación de equipos de transporte, tracción y elevación"/>
    <x v="102"/>
    <n v="7800000"/>
    <n v="200000"/>
    <n v="0"/>
    <n v="8000000"/>
    <n v="7998727.5099999998"/>
    <m/>
    <n v="7998727.5099999998"/>
    <n v="7997011.9900000002"/>
    <n v="1715.52"/>
    <n v="1272.4900000002235"/>
  </r>
  <r>
    <s v="Dir. Adm Financiera"/>
    <s v="Unid. Proveeduria y SG"/>
    <x v="0"/>
    <x v="40"/>
    <x v="159"/>
    <x v="40"/>
    <s v="C:5.1.2.08.05.00.0.99999.0001"/>
    <s v="Mantenimiento y reparación de equipos y mobiliario de oficina"/>
    <x v="103"/>
    <n v="3000000"/>
    <n v="0"/>
    <n v="0"/>
    <n v="3000000"/>
    <n v="2889174.2"/>
    <m/>
    <n v="2889174.2"/>
    <n v="2876974.2"/>
    <n v="12200"/>
    <n v="110825.79999999981"/>
  </r>
  <r>
    <s v="Dir. Adm Financiera"/>
    <s v="Unid. Proveeduria y SG"/>
    <x v="0"/>
    <x v="40"/>
    <x v="160"/>
    <x v="40"/>
    <s v="C:5.1.2.08.05.00.0.99999.0001"/>
    <s v="Mantenimiento y reparación de equipos y mobiliario de oficina"/>
    <x v="104"/>
    <n v="700000"/>
    <n v="0"/>
    <n v="0"/>
    <n v="700000"/>
    <n v="576398.87"/>
    <m/>
    <n v="576398.87"/>
    <n v="571797.1"/>
    <n v="4601.7700000000004"/>
    <n v="123601.13"/>
  </r>
  <r>
    <s v="Dir. Asuntos Jurídicos"/>
    <s v="Depto. Formalización"/>
    <x v="0"/>
    <x v="40"/>
    <x v="161"/>
    <x v="40"/>
    <s v="C:5.1.2.08.05.00.0.99999.0001"/>
    <s v="Mantenimiento y reparación de equipos y mobiliario de oficina"/>
    <x v="105"/>
    <n v="35000"/>
    <n v="0"/>
    <n v="-35000"/>
    <n v="0"/>
    <n v="0"/>
    <m/>
    <n v="0"/>
    <n v="0"/>
    <n v="0"/>
    <n v="0"/>
  </r>
  <r>
    <s v="OR. San Carlos"/>
    <s v="OR. San Carlos"/>
    <x v="0"/>
    <x v="40"/>
    <x v="162"/>
    <x v="40"/>
    <s v="C:5.1.2.08.05.00.0.99999.0001"/>
    <s v="Mantenimiento y reparación de equipos y mobiliario de oficina"/>
    <x v="106"/>
    <n v="45000"/>
    <n v="0"/>
    <n v="-45000"/>
    <n v="0"/>
    <n v="0"/>
    <m/>
    <n v="0"/>
    <n v="0"/>
    <n v="0"/>
    <n v="0"/>
  </r>
  <r>
    <s v="Dir. Serv. Ambientales"/>
    <s v="Depto. Gestión SA"/>
    <x v="0"/>
    <x v="40"/>
    <x v="163"/>
    <x v="40"/>
    <s v="C:5.1.2.08.05.00.0.99999.0001"/>
    <s v="Mantenimiento y reparación de equipos y mobiliario de oficina"/>
    <x v="107"/>
    <n v="375000"/>
    <n v="0"/>
    <n v="0"/>
    <n v="375000"/>
    <n v="322173.92"/>
    <m/>
    <n v="322173.92"/>
    <n v="322173.92"/>
    <n v="0"/>
    <n v="52826.080000000016"/>
  </r>
  <r>
    <s v="Dir. Adm Financiera"/>
    <s v="Unid. Recursos Humanos"/>
    <x v="0"/>
    <x v="40"/>
    <x v="163"/>
    <x v="40"/>
    <s v="C:5.1.2.08.05.00.0.99999.0001"/>
    <s v="Mantenimiento y reparación de equipos y mobiliario de oficina"/>
    <x v="108"/>
    <n v="150000"/>
    <n v="0"/>
    <n v="0"/>
    <n v="150000"/>
    <n v="48138"/>
    <m/>
    <n v="48138"/>
    <n v="48138"/>
    <n v="0"/>
    <n v="101862"/>
  </r>
  <r>
    <s v="Dir. Adm Financiera"/>
    <s v="Unid. Archivo"/>
    <x v="0"/>
    <x v="40"/>
    <x v="164"/>
    <x v="40"/>
    <s v="C:5.1.2.08.05.00.0.99999.0001"/>
    <s v="Mantenimiento y reparación de equipos y mobiliario de oficina"/>
    <x v="107"/>
    <n v="850000"/>
    <n v="0"/>
    <n v="0"/>
    <n v="850000"/>
    <n v="677998.87"/>
    <m/>
    <n v="677998.87"/>
    <n v="677998.87"/>
    <n v="0"/>
    <n v="172001.13"/>
  </r>
  <r>
    <s v="Dir. Adm Financiera"/>
    <s v="Unid. Proveeduria y SG"/>
    <x v="0"/>
    <x v="41"/>
    <x v="165"/>
    <x v="41"/>
    <s v="C:5.1.2.08.06.00.0.99999.0001"/>
    <s v="Mantenimiento y reparación de equipos para computación"/>
    <x v="109"/>
    <n v="1400000"/>
    <n v="0"/>
    <n v="0"/>
    <n v="1400000"/>
    <n v="1347864"/>
    <m/>
    <n v="1347864"/>
    <n v="1338960"/>
    <n v="8904"/>
    <n v="52136"/>
  </r>
  <r>
    <s v="OR. Cañas"/>
    <s v="Unid. TIC"/>
    <x v="0"/>
    <x v="41"/>
    <x v="166"/>
    <x v="41"/>
    <s v="C:5.1.2.08.06.00.0.99999.0001"/>
    <s v="Mantenimiento y reparación de equipos para computación"/>
    <x v="110"/>
    <n v="450000"/>
    <n v="0"/>
    <n v="-124349"/>
    <n v="325651"/>
    <n v="110285.9"/>
    <m/>
    <n v="110285.9"/>
    <n v="110285.9"/>
    <n v="0"/>
    <n v="215365.1"/>
  </r>
  <r>
    <s v="OR. Caribe Norte"/>
    <s v="Unid. TIC"/>
    <x v="0"/>
    <x v="41"/>
    <x v="167"/>
    <x v="41"/>
    <s v="C:5.1.2.08.06.00.0.99999.0001"/>
    <s v="Mantenimiento y reparación de equipos para computación"/>
    <x v="111"/>
    <n v="600000"/>
    <n v="0"/>
    <n v="-188538"/>
    <n v="411462"/>
    <n v="185603.1"/>
    <m/>
    <n v="185603.1"/>
    <n v="185603.1"/>
    <n v="0"/>
    <n v="225858.9"/>
  </r>
  <r>
    <s v="OR. Nicoya"/>
    <s v="Unid. TIC"/>
    <x v="0"/>
    <x v="41"/>
    <x v="168"/>
    <x v="41"/>
    <s v="C:5.1.2.08.06.00.0.99999.0001"/>
    <s v="Mantenimiento y reparación de equipos para computación"/>
    <x v="112"/>
    <n v="450000"/>
    <n v="0"/>
    <n v="-66120"/>
    <n v="383880"/>
    <n v="161394"/>
    <m/>
    <n v="161394"/>
    <n v="161394"/>
    <n v="0"/>
    <n v="222486"/>
  </r>
  <r>
    <s v="OR. Palmar Norte"/>
    <s v="Unid. TIC"/>
    <x v="0"/>
    <x v="41"/>
    <x v="169"/>
    <x v="41"/>
    <s v="C:5.1.2.08.06.00.0.99999.0001"/>
    <s v="Mantenimiento y reparación de equipos para computación"/>
    <x v="113"/>
    <n v="450000"/>
    <n v="0"/>
    <n v="-93702"/>
    <n v="356298"/>
    <n v="137184.9"/>
    <m/>
    <n v="137184.9"/>
    <n v="137184.9"/>
    <n v="0"/>
    <n v="219113.1"/>
  </r>
  <r>
    <s v="OR. San Carlos"/>
    <s v="Unid. TIC"/>
    <x v="0"/>
    <x v="41"/>
    <x v="170"/>
    <x v="41"/>
    <s v="C:5.1.2.08.06.00.0.99999.0001"/>
    <s v="Mantenimiento y reparación de equipos para computación"/>
    <x v="114"/>
    <n v="450000"/>
    <n v="0"/>
    <n v="-62443"/>
    <n v="387557"/>
    <n v="164621.88"/>
    <m/>
    <n v="164621.88"/>
    <n v="164621.88"/>
    <n v="0"/>
    <n v="222935.12"/>
  </r>
  <r>
    <s v="OR. Limón"/>
    <s v="Unid. TIC"/>
    <x v="0"/>
    <x v="41"/>
    <x v="171"/>
    <x v="41"/>
    <s v="C:5.1.2.08.06.00.0.99999.0001"/>
    <s v="Mantenimiento y reparación de equipos para computación"/>
    <x v="115"/>
    <n v="450000"/>
    <n v="0"/>
    <n v="-72250"/>
    <n v="377750"/>
    <n v="156014.20000000001"/>
    <m/>
    <n v="156014.20000000001"/>
    <n v="156014.20000000001"/>
    <n v="0"/>
    <n v="221735.8"/>
  </r>
  <r>
    <s v="Dir. General"/>
    <s v="Unid. TIC"/>
    <x v="0"/>
    <x v="41"/>
    <x v="172"/>
    <x v="41"/>
    <s v="C:5.1.2.08.06.00.0.99999.0001"/>
    <s v="Mantenimiento y reparación de equipos para computación"/>
    <x v="116"/>
    <n v="980000"/>
    <n v="0"/>
    <n v="-327409"/>
    <n v="652591"/>
    <n v="529108.93999999994"/>
    <m/>
    <n v="529108.93999999994"/>
    <n v="524508.93999999994"/>
    <n v="4600"/>
    <n v="123482.06000000006"/>
  </r>
  <r>
    <s v="Dir. Adm Financiera"/>
    <s v="Unid. Proveeduria y SG"/>
    <x v="0"/>
    <x v="42"/>
    <x v="173"/>
    <x v="42"/>
    <s v="C:5.1.2.08.99.00.0.99999.0001"/>
    <s v="Otros gastos de mantenimiento y reparación"/>
    <x v="117"/>
    <n v="400000"/>
    <n v="0"/>
    <n v="0"/>
    <n v="400000"/>
    <n v="309202"/>
    <m/>
    <n v="309202"/>
    <n v="309202"/>
    <n v="0"/>
    <n v="90798"/>
  </r>
  <r>
    <s v="Dir. Adm Financiera"/>
    <s v="Unid. Salud Ocupacional"/>
    <x v="0"/>
    <x v="42"/>
    <x v="174"/>
    <x v="42"/>
    <s v="C:5.1.2.08.99.00.0.99999.0001"/>
    <s v="Otros gastos de mantenimiento y reparación"/>
    <x v="118"/>
    <n v="135000"/>
    <n v="0"/>
    <n v="0"/>
    <n v="135000"/>
    <n v="44070"/>
    <m/>
    <n v="44070"/>
    <n v="43290"/>
    <n v="780"/>
    <n v="90930"/>
  </r>
  <r>
    <s v="Dir. Adm Financiera"/>
    <s v="Unid. Salud Ocupacional"/>
    <x v="0"/>
    <x v="42"/>
    <x v="175"/>
    <x v="42"/>
    <s v="C:5.1.2.08.99.00.0.99999.0001"/>
    <s v="Otros gastos de mantenimiento y reparación"/>
    <x v="119"/>
    <n v="240000"/>
    <n v="-240000"/>
    <n v="0"/>
    <n v="0"/>
    <n v="0"/>
    <m/>
    <n v="0"/>
    <n v="0"/>
    <n v="0"/>
    <n v="0"/>
  </r>
  <r>
    <s v="Dir. Serv. Ambientales"/>
    <s v="Depto. Control y Monitoreo"/>
    <x v="0"/>
    <x v="42"/>
    <x v="176"/>
    <x v="42"/>
    <s v="C:5.1.2.08.99.00.0.99999.0001"/>
    <s v="Otros gastos de mantenimiento y reparación"/>
    <x v="120"/>
    <n v="0"/>
    <n v="880000"/>
    <n v="0"/>
    <n v="880000"/>
    <n v="414740.62"/>
    <m/>
    <n v="414740.62"/>
    <n v="407400.08"/>
    <n v="7340.54"/>
    <n v="465259.38"/>
  </r>
  <r>
    <s v="Dir. Adm Financiera"/>
    <s v="Unid. Salud Ocupacional"/>
    <x v="0"/>
    <x v="42"/>
    <x v="176"/>
    <x v="42"/>
    <s v="C:5.1.2.08.99.00.0.99999.0001"/>
    <s v="Otros gastos de mantenimiento y reparación"/>
    <x v="121"/>
    <n v="241472"/>
    <n v="0"/>
    <n v="0"/>
    <n v="241472"/>
    <n v="155882.09"/>
    <m/>
    <n v="155882.09"/>
    <n v="155882.09"/>
    <n v="0"/>
    <n v="85589.91"/>
  </r>
  <r>
    <s v="Dir. Adm Financiera"/>
    <s v="Unid. Proveeduria y SG"/>
    <x v="0"/>
    <x v="43"/>
    <x v="177"/>
    <x v="43"/>
    <s v="C:5.9.9.02.01.00.0.99999.0001"/>
    <s v="Impuestos"/>
    <x v="122"/>
    <n v="1020000"/>
    <n v="0"/>
    <n v="0"/>
    <n v="1020000"/>
    <n v="586922"/>
    <m/>
    <n v="586922"/>
    <n v="586922"/>
    <n v="0"/>
    <n v="433078"/>
  </r>
  <r>
    <s v="Dir. General"/>
    <s v="Unid. TIC"/>
    <x v="0"/>
    <x v="44"/>
    <x v="178"/>
    <x v="44"/>
    <s v="C:5.1.2.99.01.00.0.99999.0001"/>
    <s v="Servicios de regulación"/>
    <x v="123"/>
    <n v="150920"/>
    <n v="0"/>
    <n v="0"/>
    <n v="150920"/>
    <n v="113494"/>
    <m/>
    <n v="113494"/>
    <n v="113494"/>
    <n v="0"/>
    <n v="37426"/>
  </r>
  <r>
    <s v="Dir. Adm Financiera"/>
    <s v="Unid. Tesoreria"/>
    <x v="0"/>
    <x v="45"/>
    <x v="179"/>
    <x v="45"/>
    <s v="C:5.9.9.99.03.00.0.99999.0002"/>
    <s v="Multas y cargos moratorios"/>
    <x v="124"/>
    <n v="100000"/>
    <n v="0"/>
    <n v="0"/>
    <n v="100000"/>
    <n v="11500.64"/>
    <m/>
    <n v="11500.64"/>
    <n v="8495.64"/>
    <n v="3005"/>
    <n v="88499.36"/>
  </r>
  <r>
    <s v="Dir. Adm Financiera"/>
    <s v="Unid. Proveeduria y SG"/>
    <x v="0"/>
    <x v="46"/>
    <x v="180"/>
    <x v="46"/>
    <s v="C:5.9.9.99.03.00.0.99999.0001"/>
    <s v="Deducibles"/>
    <x v="125"/>
    <n v="600000"/>
    <n v="0"/>
    <m/>
    <n v="600000"/>
    <n v="0"/>
    <m/>
    <n v="0"/>
    <n v="0"/>
    <n v="0"/>
    <n v="600000"/>
  </r>
  <r>
    <s v="Dir. Adm Financiera"/>
    <s v="Unid. Proveeduria y SG"/>
    <x v="0"/>
    <x v="47"/>
    <x v="181"/>
    <x v="47"/>
    <s v="C:5.1.2.99.99.00.0.99999.0001"/>
    <s v="Otros servicios varios"/>
    <x v="126"/>
    <n v="200000"/>
    <n v="0"/>
    <m/>
    <n v="200000"/>
    <n v="0"/>
    <m/>
    <n v="0"/>
    <n v="0"/>
    <n v="0"/>
    <n v="200000"/>
  </r>
  <r>
    <s v="Dir. Adm Financiera"/>
    <s v="Unid. Proveeduria y SG"/>
    <x v="0"/>
    <x v="47"/>
    <x v="182"/>
    <x v="47"/>
    <s v="C:5.9.9.99.03.00.0.99999.0003"/>
    <s v="Reposición placa para vehículo"/>
    <x v="127"/>
    <n v="40000"/>
    <n v="0"/>
    <m/>
    <n v="40000"/>
    <n v="0"/>
    <m/>
    <n v="0"/>
    <n v="0"/>
    <n v="0"/>
    <n v="40000"/>
  </r>
  <r>
    <s v="Dir. Adm Financiera"/>
    <s v="Unid. Proveeduria y SG"/>
    <x v="0"/>
    <x v="48"/>
    <x v="183"/>
    <x v="48"/>
    <s v="C:5.1.3.01.01.00.0.99999.0001"/>
    <s v="Combustibles y lubricantes"/>
    <x v="128"/>
    <n v="1800000"/>
    <n v="-559987"/>
    <n v="0"/>
    <n v="1240013"/>
    <n v="991856"/>
    <m/>
    <n v="991856"/>
    <n v="628427"/>
    <n v="363429"/>
    <n v="248157"/>
  </r>
  <r>
    <s v="Dir. Comercialización"/>
    <s v="Dir. Comercialización"/>
    <x v="0"/>
    <x v="48"/>
    <x v="183"/>
    <x v="48"/>
    <s v="C:1.1.1.01.03.02.2.21103.0002"/>
    <s v="Cuenta Maestra Nº 01235-01-00-00-00 BN-FLOTA"/>
    <x v="128"/>
    <n v="1100000"/>
    <n v="0"/>
    <n v="0"/>
    <n v="1100000"/>
    <n v="808058"/>
    <m/>
    <n v="808058"/>
    <n v="717557"/>
    <n v="90501"/>
    <n v="291942"/>
  </r>
  <r>
    <s v="Dir. Asuntos Jurídicos"/>
    <s v="Depto. Formalización"/>
    <x v="0"/>
    <x v="48"/>
    <x v="184"/>
    <x v="48"/>
    <s v="C:5.1.3.01.01.00.0.99999.0001"/>
    <s v="Combustibles y lubricantes"/>
    <x v="128"/>
    <n v="460000"/>
    <n v="0"/>
    <n v="0"/>
    <n v="460000"/>
    <n v="204460"/>
    <m/>
    <n v="204460"/>
    <n v="175561"/>
    <n v="28899"/>
    <n v="255540"/>
  </r>
  <r>
    <s v="OR. Palmar Norte"/>
    <s v="OR. Palmar Norte"/>
    <x v="0"/>
    <x v="48"/>
    <x v="184"/>
    <x v="48"/>
    <s v="C:5.1.3.01.01.00.0.99999.0001"/>
    <s v="Combustibles y lubricantes"/>
    <x v="128"/>
    <n v="1000000"/>
    <n v="59987"/>
    <n v="0"/>
    <n v="1059987"/>
    <n v="1058923"/>
    <m/>
    <n v="1058923"/>
    <n v="985990"/>
    <n v="72933"/>
    <n v="1064"/>
  </r>
  <r>
    <s v="Dir. Fomento"/>
    <s v="Depto. Crédito Forestal"/>
    <x v="0"/>
    <x v="48"/>
    <x v="185"/>
    <x v="48"/>
    <s v="C:5.1.3.01.01.00.0.99999.0001"/>
    <s v="Combustibles y lubricantes"/>
    <x v="128"/>
    <n v="600000"/>
    <n v="0"/>
    <n v="0"/>
    <n v="600000"/>
    <n v="514260"/>
    <m/>
    <n v="514260"/>
    <n v="514260"/>
    <n v="0"/>
    <n v="85740"/>
  </r>
  <r>
    <s v="Dir. Fomento"/>
    <s v="Depto. Fomento Forestal"/>
    <x v="0"/>
    <x v="48"/>
    <x v="186"/>
    <x v="48"/>
    <s v="C:5.1.3.01.01.00.0.99999.0001"/>
    <s v="Combustibles y lubricantes"/>
    <x v="128"/>
    <n v="1100000"/>
    <n v="0"/>
    <n v="0"/>
    <n v="1100000"/>
    <n v="812891"/>
    <m/>
    <n v="812891"/>
    <n v="779889"/>
    <n v="33002"/>
    <n v="287109"/>
  </r>
  <r>
    <s v="Dir. General"/>
    <s v="Dir. General"/>
    <x v="0"/>
    <x v="48"/>
    <x v="187"/>
    <x v="48"/>
    <s v="C:5.1.3.01.01.00.0.99999.0001"/>
    <s v="Combustibles y lubricantes"/>
    <x v="128"/>
    <n v="2000000"/>
    <n v="0"/>
    <n v="0"/>
    <n v="2000000"/>
    <n v="1941745"/>
    <m/>
    <n v="1941745"/>
    <n v="1794733"/>
    <n v="147012"/>
    <n v="58255"/>
  </r>
  <r>
    <s v="Dir. Serv. Ambientales"/>
    <s v="Depto. Control y Monitoreo"/>
    <x v="0"/>
    <x v="48"/>
    <x v="188"/>
    <x v="48"/>
    <s v="C:5.1.3.01.01.00.0.99999.0001"/>
    <s v="Combustibles y lubricantes"/>
    <x v="128"/>
    <n v="7000000"/>
    <n v="0"/>
    <n v="0"/>
    <n v="7000000"/>
    <n v="3490569"/>
    <m/>
    <n v="3490569"/>
    <n v="3177486"/>
    <n v="313083"/>
    <n v="3509431"/>
  </r>
  <r>
    <s v="OR. Cañas"/>
    <s v="OR. Cañas"/>
    <x v="0"/>
    <x v="48"/>
    <x v="189"/>
    <x v="48"/>
    <s v="C:5.1.3.01.01.00.0.99999.0001"/>
    <s v="Combustibles y lubricantes"/>
    <x v="128"/>
    <n v="600000"/>
    <n v="0"/>
    <n v="0"/>
    <n v="600000"/>
    <n v="205503"/>
    <m/>
    <n v="205503"/>
    <n v="181003"/>
    <n v="24500"/>
    <n v="394497"/>
  </r>
  <r>
    <s v="OR. Caribe Norte"/>
    <s v="OR. Caribe Norte"/>
    <x v="0"/>
    <x v="48"/>
    <x v="190"/>
    <x v="48"/>
    <s v="C:5.1.3.01.01.00.0.99999.0001"/>
    <s v="Combustibles y lubricantes"/>
    <x v="128"/>
    <n v="1000000"/>
    <n v="-200000"/>
    <n v="0"/>
    <n v="800000"/>
    <n v="605157"/>
    <m/>
    <n v="605157"/>
    <n v="565157"/>
    <n v="40000"/>
    <n v="194843"/>
  </r>
  <r>
    <s v="OR. Limón"/>
    <s v="OR. Limón"/>
    <x v="0"/>
    <x v="48"/>
    <x v="191"/>
    <x v="48"/>
    <s v="C:5.1.3.01.01.00.0.99999.0001"/>
    <s v="Combustibles y lubricantes"/>
    <x v="128"/>
    <n v="500000"/>
    <n v="0"/>
    <n v="0"/>
    <n v="500000"/>
    <n v="409108"/>
    <m/>
    <n v="409108"/>
    <n v="346602"/>
    <n v="62506"/>
    <n v="90892"/>
  </r>
  <r>
    <s v="OR. Nicoya"/>
    <s v="OR. Nicoya"/>
    <x v="0"/>
    <x v="48"/>
    <x v="192"/>
    <x v="48"/>
    <s v="C:5.1.3.01.01.00.0.99999.0001"/>
    <s v="Combustibles y lubricantes"/>
    <x v="128"/>
    <n v="1000000"/>
    <n v="-800000"/>
    <n v="0"/>
    <n v="200000"/>
    <n v="188014"/>
    <m/>
    <n v="188014"/>
    <n v="188014"/>
    <n v="0"/>
    <n v="11986"/>
  </r>
  <r>
    <s v="OR. San Carlos"/>
    <s v="OR. San Carlos"/>
    <x v="0"/>
    <x v="48"/>
    <x v="193"/>
    <x v="48"/>
    <s v="C:5.1.3.01.01.00.0.99999.0001"/>
    <s v="Combustibles y lubricantes"/>
    <x v="128"/>
    <n v="1200000"/>
    <n v="0"/>
    <n v="0"/>
    <n v="1200000"/>
    <n v="496330"/>
    <m/>
    <n v="496330"/>
    <n v="496330"/>
    <n v="0"/>
    <n v="703670"/>
  </r>
  <r>
    <s v="OR. San José 01"/>
    <s v="OR. San José 01"/>
    <x v="0"/>
    <x v="48"/>
    <x v="194"/>
    <x v="48"/>
    <s v="C:5.1.3.01.01.00.0.99999.0001"/>
    <s v="Combustibles y lubricantes"/>
    <x v="128"/>
    <n v="600000"/>
    <n v="0"/>
    <n v="0"/>
    <n v="600000"/>
    <n v="458057"/>
    <m/>
    <n v="458057"/>
    <n v="384060"/>
    <n v="73997"/>
    <n v="141943"/>
  </r>
  <r>
    <s v="OR. San José 02"/>
    <s v="OR. San José 02"/>
    <x v="0"/>
    <x v="48"/>
    <x v="195"/>
    <x v="48"/>
    <s v="C:5.1.3.01.01.00.0.99999.0001"/>
    <s v="Combustibles y lubricantes"/>
    <x v="128"/>
    <n v="800000"/>
    <n v="0"/>
    <n v="0"/>
    <n v="800000"/>
    <n v="460792"/>
    <m/>
    <n v="460792"/>
    <n v="430792"/>
    <n v="30000"/>
    <n v="339208"/>
  </r>
  <r>
    <s v="Dir. Adm Financiera"/>
    <s v="Unid. Salud Ocupacional"/>
    <x v="0"/>
    <x v="49"/>
    <x v="196"/>
    <x v="49"/>
    <s v="C:5.1.3.01.02.00.0.99999.0001"/>
    <s v="Productos farmacéuticos y medicinales"/>
    <x v="129"/>
    <n v="120000"/>
    <n v="0"/>
    <n v="0"/>
    <n v="120000"/>
    <n v="94151.15"/>
    <n v="-0.36"/>
    <n v="94150.79"/>
    <n v="92484.76"/>
    <n v="1666.0320000000002"/>
    <n v="25849.210000000006"/>
  </r>
  <r>
    <s v="Dir. Adm Financiera"/>
    <s v="Unid. Salud Ocupacional"/>
    <x v="0"/>
    <x v="49"/>
    <x v="197"/>
    <x v="49"/>
    <s v="C:5.1.3.01.02.00.0.99999.0001"/>
    <s v="Productos farmacéuticos y medicinales"/>
    <x v="130"/>
    <n v="13600"/>
    <n v="0"/>
    <n v="0"/>
    <n v="13600"/>
    <n v="10098"/>
    <m/>
    <n v="10098"/>
    <n v="10098"/>
    <n v="0"/>
    <n v="3502"/>
  </r>
  <r>
    <s v="Dir. Adm Financiera"/>
    <s v="Unid. Salud Ocupacional"/>
    <x v="0"/>
    <x v="49"/>
    <x v="198"/>
    <x v="49"/>
    <s v="C:5.1.3.01.02.00.0.99999.0001"/>
    <s v="Productos farmacéuticos y medicinales"/>
    <x v="131"/>
    <n v="48000"/>
    <n v="0"/>
    <n v="0"/>
    <n v="48000"/>
    <n v="0"/>
    <m/>
    <n v="0"/>
    <n v="0"/>
    <n v="0"/>
    <n v="48000"/>
  </r>
  <r>
    <s v="Dir. Adm Financiera"/>
    <s v="Unid. Proveeduria y SG"/>
    <x v="0"/>
    <x v="50"/>
    <x v="199"/>
    <x v="50"/>
    <s v="C:1.1.4.01.01.04.0.99999.0001"/>
    <s v="Tintas, pinturas y diluyentes"/>
    <x v="132"/>
    <n v="3000000"/>
    <n v="1000000"/>
    <n v="0"/>
    <n v="4000000"/>
    <n v="3878610.34"/>
    <m/>
    <n v="3878610.34"/>
    <n v="3874202.22"/>
    <n v="4408.1396000000004"/>
    <n v="121389.66000000015"/>
  </r>
  <r>
    <s v="Dir. Adm Financiera"/>
    <s v="Unid. Salud Ocupacional"/>
    <x v="0"/>
    <x v="51"/>
    <x v="200"/>
    <x v="51"/>
    <s v="C:5.1.3.01.99.00.0.99999.0001"/>
    <s v="Otros productos químicos y conexos"/>
    <x v="133"/>
    <n v="110000"/>
    <n v="0"/>
    <n v="0"/>
    <n v="110000"/>
    <n v="99440"/>
    <m/>
    <n v="99440"/>
    <n v="99440"/>
    <n v="0"/>
    <n v="10560"/>
  </r>
  <r>
    <s v="Dir. Adm Financiera"/>
    <s v="Unid. Salud Ocupacional"/>
    <x v="0"/>
    <x v="52"/>
    <x v="201"/>
    <x v="52"/>
    <s v="C:5.1.3.02.03.00.0.99999.0001"/>
    <s v="Alimentos y bebidas"/>
    <x v="134"/>
    <n v="300000"/>
    <n v="-300000"/>
    <n v="0"/>
    <n v="0"/>
    <n v="0"/>
    <m/>
    <n v="0"/>
    <n v="0"/>
    <n v="0"/>
    <n v="0"/>
  </r>
  <r>
    <s v="Dir. Adm Financiera"/>
    <s v="Unid. Proveeduria y SG"/>
    <x v="0"/>
    <x v="52"/>
    <x v="202"/>
    <x v="52"/>
    <s v="C:5.1.3.02.03.00.0.99999.0001"/>
    <s v="Alimentos y bebidas"/>
    <x v="135"/>
    <n v="200000"/>
    <n v="201664.12"/>
    <n v="0"/>
    <n v="401664.12"/>
    <n v="401180.08"/>
    <m/>
    <n v="401180.08"/>
    <n v="397169.92000000004"/>
    <n v="4010.16"/>
    <n v="484.03999999997905"/>
  </r>
  <r>
    <s v="Dir. Adm Financiera"/>
    <s v="Unid. Proveeduria y SG"/>
    <x v="0"/>
    <x v="52"/>
    <x v="203"/>
    <x v="52"/>
    <s v="C:5.1.3.02.03.00.0.99999.0001"/>
    <s v="Alimentos y bebidas"/>
    <x v="136"/>
    <n v="600000"/>
    <n v="724251.62"/>
    <n v="0"/>
    <n v="1324251.6200000001"/>
    <n v="1141524.25"/>
    <m/>
    <n v="1141524.25"/>
    <n v="1131354.82"/>
    <n v="10169.43"/>
    <n v="182727.37000000011"/>
  </r>
  <r>
    <s v="Dir. General"/>
    <s v="Dir. General"/>
    <x v="0"/>
    <x v="52"/>
    <x v="204"/>
    <x v="52"/>
    <s v="C:5.1.3.02.03.00.0.99999.0001"/>
    <s v="Alimentos y bebidas"/>
    <x v="137"/>
    <n v="570050"/>
    <n v="-25900.14"/>
    <n v="0"/>
    <n v="544149.86"/>
    <n v="522149.86"/>
    <m/>
    <n v="522149.86"/>
    <n v="522149.86"/>
    <n v="0"/>
    <n v="22000"/>
  </r>
  <r>
    <s v="Dir. Adm Financiera"/>
    <s v="Unid. Proveeduria y SG"/>
    <x v="0"/>
    <x v="52"/>
    <x v="205"/>
    <x v="52"/>
    <s v="C:1.1.4.01.02.03.0.99999.0001"/>
    <s v="Alimentos y bebidas"/>
    <x v="138"/>
    <n v="1300000"/>
    <n v="199984.4"/>
    <n v="0"/>
    <n v="1499984.4"/>
    <n v="1499984.4"/>
    <m/>
    <n v="1499984.4"/>
    <n v="1499984.4"/>
    <n v="0"/>
    <n v="0"/>
  </r>
  <r>
    <s v="Dir. Adm Financiera"/>
    <s v="Unid. Salud Ocupacional"/>
    <x v="0"/>
    <x v="53"/>
    <x v="206"/>
    <x v="53"/>
    <s v="C:5.1.3.03.01.00.0.99999.0001"/>
    <s v="Materiales y productos metálicos"/>
    <x v="139"/>
    <n v="94500"/>
    <n v="-22631"/>
    <n v="0"/>
    <n v="71869"/>
    <n v="0"/>
    <m/>
    <n v="0"/>
    <n v="0"/>
    <n v="0"/>
    <n v="71869"/>
  </r>
  <r>
    <s v="Dir. Adm Financiera"/>
    <s v="Unid. Salud Ocupacional"/>
    <x v="0"/>
    <x v="53"/>
    <x v="207"/>
    <x v="53"/>
    <s v="C:5.1.3.03.01.00.0.99999.0001"/>
    <s v="Materiales y productos metálicos"/>
    <x v="140"/>
    <n v="0"/>
    <n v="77631"/>
    <n v="0"/>
    <n v="77631"/>
    <n v="46000"/>
    <m/>
    <n v="46000"/>
    <n v="46000"/>
    <n v="0"/>
    <n v="31631"/>
  </r>
  <r>
    <s v="Dir. Adm Financiera"/>
    <s v="Unid. Salud Ocupacional"/>
    <x v="0"/>
    <x v="54"/>
    <x v="208"/>
    <x v="54"/>
    <s v="C:5.1.3.03.03.00.0.99999.0001"/>
    <s v="Madera y sus derivados"/>
    <x v="141"/>
    <n v="260000"/>
    <n v="0"/>
    <n v="0"/>
    <n v="260000"/>
    <n v="170000"/>
    <m/>
    <n v="170000"/>
    <n v="170000"/>
    <n v="0"/>
    <n v="90000"/>
  </r>
  <r>
    <s v="Dir. General"/>
    <s v="Unid. TIC"/>
    <x v="0"/>
    <x v="55"/>
    <x v="209"/>
    <x v="55"/>
    <s v="C:5.1.3.03.04.00.0.99999.0001"/>
    <s v="Materiales y productos eléctricos, telefónicos y de cómputo"/>
    <x v="142"/>
    <n v="100000"/>
    <n v="0"/>
    <n v="0"/>
    <n v="100000"/>
    <n v="26800"/>
    <m/>
    <n v="26800"/>
    <n v="26800"/>
    <n v="0"/>
    <n v="73200"/>
  </r>
  <r>
    <s v="Dir. Adm Financiera"/>
    <s v="Unid. TIC"/>
    <x v="0"/>
    <x v="55"/>
    <x v="209"/>
    <x v="55"/>
    <s v="C:5.1.3.03.04.00.0.99999.0001"/>
    <s v="Materiales y productos eléctricos, telefónicos y de cómputo"/>
    <x v="143"/>
    <n v="82500"/>
    <n v="-8836"/>
    <n v="0"/>
    <n v="73664"/>
    <n v="34564.49"/>
    <m/>
    <n v="34564.49"/>
    <n v="34564.49"/>
    <n v="0"/>
    <n v="39099.51"/>
  </r>
  <r>
    <s v="Dir. Adm Financiera"/>
    <s v="Unid. Proveeduria y SG"/>
    <x v="0"/>
    <x v="55"/>
    <x v="210"/>
    <x v="55"/>
    <s v="C:5.1.3.03.04.00.0.99999.0001"/>
    <s v="Materiales y productos eléctricos, telefónicos y de cómputo"/>
    <x v="144"/>
    <n v="150000"/>
    <n v="-150000"/>
    <n v="0"/>
    <n v="0"/>
    <n v="0"/>
    <m/>
    <n v="0"/>
    <n v="0"/>
    <n v="0"/>
    <n v="0"/>
  </r>
  <r>
    <s v="Dir. Comercialización"/>
    <s v="Dir. Comercialización"/>
    <x v="0"/>
    <x v="55"/>
    <x v="211"/>
    <x v="55"/>
    <s v="C:5.1.3.03.04.00.0.99999.0001"/>
    <s v="Materiales y productos eléctricos, telefónicos y de cómputo"/>
    <x v="145"/>
    <n v="90552"/>
    <n v="-90552"/>
    <n v="0"/>
    <n v="0"/>
    <n v="0"/>
    <m/>
    <n v="0"/>
    <n v="0"/>
    <n v="0"/>
    <n v="0"/>
  </r>
  <r>
    <s v="Dir. Adm Financiera"/>
    <s v="Unid. TIC"/>
    <x v="0"/>
    <x v="55"/>
    <x v="212"/>
    <x v="55"/>
    <s v="C:5.1.3.03.04.00.0.99999.0001"/>
    <s v="Materiales y productos eléctricos, telefónicos y de cómputo"/>
    <x v="146"/>
    <n v="50000"/>
    <n v="-1461"/>
    <n v="0"/>
    <n v="48539"/>
    <n v="34263.589999999997"/>
    <m/>
    <n v="34263.589999999997"/>
    <n v="34263.589999999997"/>
    <n v="0"/>
    <n v="14275.410000000003"/>
  </r>
  <r>
    <s v="Dir. Adm Financiera"/>
    <s v="Unid. Salud Ocupacional"/>
    <x v="0"/>
    <x v="56"/>
    <x v="213"/>
    <x v="56"/>
    <s v="C:5.1.3.03.06.00.0.99999.0001"/>
    <s v="Materiales y productos de plástico"/>
    <x v="147"/>
    <n v="220000"/>
    <n v="0"/>
    <n v="0"/>
    <n v="220000"/>
    <n v="144753"/>
    <m/>
    <n v="144753"/>
    <n v="142191"/>
    <n v="2562"/>
    <n v="75247"/>
  </r>
  <r>
    <s v="Dir. Adm Financiera"/>
    <s v="Unid. Salud Ocupacional"/>
    <x v="0"/>
    <x v="57"/>
    <x v="214"/>
    <x v="57"/>
    <s v="C:5.1.3.04.01.00.0.00000.0001"/>
    <s v="Herramientas e instrumentos"/>
    <x v="148"/>
    <n v="80000"/>
    <n v="-80000"/>
    <n v="0"/>
    <n v="0"/>
    <n v="0"/>
    <m/>
    <n v="0"/>
    <n v="0"/>
    <n v="0"/>
    <n v="0"/>
  </r>
  <r>
    <s v="Dir. General"/>
    <s v="Unid. TIC"/>
    <x v="0"/>
    <x v="57"/>
    <x v="215"/>
    <x v="57"/>
    <s v="C:5.1.3.04.01.00.0.00000.0001"/>
    <s v="Herramientas e instrumentos"/>
    <x v="149"/>
    <n v="100000"/>
    <n v="0"/>
    <n v="0"/>
    <n v="100000"/>
    <n v="59672.68"/>
    <m/>
    <n v="59672.68"/>
    <n v="59672.68"/>
    <n v="0"/>
    <n v="40327.32"/>
  </r>
  <r>
    <s v="Dir. Adm Financiera"/>
    <s v="Unid. Proveeduria y SG"/>
    <x v="0"/>
    <x v="57"/>
    <x v="216"/>
    <x v="57"/>
    <s v="C:5.1.3.04.01.00.0.00000.0001"/>
    <s v="Herramientas e instrumentos"/>
    <x v="150"/>
    <n v="50000"/>
    <n v="-50000"/>
    <n v="0"/>
    <n v="0"/>
    <n v="0"/>
    <m/>
    <n v="0"/>
    <n v="0"/>
    <n v="0"/>
    <n v="0"/>
  </r>
  <r>
    <s v="OR. San Carlos"/>
    <s v="OR. San Carlos"/>
    <x v="0"/>
    <x v="57"/>
    <x v="217"/>
    <x v="57"/>
    <s v="C:5.1.3.04.01.00.0.00000.0001"/>
    <s v="Herramientas e instrumentos"/>
    <x v="151"/>
    <n v="100000"/>
    <n v="-100000"/>
    <n v="0"/>
    <n v="0"/>
    <n v="0"/>
    <m/>
    <n v="0"/>
    <n v="0"/>
    <n v="0"/>
    <n v="0"/>
  </r>
  <r>
    <s v="Dir. Adm Financiera"/>
    <s v="Unid. Proveeduria y SG"/>
    <x v="0"/>
    <x v="58"/>
    <x v="218"/>
    <x v="58"/>
    <s v="C:1.1.4.01.04.02.0.99999.0001"/>
    <s v="Llantas"/>
    <x v="152"/>
    <n v="800000"/>
    <n v="217060"/>
    <n v="0"/>
    <n v="1017060"/>
    <n v="935219.95"/>
    <m/>
    <n v="935219.95"/>
    <n v="931288.98"/>
    <n v="3930.9760000000001"/>
    <n v="81840.050000000047"/>
  </r>
  <r>
    <s v="Dir. Adm Financiera"/>
    <s v="Unid. Proveeduria y SG"/>
    <x v="0"/>
    <x v="58"/>
    <x v="219"/>
    <x v="58"/>
    <s v="C:5.1.3.04.02.00.0.99999.0001"/>
    <s v="Repuestos y accesorios"/>
    <x v="153"/>
    <n v="300000"/>
    <n v="132940"/>
    <n v="0"/>
    <n v="432940"/>
    <n v="432940"/>
    <m/>
    <n v="432940"/>
    <n v="432940"/>
    <n v="0"/>
    <n v="0"/>
  </r>
  <r>
    <s v="Dir. Serv. Ambientales"/>
    <s v="Depto. Control y Monitoreo"/>
    <x v="0"/>
    <x v="58"/>
    <x v="220"/>
    <x v="58"/>
    <s v="C:5.1.3.04.02.00.0.99999.0001"/>
    <s v="Repuestos y accesorios"/>
    <x v="154"/>
    <n v="570889"/>
    <n v="0"/>
    <n v="0"/>
    <n v="570889"/>
    <n v="528840"/>
    <m/>
    <n v="528840"/>
    <n v="528840"/>
    <n v="0"/>
    <n v="42049"/>
  </r>
  <r>
    <s v="Dir. Serv. Ambientales"/>
    <s v="Depto. Control y Monitoreo"/>
    <x v="0"/>
    <x v="58"/>
    <x v="221"/>
    <x v="58"/>
    <s v="C:5.1.3.04.02.00.0.99999.0001"/>
    <s v="Repuestos y accesorios"/>
    <x v="155"/>
    <n v="730751"/>
    <n v="0"/>
    <n v="0"/>
    <n v="730751"/>
    <n v="727437.16"/>
    <m/>
    <n v="727437.16"/>
    <n v="727437.16"/>
    <n v="0"/>
    <n v="3313.8399999999674"/>
  </r>
  <r>
    <s v="Dir. General"/>
    <s v="Unid. TIC"/>
    <x v="0"/>
    <x v="58"/>
    <x v="222"/>
    <x v="58"/>
    <s v="C:5.1.3.04.02.00.0.99999.0001"/>
    <s v="Repuestos y accesorios"/>
    <x v="156"/>
    <n v="100000"/>
    <n v="0"/>
    <n v="0"/>
    <n v="100000"/>
    <n v="0"/>
    <m/>
    <n v="0"/>
    <n v="0"/>
    <n v="0"/>
    <n v="100000"/>
  </r>
  <r>
    <s v="Dir. General"/>
    <s v="Unid. TIC"/>
    <x v="0"/>
    <x v="58"/>
    <x v="222"/>
    <x v="58"/>
    <s v="C:5.1.3.04.02.00.0.99999.0001"/>
    <s v="Repuestos y accesorios"/>
    <x v="157"/>
    <n v="2800000"/>
    <n v="0"/>
    <n v="0"/>
    <n v="2800000"/>
    <n v="2314240"/>
    <m/>
    <n v="2314240"/>
    <n v="2273280"/>
    <n v="40960"/>
    <n v="485760"/>
  </r>
  <r>
    <s v="Dir. Adm Financiera"/>
    <s v="Unid. Salud Ocupacional"/>
    <x v="0"/>
    <x v="58"/>
    <x v="223"/>
    <x v="58"/>
    <s v="C:5.1.3.04.02.00.0.99999.0001"/>
    <s v="Repuestos y accesorios"/>
    <x v="158"/>
    <n v="200000"/>
    <n v="150000"/>
    <n v="0"/>
    <n v="350000"/>
    <n v="16950"/>
    <m/>
    <n v="16950"/>
    <n v="16650"/>
    <n v="300"/>
    <n v="333050"/>
  </r>
  <r>
    <s v="Dir. Adm Financiera"/>
    <s v="Unid. Proveeduria y SG"/>
    <x v="0"/>
    <x v="59"/>
    <x v="224"/>
    <x v="59"/>
    <s v="C:1.1.4.01.99.01.0.99999.0001"/>
    <s v="Útiles y materiales de oficina y cómputo"/>
    <x v="159"/>
    <n v="700000"/>
    <n v="0"/>
    <n v="0"/>
    <n v="700000"/>
    <n v="677730.51"/>
    <m/>
    <n v="677730.51"/>
    <n v="677730.51"/>
    <n v="0"/>
    <n v="22269.489999999991"/>
  </r>
  <r>
    <s v="Dir. Adm Financiera"/>
    <s v="Unid. TIC"/>
    <x v="0"/>
    <x v="59"/>
    <x v="225"/>
    <x v="59"/>
    <s v="C:5.1.3.99.01.00.0.99999.0001"/>
    <s v="Útiles y materiales de oficina y cómputo"/>
    <x v="160"/>
    <n v="364000"/>
    <n v="0"/>
    <n v="0"/>
    <n v="364000"/>
    <n v="348159.78"/>
    <m/>
    <n v="348159.78"/>
    <n v="348159.78"/>
    <n v="0"/>
    <n v="15840.219999999972"/>
  </r>
  <r>
    <s v="Dir. Adm Financiera"/>
    <s v="Unid. TIC"/>
    <x v="0"/>
    <x v="59"/>
    <x v="226"/>
    <x v="59"/>
    <s v="C:5.1.3.99.01.00.0.99999.0001"/>
    <s v="Útiles y materiales de oficina y cómputo"/>
    <x v="161"/>
    <n v="100000"/>
    <n v="-6646"/>
    <n v="0"/>
    <n v="93354"/>
    <n v="63500.25"/>
    <m/>
    <n v="63500.25"/>
    <n v="63500.25"/>
    <n v="0"/>
    <n v="29853.75"/>
  </r>
  <r>
    <s v="Dir. Asuntos Jurídicos"/>
    <s v="Unid. TIC"/>
    <x v="0"/>
    <x v="59"/>
    <x v="227"/>
    <x v="59"/>
    <s v="C:5.1.3.99.01.00.0.99999.0001"/>
    <s v="Útiles y materiales de oficina y cómputo"/>
    <x v="162"/>
    <n v="150000"/>
    <n v="-747"/>
    <n v="0"/>
    <n v="149253"/>
    <n v="67160.53"/>
    <m/>
    <n v="67160.53"/>
    <n v="67160.53"/>
    <n v="0"/>
    <n v="82092.47"/>
  </r>
  <r>
    <s v="Dir. Adm Financiera"/>
    <s v="Unid. Salud Ocupacional"/>
    <x v="0"/>
    <x v="60"/>
    <x v="228"/>
    <x v="60"/>
    <s v="C:5.1.3.99.02.00.0.99999.0001"/>
    <s v="Útiles y materiales médicos hospitalario y de investigación"/>
    <x v="163"/>
    <n v="33600"/>
    <n v="0"/>
    <n v="0"/>
    <n v="33600"/>
    <n v="22882.5"/>
    <m/>
    <n v="22882.5"/>
    <n v="22477.5"/>
    <n v="405"/>
    <n v="10717.5"/>
  </r>
  <r>
    <s v="Dir. Adm Financiera"/>
    <s v="Unid. Salud Ocupacional"/>
    <x v="0"/>
    <x v="60"/>
    <x v="229"/>
    <x v="60"/>
    <s v="C:5.1.3.99.02.00.0.99999.0001"/>
    <s v="Útiles y materiales médicos hospitalario y de investigación"/>
    <x v="164"/>
    <n v="27600"/>
    <n v="0"/>
    <n v="0"/>
    <n v="27600"/>
    <n v="0"/>
    <m/>
    <n v="0"/>
    <n v="0"/>
    <n v="0"/>
    <n v="27600"/>
  </r>
  <r>
    <s v="Dir. Adm Financiera"/>
    <s v="Unid. Salud Ocupacional"/>
    <x v="0"/>
    <x v="60"/>
    <x v="230"/>
    <x v="60"/>
    <s v="C:5.1.3.99.02.00.0.99999.0001"/>
    <s v="Útiles y materiales médicos hospitalario y de investigación"/>
    <x v="165"/>
    <n v="8000"/>
    <n v="0"/>
    <n v="0"/>
    <n v="8000"/>
    <n v="0"/>
    <m/>
    <n v="0"/>
    <n v="0"/>
    <n v="0"/>
    <n v="8000"/>
  </r>
  <r>
    <s v="Dir. Adm Financiera"/>
    <s v="Unid. Salud Ocupacional"/>
    <x v="0"/>
    <x v="60"/>
    <x v="231"/>
    <x v="60"/>
    <s v="C:5.1.3.99.02.00.0.99999.0001"/>
    <s v="Útiles y materiales médicos hospitalario y de investigación"/>
    <x v="166"/>
    <n v="13000"/>
    <n v="0"/>
    <n v="0"/>
    <n v="13000"/>
    <n v="0"/>
    <m/>
    <n v="0"/>
    <n v="0"/>
    <n v="0"/>
    <n v="13000"/>
  </r>
  <r>
    <s v="Dir. Adm Financiera"/>
    <s v="Unid. Salud Ocupacional"/>
    <x v="0"/>
    <x v="60"/>
    <x v="232"/>
    <x v="60"/>
    <s v="C:5.1.3.99.02.00.0.99999.0001"/>
    <s v="Útiles y materiales médicos hospitalario y de investigación"/>
    <x v="167"/>
    <n v="40000"/>
    <n v="0"/>
    <n v="0"/>
    <n v="40000"/>
    <n v="0"/>
    <m/>
    <n v="0"/>
    <n v="0"/>
    <n v="0"/>
    <n v="40000"/>
  </r>
  <r>
    <s v="Dir. Adm Financiera"/>
    <s v="Unid. Proveeduria y SG"/>
    <x v="0"/>
    <x v="61"/>
    <x v="233"/>
    <x v="61"/>
    <s v="C:1.1.4.01.99.03.0.99999.0001"/>
    <s v="Productos de papel, cartón e impresos"/>
    <x v="168"/>
    <n v="300000"/>
    <n v="-300000"/>
    <n v="0"/>
    <n v="0"/>
    <n v="0"/>
    <m/>
    <n v="0"/>
    <n v="0"/>
    <n v="0"/>
    <n v="0"/>
  </r>
  <r>
    <s v="Dir. Adm Financiera"/>
    <s v="Unid. Proveeduria y SG"/>
    <x v="0"/>
    <x v="61"/>
    <x v="234"/>
    <x v="61"/>
    <s v="C:1.1.4.01.99.03.0.99999.0001"/>
    <s v="Productos de papel, cartón e impresos"/>
    <x v="169"/>
    <n v="1200000"/>
    <n v="609246.04"/>
    <n v="0"/>
    <n v="1809246.04"/>
    <n v="1767521.83"/>
    <m/>
    <n v="1767521.83"/>
    <n v="1761808.8840000001"/>
    <n v="5712.9460000000008"/>
    <n v="41724.209999999963"/>
  </r>
  <r>
    <s v="Dir. Adm Financiera"/>
    <s v="Unid. Proveeduria y SG"/>
    <x v="0"/>
    <x v="61"/>
    <x v="235"/>
    <x v="61"/>
    <s v="C:1.1.4.01.99.03.0.99999.0001"/>
    <s v="Productos de papel, cartón e impresos"/>
    <x v="170"/>
    <n v="600000"/>
    <n v="-4630.63"/>
    <n v="0"/>
    <n v="595369.37"/>
    <n v="589563.02"/>
    <m/>
    <n v="589563.02"/>
    <n v="589441.09"/>
    <n v="121.93"/>
    <n v="5806.3499999999767"/>
  </r>
  <r>
    <s v="Dir. Adm Financiera"/>
    <s v="Unid. Proveeduria y SG"/>
    <x v="0"/>
    <x v="61"/>
    <x v="236"/>
    <x v="61"/>
    <s v="C:5.1.3.99.03.00.0.99999.0001"/>
    <s v="Productos de papel, cartón e impresos"/>
    <x v="171"/>
    <n v="130000"/>
    <n v="-12030.41"/>
    <n v="0"/>
    <n v="117969.59"/>
    <n v="117969.59"/>
    <m/>
    <n v="117969.59"/>
    <n v="117969.59"/>
    <n v="0"/>
    <n v="0"/>
  </r>
  <r>
    <s v="Dir. Adm Financiera"/>
    <s v="Unid. Proveeduria y SG"/>
    <x v="0"/>
    <x v="61"/>
    <x v="237"/>
    <x v="61"/>
    <s v="C:5.1.3.99.03.00.0.99999.0001"/>
    <s v="Productos de papel, cartón e impresos"/>
    <x v="172"/>
    <n v="100000"/>
    <n v="-100000"/>
    <n v="0"/>
    <n v="0"/>
    <n v="0"/>
    <m/>
    <n v="0"/>
    <n v="0"/>
    <n v="0"/>
    <n v="0"/>
  </r>
  <r>
    <s v="Dir. Adm Financiera"/>
    <s v="Unid. Proveeduria y SG"/>
    <x v="0"/>
    <x v="61"/>
    <x v="238"/>
    <x v="61"/>
    <s v="C:5.1.3.99.03.00.0.99999.0001"/>
    <s v="Productos de papel, cartón e impresos"/>
    <x v="173"/>
    <n v="370000"/>
    <n v="-92585"/>
    <n v="0"/>
    <n v="277415"/>
    <n v="277415"/>
    <m/>
    <n v="277415"/>
    <n v="277415"/>
    <n v="0"/>
    <n v="0"/>
  </r>
  <r>
    <s v="Dir. Adm Financiera"/>
    <s v="Unid. Proveeduria y SG"/>
    <x v="0"/>
    <x v="61"/>
    <x v="239"/>
    <x v="61"/>
    <s v="C:1.1.4.01.99.03.0.99999.0001"/>
    <s v="Productos de papel, cartón e impresos"/>
    <x v="174"/>
    <n v="0"/>
    <n v="100000"/>
    <n v="0"/>
    <n v="100000"/>
    <n v="98423"/>
    <m/>
    <n v="98423"/>
    <n v="98423"/>
    <n v="0"/>
    <n v="1577"/>
  </r>
  <r>
    <s v="Dir. Adm Financiera"/>
    <s v="Unid. Salud Ocupacional"/>
    <x v="0"/>
    <x v="62"/>
    <x v="240"/>
    <x v="62"/>
    <s v="C:5.1.3.99.04.00.0.99999.0001"/>
    <s v="Textiles y vestuario"/>
    <x v="175"/>
    <n v="525000"/>
    <n v="-525000"/>
    <n v="0"/>
    <n v="0"/>
    <n v="0"/>
    <m/>
    <n v="0"/>
    <n v="0"/>
    <n v="0"/>
    <n v="0"/>
  </r>
  <r>
    <s v="Dir. Comercialización"/>
    <s v="Dir. Comercialización"/>
    <x v="0"/>
    <x v="62"/>
    <x v="241"/>
    <x v="62"/>
    <s v="C:5.1.3.99.04.00.0.99999.0001"/>
    <s v="Textiles y vestuario"/>
    <x v="176"/>
    <n v="150920"/>
    <n v="-150920"/>
    <n v="0"/>
    <n v="0"/>
    <n v="0"/>
    <m/>
    <n v="0"/>
    <n v="0"/>
    <n v="0"/>
    <n v="0"/>
  </r>
  <r>
    <s v="Dir. General"/>
    <s v="Contraloria"/>
    <x v="0"/>
    <x v="62"/>
    <x v="242"/>
    <x v="62"/>
    <s v="C:5.1.3.99.04.00.0.99999.0001"/>
    <s v="Textiles y vestuario"/>
    <x v="177"/>
    <n v="60000"/>
    <n v="0"/>
    <n v="0"/>
    <n v="60000"/>
    <n v="57600"/>
    <m/>
    <n v="57600"/>
    <n v="57600"/>
    <n v="0"/>
    <n v="2400"/>
  </r>
  <r>
    <s v="Dir. Adm Financiera"/>
    <s v="Unid. Proveeduria y SG"/>
    <x v="0"/>
    <x v="63"/>
    <x v="243"/>
    <x v="63"/>
    <s v="C:1.1.4.01.99.05.0.99999.0001"/>
    <s v="Útiles y materiales de limpieza"/>
    <x v="178"/>
    <n v="800000"/>
    <n v="0"/>
    <n v="200000"/>
    <n v="1000000"/>
    <n v="963026.71"/>
    <m/>
    <n v="963026.71"/>
    <n v="962038.37"/>
    <n v="988.34"/>
    <n v="36973.290000000037"/>
  </r>
  <r>
    <s v="Dir. Adm Financiera"/>
    <s v="Unid. Salud Ocupacional"/>
    <x v="0"/>
    <x v="63"/>
    <x v="244"/>
    <x v="63"/>
    <s v="C:5.1.3.99.05.00.0.99999.0001"/>
    <s v="Útiles y materiales de limpieza"/>
    <x v="179"/>
    <n v="8000"/>
    <n v="0"/>
    <n v="0"/>
    <n v="8000"/>
    <n v="6485.89"/>
    <m/>
    <n v="6485.89"/>
    <n v="6485.89"/>
    <n v="0"/>
    <n v="1514.1099999999997"/>
  </r>
  <r>
    <s v="Dir. Adm Financiera"/>
    <s v="Unid. Proveeduria y SG"/>
    <x v="0"/>
    <x v="63"/>
    <x v="245"/>
    <x v="63"/>
    <s v="C:1.1.4.01.99.05.0.99999.0001"/>
    <s v="Útiles y materiales de limpieza"/>
    <x v="180"/>
    <n v="270000"/>
    <n v="0"/>
    <n v="0"/>
    <n v="270000"/>
    <n v="269038.74"/>
    <m/>
    <n v="269038.74"/>
    <n v="269038.74"/>
    <n v="0"/>
    <n v="961.26000000000931"/>
  </r>
  <r>
    <s v="Dir. Adm Financiera"/>
    <s v="Unid. Salud Ocupacional"/>
    <x v="0"/>
    <x v="64"/>
    <x v="246"/>
    <x v="64"/>
    <s v="C:5.1.3.99.06.00.0.99999.0001"/>
    <s v="Útiles y materiales de resguardo y seguridad"/>
    <x v="181"/>
    <n v="270000"/>
    <n v="120000"/>
    <n v="0"/>
    <n v="390000"/>
    <n v="177438.7"/>
    <m/>
    <n v="177438.7"/>
    <n v="177438.7"/>
    <n v="0"/>
    <n v="212561.3"/>
  </r>
  <r>
    <s v="Dir. Adm Financiera"/>
    <s v="Unid. Proveeduria y SG"/>
    <x v="0"/>
    <x v="65"/>
    <x v="247"/>
    <x v="65"/>
    <s v="C:5.1.3.99.99.00.0.99999.0001"/>
    <s v="Otros Utiles, materiales y suministros diversos"/>
    <x v="182"/>
    <n v="60000"/>
    <n v="0"/>
    <n v="0"/>
    <n v="60000"/>
    <n v="59799.88"/>
    <m/>
    <n v="59799.88"/>
    <n v="59799.88"/>
    <n v="0"/>
    <n v="200.12000000000262"/>
  </r>
  <r>
    <s v="Dir. Comercialización"/>
    <s v="Dir. Comercialización"/>
    <x v="0"/>
    <x v="66"/>
    <x v="248"/>
    <x v="66"/>
    <s v="C:5.1.3.99.99.00.0.99999.0001"/>
    <s v="Otros Utiles, materiales y suministros diversos"/>
    <x v="183"/>
    <n v="467852"/>
    <n v="-10838"/>
    <n v="-457014"/>
    <n v="0"/>
    <n v="0"/>
    <m/>
    <n v="0"/>
    <n v="0"/>
    <n v="0"/>
    <n v="0"/>
  </r>
  <r>
    <s v="Dir. General"/>
    <s v="Contraloria"/>
    <x v="0"/>
    <x v="66"/>
    <x v="249"/>
    <x v="66"/>
    <s v="C:5.1.3.99.99.00.0.99999.0001"/>
    <s v="Otros Utiles, materiales y suministros diversos"/>
    <x v="184"/>
    <n v="700000"/>
    <n v="0"/>
    <n v="0"/>
    <n v="700000"/>
    <n v="696306"/>
    <m/>
    <n v="696306"/>
    <n v="677018.94"/>
    <n v="19287.060000000001"/>
    <n v="3694"/>
  </r>
  <r>
    <s v="Dir. Adm Financiera"/>
    <s v="Unid. Proveeduria y SG"/>
    <x v="0"/>
    <x v="66"/>
    <x v="250"/>
    <x v="66"/>
    <s v="C:5.1.3.99.99.00.0.99999.0001"/>
    <s v="Otros Utiles, materiales y suministros diversos"/>
    <x v="185"/>
    <n v="50000"/>
    <n v="0"/>
    <n v="0"/>
    <n v="50000"/>
    <n v="0"/>
    <m/>
    <n v="0"/>
    <n v="0"/>
    <n v="0"/>
    <n v="50000"/>
  </r>
  <r>
    <s v="Dir. Serv. Ambientales"/>
    <s v="Dir. Serv. Ambientales"/>
    <x v="0"/>
    <x v="67"/>
    <x v="251"/>
    <x v="67"/>
    <s v="C:1.2.5.01.06.03.1.99999.0001"/>
    <s v="Sillas y bancos, valores de origen"/>
    <x v="186"/>
    <n v="720000"/>
    <n v="-181388.14"/>
    <n v="0"/>
    <n v="538611.86"/>
    <n v="538611.68000000005"/>
    <m/>
    <n v="538611.68000000005"/>
    <n v="538611.68000000005"/>
    <n v="0"/>
    <n v="0.17999999993480742"/>
  </r>
  <r>
    <s v="Dir. Adm Financiera"/>
    <s v="Unid. Proveeduria y SG"/>
    <x v="0"/>
    <x v="67"/>
    <x v="252"/>
    <x v="67"/>
    <s v="C:1.2.5.01.06.03.1.99999.0001"/>
    <s v="Sillas y bancos, valores de origen"/>
    <x v="186"/>
    <n v="480000"/>
    <n v="256323.46"/>
    <n v="-480000"/>
    <n v="256323.45999999996"/>
    <n v="256323.46"/>
    <m/>
    <n v="256323.46"/>
    <n v="256323.46"/>
    <n v="0"/>
    <n v="0"/>
  </r>
  <r>
    <s v="Dir. Adm Financiera"/>
    <s v="Unid. Recursos Humanos"/>
    <x v="0"/>
    <x v="67"/>
    <x v="253"/>
    <x v="67"/>
    <s v="C:1.2.5.01.06.03.1.99999.0001"/>
    <s v="Sillas y bancos, valores de origen"/>
    <x v="186"/>
    <n v="120000"/>
    <n v="-120000"/>
    <n v="0"/>
    <n v="0"/>
    <n v="0"/>
    <m/>
    <n v="0"/>
    <n v="0"/>
    <n v="0"/>
    <n v="0"/>
  </r>
  <r>
    <s v="Dir. Adm Financiera"/>
    <s v="Unid. Proveeduria y SG"/>
    <x v="0"/>
    <x v="67"/>
    <x v="254"/>
    <x v="67"/>
    <s v="C:1.2.5.01.06.99.1.99999.0001"/>
    <s v="Otros equipos y mobiliario, valores de origen"/>
    <x v="187"/>
    <n v="104000"/>
    <n v="0"/>
    <n v="-104000"/>
    <n v="0"/>
    <n v="0"/>
    <m/>
    <n v="0"/>
    <n v="0"/>
    <n v="0"/>
    <n v="0"/>
  </r>
  <r>
    <s v="OR. Cañas"/>
    <s v="OR. Cañas"/>
    <x v="0"/>
    <x v="67"/>
    <x v="255"/>
    <x v="67"/>
    <s v="C:1.2.5.01.06.01.1.99999.0001"/>
    <s v="Archivadores, bibliotecas y armarios, valores de origen"/>
    <x v="188"/>
    <n v="115000"/>
    <n v="-30591.26"/>
    <n v="0"/>
    <n v="84408.74"/>
    <n v="84408.74"/>
    <m/>
    <n v="84408.74"/>
    <n v="84408.74"/>
    <n v="0"/>
    <n v="0"/>
  </r>
  <r>
    <s v="Dir. Adm Financiera"/>
    <s v="Unid. Proveeduria y SG"/>
    <x v="0"/>
    <x v="67"/>
    <x v="256"/>
    <x v="67"/>
    <s v="C:1.2.5.01.06.05.1.99999.0001"/>
    <s v="Equipo de ventilacion, valores de origen"/>
    <x v="189"/>
    <n v="1300000"/>
    <n v="-240190.06"/>
    <n v="0"/>
    <n v="1059809.94"/>
    <n v="1059809.94"/>
    <m/>
    <n v="1059809.94"/>
    <n v="1059809.94"/>
    <n v="0"/>
    <n v="0"/>
  </r>
  <r>
    <s v="Dir. Adm Financiera"/>
    <s v="Unid. Proveeduria y SG"/>
    <x v="0"/>
    <x v="67"/>
    <x v="257"/>
    <x v="67"/>
    <s v="C:1.2.5.01.06.05.1.99999.0001"/>
    <s v="Equipo de ventilacion, valores de origen"/>
    <x v="190"/>
    <n v="0"/>
    <n v="0"/>
    <n v="0"/>
    <n v="0"/>
    <n v="0"/>
    <m/>
    <n v="0"/>
    <n v="0"/>
    <n v="0"/>
    <n v="0"/>
  </r>
  <r>
    <s v="Dir. Adm Financiera"/>
    <s v="Unid. Proveeduria y SG"/>
    <x v="0"/>
    <x v="67"/>
    <x v="258"/>
    <x v="67"/>
    <s v="C:1.2.5.01.06.01.1.99999.0001"/>
    <s v="Archivadores, bibliotecas y armarios, valores de origen"/>
    <x v="190"/>
    <n v="0"/>
    <n v="315846"/>
    <n v="0"/>
    <n v="315846"/>
    <n v="264347.45"/>
    <m/>
    <n v="264347.45"/>
    <n v="259668.73"/>
    <n v="4678.7160000000003"/>
    <n v="51498.549999999988"/>
  </r>
  <r>
    <s v="Dir. Asuntos Jurídicos"/>
    <s v="Unid. TIC"/>
    <x v="0"/>
    <x v="68"/>
    <x v="259"/>
    <x v="68"/>
    <s v="C:1.2.5.01.07.01.1.99999.0001"/>
    <s v="Computadoras, valores de origen"/>
    <x v="191"/>
    <n v="20000000"/>
    <n v="-20000000"/>
    <n v="0"/>
    <n v="0"/>
    <n v="0"/>
    <m/>
    <n v="0"/>
    <n v="0"/>
    <n v="0"/>
    <n v="0"/>
  </r>
  <r>
    <s v="Dir. Serv. Ambientales"/>
    <s v="Unid. TIC"/>
    <x v="0"/>
    <x v="68"/>
    <x v="259"/>
    <x v="68"/>
    <s v="C:1.2.5.01.07.01.1.99999.0001"/>
    <s v="Computadoras, valores de origen"/>
    <x v="191"/>
    <n v="5000000"/>
    <n v="0"/>
    <n v="-1255647"/>
    <n v="3744353"/>
    <n v="3218695.84"/>
    <m/>
    <n v="3218695.84"/>
    <n v="3218695.84"/>
    <n v="0"/>
    <n v="525657.16000000015"/>
  </r>
  <r>
    <s v="Dir. General"/>
    <s v="Unid. TIC"/>
    <x v="0"/>
    <x v="68"/>
    <x v="259"/>
    <x v="68"/>
    <s v="C:1.2.5.01.07.01.1.99999.0001"/>
    <s v="Computadoras, valores de origen"/>
    <x v="191"/>
    <n v="0"/>
    <n v="0"/>
    <n v="0"/>
    <n v="0"/>
    <n v="0"/>
    <m/>
    <n v="0"/>
    <n v="0"/>
    <n v="0"/>
    <n v="0"/>
  </r>
  <r>
    <s v="Dir. Fomento"/>
    <s v="Unid. TIC"/>
    <x v="0"/>
    <x v="68"/>
    <x v="259"/>
    <x v="68"/>
    <s v="C:1.2.5.01.07.01.1.99999.0001"/>
    <s v="Computadoras, valores de origen"/>
    <x v="191"/>
    <n v="0"/>
    <n v="5000000"/>
    <n v="0"/>
    <n v="5000000"/>
    <n v="3218695.84"/>
    <m/>
    <n v="3218695.84"/>
    <n v="3218695.84"/>
    <n v="0"/>
    <n v="1781304.1600000001"/>
  </r>
  <r>
    <s v="Dir. Fomento"/>
    <s v="Unid. TIC"/>
    <x v="0"/>
    <x v="68"/>
    <x v="260"/>
    <x v="68"/>
    <s v="C:1.2.5.01.07.01.1.99999.0001"/>
    <s v="Computadoras, valores de origen"/>
    <x v="192"/>
    <n v="0"/>
    <n v="19000000"/>
    <n v="0"/>
    <n v="19000000"/>
    <n v="17926583.48"/>
    <n v="-0.01"/>
    <n v="17926583.469999999"/>
    <n v="17926583.469999999"/>
    <n v="0"/>
    <n v="1073416.5300000012"/>
  </r>
  <r>
    <s v="Dir. General"/>
    <s v="Unid. TIC"/>
    <x v="0"/>
    <x v="68"/>
    <x v="260"/>
    <x v="68"/>
    <s v="C:1.2.5.01.07.01.1.99999.0001"/>
    <s v="Computadoras, valores de origen"/>
    <x v="192"/>
    <n v="0"/>
    <n v="0"/>
    <n v="0"/>
    <n v="0"/>
    <n v="0"/>
    <m/>
    <n v="0"/>
    <n v="0"/>
    <n v="0"/>
    <n v="0"/>
  </r>
  <r>
    <s v="Dir. Adm Financiera"/>
    <s v="Unid. TIC"/>
    <x v="0"/>
    <x v="68"/>
    <x v="260"/>
    <x v="68"/>
    <s v="C:1.2.5.01.07.01.1.99999.0001"/>
    <s v="Computadoras, valores de origen"/>
    <x v="192"/>
    <n v="18000000"/>
    <n v="-4000000"/>
    <n v="-14000000"/>
    <n v="0"/>
    <n v="0"/>
    <m/>
    <n v="0"/>
    <n v="0"/>
    <n v="0"/>
    <n v="0"/>
  </r>
  <r>
    <s v="Dir. Adm Financiera"/>
    <s v="Unid. Salud Ocupacional"/>
    <x v="0"/>
    <x v="69"/>
    <x v="261"/>
    <x v="69"/>
    <s v="C:1.2.5.01.99.02.1.99999.0001"/>
    <s v="Equipos y mobiliario doméstico, valores de origen"/>
    <x v="193"/>
    <n v="200000"/>
    <n v="0"/>
    <n v="0"/>
    <n v="200000"/>
    <n v="0"/>
    <m/>
    <n v="0"/>
    <n v="0"/>
    <n v="0"/>
    <n v="200000"/>
  </r>
  <r>
    <s v="Dir. Adm Financiera"/>
    <s v="Unid. Proveeduria y SG"/>
    <x v="0"/>
    <x v="69"/>
    <x v="262"/>
    <x v="69"/>
    <s v="C:1.2.5.01.99.02.1.99999.0001"/>
    <s v="Equipos y mobiliario doméstico, valores de origen"/>
    <x v="194"/>
    <n v="150000"/>
    <n v="0"/>
    <n v="0"/>
    <n v="150000"/>
    <n v="101700"/>
    <m/>
    <n v="101700"/>
    <n v="101700"/>
    <n v="0"/>
    <n v="48300"/>
  </r>
  <r>
    <s v="OR. San Carlos"/>
    <s v="OR. San Carlos"/>
    <x v="0"/>
    <x v="69"/>
    <x v="263"/>
    <x v="69"/>
    <s v="C:1.2.5.01.99.02.1.99999.0001"/>
    <s v="Equipos y mobiliario doméstico, valores de origen"/>
    <x v="195"/>
    <n v="650000"/>
    <n v="0"/>
    <n v="0"/>
    <n v="650000"/>
    <n v="506409.5"/>
    <m/>
    <n v="506409.5"/>
    <n v="506409.5"/>
    <n v="0"/>
    <n v="143590.5"/>
  </r>
  <r>
    <s v="OR. Cañas"/>
    <s v="OR. Cañas"/>
    <x v="0"/>
    <x v="69"/>
    <x v="264"/>
    <x v="69"/>
    <s v="C:1.2.5.01.99.02.1.99999.0001"/>
    <s v="Equipos y mobiliario doméstico, valores de origen"/>
    <x v="196"/>
    <n v="150000"/>
    <n v="0"/>
    <n v="0"/>
    <n v="150000"/>
    <n v="0"/>
    <m/>
    <n v="0"/>
    <n v="0"/>
    <n v="0"/>
    <n v="150000"/>
  </r>
  <r>
    <s v="OR. Cañas"/>
    <s v="Unid. TIC"/>
    <x v="0"/>
    <x v="70"/>
    <x v="265"/>
    <x v="70"/>
    <s v="C:1.2.5.08.03.01.1.99999.0001"/>
    <s v="Software y programas, valores de origen"/>
    <x v="197"/>
    <n v="197600"/>
    <n v="0"/>
    <n v="-28000"/>
    <n v="169600"/>
    <n v="125767.48"/>
    <m/>
    <n v="125767.48"/>
    <n v="125767.48"/>
    <n v="0"/>
    <n v="43832.520000000004"/>
  </r>
  <r>
    <s v="OR. Caribe Norte"/>
    <s v="Unid. TIC"/>
    <x v="0"/>
    <x v="70"/>
    <x v="265"/>
    <x v="70"/>
    <s v="C:1.2.5.08.03.01.1.99999.0001"/>
    <s v="Software y programas, valores de origen"/>
    <x v="197"/>
    <n v="197600"/>
    <n v="0"/>
    <n v="-28000"/>
    <n v="169600"/>
    <n v="125767.48"/>
    <m/>
    <n v="125767.48"/>
    <n v="125767.48"/>
    <n v="0"/>
    <n v="43832.520000000004"/>
  </r>
  <r>
    <s v="OR. Limón"/>
    <s v="Unid. TIC"/>
    <x v="0"/>
    <x v="70"/>
    <x v="265"/>
    <x v="70"/>
    <s v="C:1.2.5.08.03.01.1.99999.0001"/>
    <s v="Software y programas, valores de origen"/>
    <x v="197"/>
    <n v="197600"/>
    <n v="0"/>
    <n v="-28000"/>
    <n v="169600"/>
    <n v="125767.48"/>
    <m/>
    <n v="125767.48"/>
    <n v="125767.48"/>
    <n v="0"/>
    <n v="43832.520000000004"/>
  </r>
  <r>
    <s v="OR. Nicoya"/>
    <s v="Unid. TIC"/>
    <x v="0"/>
    <x v="70"/>
    <x v="265"/>
    <x v="70"/>
    <s v="C:1.2.5.08.03.01.1.99999.0001"/>
    <s v="Software y programas, valores de origen"/>
    <x v="197"/>
    <n v="197600"/>
    <n v="0"/>
    <n v="-28000"/>
    <n v="169600"/>
    <n v="125767.48"/>
    <m/>
    <n v="125767.48"/>
    <n v="125767.48"/>
    <n v="0"/>
    <n v="43832.520000000004"/>
  </r>
  <r>
    <s v="OR. Palmar Norte"/>
    <s v="Unid. TIC"/>
    <x v="0"/>
    <x v="70"/>
    <x v="265"/>
    <x v="70"/>
    <s v="C:1.2.5.08.03.01.1.99999.0001"/>
    <s v="Software y programas, valores de origen"/>
    <x v="197"/>
    <n v="197600"/>
    <n v="0"/>
    <n v="0"/>
    <n v="197600"/>
    <n v="125767.48"/>
    <m/>
    <n v="125767.48"/>
    <n v="125767.48"/>
    <n v="0"/>
    <n v="71832.52"/>
  </r>
  <r>
    <s v="OR. San Carlos"/>
    <s v="Unid. TIC"/>
    <x v="0"/>
    <x v="70"/>
    <x v="265"/>
    <x v="70"/>
    <s v="C:1.2.5.08.03.01.1.99999.0001"/>
    <s v="Software y programas, valores de origen"/>
    <x v="197"/>
    <n v="197600"/>
    <n v="0"/>
    <n v="-28000"/>
    <n v="169600"/>
    <n v="125767.48"/>
    <m/>
    <n v="125767.48"/>
    <n v="125767.48"/>
    <n v="0"/>
    <n v="43832.520000000004"/>
  </r>
  <r>
    <s v="OR. San José 01"/>
    <s v="Unid. TIC"/>
    <x v="0"/>
    <x v="70"/>
    <x v="265"/>
    <x v="70"/>
    <s v="C:1.2.5.08.03.01.1.99999.0001"/>
    <s v="Software y programas, valores de origen"/>
    <x v="197"/>
    <n v="197600"/>
    <n v="0"/>
    <n v="-28000"/>
    <n v="169600"/>
    <n v="125767.48"/>
    <m/>
    <n v="125767.48"/>
    <n v="125767.48"/>
    <n v="0"/>
    <n v="43832.520000000004"/>
  </r>
  <r>
    <s v="OR. San José 02"/>
    <s v="Unid. TIC"/>
    <x v="0"/>
    <x v="70"/>
    <x v="265"/>
    <x v="70"/>
    <s v="C:1.2.5.08.03.01.1.99999.0001"/>
    <s v="Software y programas, valores de origen"/>
    <x v="197"/>
    <n v="197600"/>
    <n v="0"/>
    <n v="-28000"/>
    <n v="169600"/>
    <n v="125767.48"/>
    <m/>
    <n v="125767.48"/>
    <n v="125767.48"/>
    <n v="0"/>
    <n v="43832.520000000004"/>
  </r>
  <r>
    <s v="Dir. Asuntos Jurídicos"/>
    <s v="Unid. TIC"/>
    <x v="0"/>
    <x v="70"/>
    <x v="265"/>
    <x v="70"/>
    <s v="C:1.2.5.08.03.01.1.99999.0001"/>
    <s v="Software y programas, valores de origen"/>
    <x v="197"/>
    <n v="741000"/>
    <n v="0"/>
    <n v="-105000"/>
    <n v="636000"/>
    <n v="471617.26"/>
    <m/>
    <n v="471617.26"/>
    <n v="471617.26"/>
    <n v="0"/>
    <n v="164382.74"/>
  </r>
  <r>
    <s v="Dir. Adm Financiera"/>
    <s v="Unid. TIC"/>
    <x v="0"/>
    <x v="70"/>
    <x v="265"/>
    <x v="70"/>
    <s v="C:1.2.5.08.03.01.1.99999.0001"/>
    <s v="Software y programas, valores de origen"/>
    <x v="197"/>
    <n v="2470000"/>
    <n v="0"/>
    <n v="-350000"/>
    <n v="2120000"/>
    <n v="1572061.14"/>
    <m/>
    <n v="1572061.14"/>
    <n v="1572061.14"/>
    <n v="0"/>
    <n v="547938.8600000001"/>
  </r>
  <r>
    <s v="Dir. General"/>
    <s v="Unid. TIC"/>
    <x v="0"/>
    <x v="70"/>
    <x v="265"/>
    <x v="70"/>
    <s v="C:1.2.5.08.03.01.1.99999.0001"/>
    <s v="Software y programas, valores de origen"/>
    <x v="197"/>
    <n v="1976000"/>
    <n v="0"/>
    <n v="-280000"/>
    <n v="1696000"/>
    <n v="1257653.23"/>
    <m/>
    <n v="1257653.23"/>
    <n v="1257653.23"/>
    <n v="0"/>
    <n v="438346.77"/>
  </r>
  <r>
    <s v="Dir. Serv. Ambientales"/>
    <s v="Unid. TIC"/>
    <x v="0"/>
    <x v="70"/>
    <x v="265"/>
    <x v="70"/>
    <s v="C:1.2.5.08.03.01.1.99999.0001"/>
    <s v="Software y programas, valores de origen"/>
    <x v="197"/>
    <n v="1482000"/>
    <n v="0"/>
    <n v="-210000"/>
    <n v="1272000"/>
    <n v="943239.93"/>
    <m/>
    <n v="943239.93"/>
    <n v="943239.93"/>
    <n v="0"/>
    <n v="328760.06999999995"/>
  </r>
  <r>
    <s v="Dir. Comercialización"/>
    <s v="Unid. TIC"/>
    <x v="0"/>
    <x v="70"/>
    <x v="265"/>
    <x v="70"/>
    <s v="C:1.2.5.08.03.01.1.99999.0001"/>
    <s v="Software y programas, valores de origen"/>
    <x v="197"/>
    <n v="741000"/>
    <n v="0"/>
    <n v="-105000"/>
    <n v="636000"/>
    <n v="471617.26"/>
    <m/>
    <n v="471617.26"/>
    <n v="471617.26"/>
    <n v="0"/>
    <n v="164382.74"/>
  </r>
  <r>
    <s v="Dir. Fomento"/>
    <s v="Unid. TIC"/>
    <x v="0"/>
    <x v="70"/>
    <x v="265"/>
    <x v="70"/>
    <s v="C:1.2.5.08.03.01.1.99999.0001"/>
    <s v="Software y programas, valores de origen"/>
    <x v="197"/>
    <n v="889200"/>
    <n v="0"/>
    <n v="-126200"/>
    <n v="763000"/>
    <n v="565942.88"/>
    <m/>
    <n v="565942.88"/>
    <n v="565942.88"/>
    <n v="0"/>
    <n v="197057.12"/>
  </r>
  <r>
    <s v="Dir. Comercialización"/>
    <s v="Unid. TIC"/>
    <x v="0"/>
    <x v="70"/>
    <x v="266"/>
    <x v="70"/>
    <s v="C:1.2.5.08.03.01.1.99999.0001"/>
    <s v="Software y programas, valores de origen"/>
    <x v="198"/>
    <n v="330000"/>
    <n v="97759.97"/>
    <n v="-78615"/>
    <n v="349144.97"/>
    <n v="268642.13"/>
    <m/>
    <n v="268642.13"/>
    <n v="268642.13"/>
    <n v="0"/>
    <n v="80502.839999999967"/>
  </r>
  <r>
    <s v="Dir. Comercialización"/>
    <s v="Unid. TIC"/>
    <x v="0"/>
    <x v="70"/>
    <x v="267"/>
    <x v="70"/>
    <s v="C:1.2.5.08.03.01.1.99999.0001"/>
    <s v="Software y programas, valores de origen"/>
    <x v="199"/>
    <n v="600000"/>
    <n v="0"/>
    <n v="-115659"/>
    <n v="484341"/>
    <n v="386580.19"/>
    <m/>
    <n v="386580.19"/>
    <n v="386580.19"/>
    <n v="0"/>
    <n v="97760.81"/>
  </r>
  <r>
    <s v="Dir. Fomento"/>
    <s v="Unid. TIC"/>
    <x v="0"/>
    <x v="70"/>
    <x v="267"/>
    <x v="70"/>
    <s v="C:1.2.5.08.03.01.1.99999.0001"/>
    <s v="Software y programas, valores de origen"/>
    <x v="199"/>
    <n v="600000"/>
    <n v="0"/>
    <n v="-115659"/>
    <n v="484341"/>
    <n v="386580.19"/>
    <m/>
    <n v="386580.19"/>
    <n v="386580.19"/>
    <n v="0"/>
    <n v="97760.81"/>
  </r>
  <r>
    <s v="Dir. Serv. Ambientales"/>
    <s v="Unid. TIC"/>
    <x v="0"/>
    <x v="70"/>
    <x v="267"/>
    <x v="70"/>
    <s v="C:1.2.5.08.03.01.1.99999.0001"/>
    <s v="Software y programas, valores de origen"/>
    <x v="199"/>
    <n v="600000"/>
    <n v="0"/>
    <n v="-115659"/>
    <n v="484341"/>
    <n v="386580.19"/>
    <m/>
    <n v="386580.19"/>
    <n v="386580.19"/>
    <n v="0"/>
    <n v="97760.81"/>
  </r>
  <r>
    <s v="Dir. General"/>
    <s v="Unid. TIC"/>
    <x v="0"/>
    <x v="70"/>
    <x v="267"/>
    <x v="70"/>
    <s v="C:1.2.5.08.03.01.1.99999.0001"/>
    <s v="Software y programas, valores de origen"/>
    <x v="199"/>
    <n v="600000"/>
    <n v="0"/>
    <n v="-115659"/>
    <n v="484341"/>
    <n v="386580.19"/>
    <m/>
    <n v="386580.19"/>
    <n v="386580.19"/>
    <n v="0"/>
    <n v="97760.81"/>
  </r>
  <r>
    <s v="Dir. Adm Financiera"/>
    <s v="Unid. TIC"/>
    <x v="0"/>
    <x v="70"/>
    <x v="267"/>
    <x v="70"/>
    <s v="C:1.2.5.08.03.01.1.99999.0001"/>
    <s v="Software y programas, valores de origen"/>
    <x v="199"/>
    <n v="600000"/>
    <n v="-97759.97"/>
    <n v="-115659"/>
    <n v="386581.03"/>
    <n v="386580.19"/>
    <m/>
    <n v="386580.19"/>
    <n v="386580.19"/>
    <n v="0"/>
    <n v="0.84000000002561137"/>
  </r>
  <r>
    <s v="Dir. Asuntos Jurídicos"/>
    <s v="Unid. TIC"/>
    <x v="0"/>
    <x v="70"/>
    <x v="267"/>
    <x v="70"/>
    <s v="C:1.2.5.08.03.01.1.99999.0001"/>
    <s v="Software y programas, valores de origen"/>
    <x v="199"/>
    <n v="600000"/>
    <n v="0"/>
    <n v="-115659"/>
    <n v="484341"/>
    <n v="386580.19"/>
    <m/>
    <n v="386580.19"/>
    <n v="386580.19"/>
    <n v="0"/>
    <n v="97760.81"/>
  </r>
  <r>
    <s v="OR. San José 02"/>
    <s v="Unid. TIC"/>
    <x v="0"/>
    <x v="70"/>
    <x v="267"/>
    <x v="70"/>
    <s v="C:1.2.5.08.03.01.1.99999.0001"/>
    <s v="Software y programas, valores de origen"/>
    <x v="199"/>
    <n v="600000"/>
    <n v="0"/>
    <n v="-115659"/>
    <n v="484341"/>
    <n v="386580.19"/>
    <m/>
    <n v="386580.19"/>
    <n v="386580.19"/>
    <n v="0"/>
    <n v="97760.81"/>
  </r>
  <r>
    <s v="OR. San José 01"/>
    <s v="Unid. TIC"/>
    <x v="0"/>
    <x v="70"/>
    <x v="267"/>
    <x v="70"/>
    <s v="C:1.2.5.08.03.01.1.99999.0001"/>
    <s v="Software y programas, valores de origen"/>
    <x v="199"/>
    <n v="600000"/>
    <n v="0"/>
    <n v="-115659"/>
    <n v="484341"/>
    <n v="386580.19"/>
    <m/>
    <n v="386580.19"/>
    <n v="386580.19"/>
    <n v="0"/>
    <n v="97760.81"/>
  </r>
  <r>
    <s v="OR. San Carlos"/>
    <s v="Unid. TIC"/>
    <x v="0"/>
    <x v="70"/>
    <x v="267"/>
    <x v="70"/>
    <s v="C:1.2.5.08.03.01.1.99999.0001"/>
    <s v="Software y programas, valores de origen"/>
    <x v="199"/>
    <n v="600000"/>
    <n v="0"/>
    <n v="-115659"/>
    <n v="484341"/>
    <n v="386580.19"/>
    <m/>
    <n v="386580.19"/>
    <n v="386580.19"/>
    <n v="0"/>
    <n v="97760.81"/>
  </r>
  <r>
    <s v="OR. Palmar Norte"/>
    <s v="Unid. TIC"/>
    <x v="0"/>
    <x v="70"/>
    <x v="267"/>
    <x v="70"/>
    <s v="C:1.2.5.08.03.01.1.99999.0001"/>
    <s v="Software y programas, valores de origen"/>
    <x v="199"/>
    <n v="600000"/>
    <n v="0"/>
    <n v="-115659"/>
    <n v="484341"/>
    <n v="386580.19"/>
    <m/>
    <n v="386580.19"/>
    <n v="386580.19"/>
    <n v="0"/>
    <n v="97760.81"/>
  </r>
  <r>
    <s v="OR. Nicoya"/>
    <s v="Unid. TIC"/>
    <x v="0"/>
    <x v="70"/>
    <x v="267"/>
    <x v="70"/>
    <s v="C:1.2.5.08.03.01.1.99999.0001"/>
    <s v="Software y programas, valores de origen"/>
    <x v="199"/>
    <n v="600000"/>
    <n v="0"/>
    <n v="-115659"/>
    <n v="484341"/>
    <n v="386580.19"/>
    <m/>
    <n v="386580.19"/>
    <n v="386580.19"/>
    <n v="0"/>
    <n v="97760.81"/>
  </r>
  <r>
    <s v="OR. Limón"/>
    <s v="Unid. TIC"/>
    <x v="0"/>
    <x v="70"/>
    <x v="267"/>
    <x v="70"/>
    <s v="C:1.2.5.08.03.01.1.99999.0001"/>
    <s v="Software y programas, valores de origen"/>
    <x v="199"/>
    <n v="600000"/>
    <n v="0"/>
    <n v="-115659"/>
    <n v="484341"/>
    <n v="386580.19"/>
    <m/>
    <n v="386580.19"/>
    <n v="386580.19"/>
    <n v="0"/>
    <n v="97760.81"/>
  </r>
  <r>
    <s v="OR. Caribe Norte"/>
    <s v="Unid. TIC"/>
    <x v="0"/>
    <x v="70"/>
    <x v="267"/>
    <x v="70"/>
    <s v="C:1.2.5.08.03.01.1.99999.0001"/>
    <s v="Software y programas, valores de origen"/>
    <x v="199"/>
    <n v="600000"/>
    <n v="0"/>
    <n v="-115659"/>
    <n v="484341"/>
    <n v="386580.19"/>
    <m/>
    <n v="386580.19"/>
    <n v="386580.19"/>
    <n v="0"/>
    <n v="97760.81"/>
  </r>
  <r>
    <s v="OR. Cañas"/>
    <s v="Unid. TIC"/>
    <x v="0"/>
    <x v="70"/>
    <x v="267"/>
    <x v="70"/>
    <s v="C:1.2.5.08.03.01.1.99999.0001"/>
    <s v="Software y programas, valores de origen"/>
    <x v="199"/>
    <n v="600000"/>
    <n v="0"/>
    <n v="-115659"/>
    <n v="484341"/>
    <n v="386580.19"/>
    <m/>
    <n v="386580.19"/>
    <n v="386580.19"/>
    <n v="0"/>
    <n v="97760.81"/>
  </r>
  <r>
    <s v="Dir. Serv. Ambientales"/>
    <s v="Dir. Serv. Ambientales"/>
    <x v="0"/>
    <x v="71"/>
    <x v="268"/>
    <x v="71"/>
    <s v="C:5.4.1.02.03.06.0.31270.0001"/>
    <s v="Transferencia a la ONF"/>
    <x v="200"/>
    <n v="73262691"/>
    <n v="0"/>
    <n v="0"/>
    <n v="73262691"/>
    <n v="73262691"/>
    <m/>
    <n v="73262691"/>
    <n v="73262691"/>
    <n v="0"/>
    <n v="0"/>
  </r>
  <r>
    <s v="Dir. Adm Financiera"/>
    <s v="Unid. Tesoreria"/>
    <x v="0"/>
    <x v="72"/>
    <x v="269"/>
    <x v="72"/>
    <s v="C:5.4.1.02.06.06.0.21103.0001"/>
    <s v="Transferencia al FIDEICOMISO 544-3"/>
    <x v="201"/>
    <n v="64039370"/>
    <n v="0"/>
    <n v="21648753"/>
    <n v="85688123"/>
    <n v="85688123"/>
    <m/>
    <n v="85688123"/>
    <n v="85688123"/>
    <n v="0"/>
    <n v="0"/>
  </r>
  <r>
    <s v="Dir. General"/>
    <s v="Unid. Recursos Humanos"/>
    <x v="0"/>
    <x v="73"/>
    <x v="270"/>
    <x v="73"/>
    <s v="C:2.1.1.02.01.01.6.99999.0001"/>
    <s v="Salario escolar a pagar c/p"/>
    <x v="202"/>
    <n v="12017476"/>
    <n v="0"/>
    <n v="-12017476"/>
    <n v="0"/>
    <n v="0"/>
    <m/>
    <n v="0"/>
    <n v="0"/>
    <n v="0"/>
    <n v="0"/>
  </r>
  <r>
    <s v="Dir. Fomento"/>
    <s v="Unid. Recursos Humanos"/>
    <x v="0"/>
    <x v="73"/>
    <x v="271"/>
    <x v="73"/>
    <s v="C:2.1.1.02.01.01.6.99999.0001"/>
    <s v="Salario escolar a pagar c/p"/>
    <x v="202"/>
    <n v="1364066"/>
    <n v="0"/>
    <n v="0"/>
    <n v="1364066"/>
    <n v="1364066"/>
    <m/>
    <n v="1364066"/>
    <n v="1364066"/>
    <n v="0"/>
    <n v="0"/>
  </r>
  <r>
    <s v="Dir. Asuntos Jurídicos"/>
    <s v="Unid. Recursos Humanos"/>
    <x v="0"/>
    <x v="73"/>
    <x v="272"/>
    <x v="73"/>
    <s v="C:2.1.1.03.01.01.1.99999.0001"/>
    <s v="Prestaciones a pagar c/p"/>
    <x v="202"/>
    <n v="1269011"/>
    <n v="0"/>
    <n v="0"/>
    <n v="1269011"/>
    <n v="1269011"/>
    <m/>
    <n v="1269011"/>
    <n v="1269011"/>
    <n v="0"/>
    <n v="0"/>
  </r>
  <r>
    <s v="Dir. Comercialización"/>
    <s v="Unid. Recursos Humanos"/>
    <x v="0"/>
    <x v="73"/>
    <x v="273"/>
    <x v="73"/>
    <s v="C:2.1.1.02.01.01.6.99999.0001"/>
    <s v="Salario escolar a pagar c/p"/>
    <x v="202"/>
    <n v="1709322"/>
    <n v="0"/>
    <n v="-400000"/>
    <n v="1309322"/>
    <n v="390512.91"/>
    <m/>
    <n v="390512.91"/>
    <n v="390512.91"/>
    <n v="0"/>
    <n v="918809.09000000008"/>
  </r>
  <r>
    <s v="Dir. Comercialización"/>
    <s v="Unid. Recursos Humanos"/>
    <x v="0"/>
    <x v="74"/>
    <x v="274"/>
    <x v="74"/>
    <s v="C:2.1.1.02.01.01.1.99999.0001"/>
    <s v="Remuneraciones a pagar c/p"/>
    <x v="203"/>
    <n v="1201734"/>
    <n v="-1175000"/>
    <n v="0"/>
    <n v="26734"/>
    <n v="0"/>
    <m/>
    <n v="0"/>
    <n v="0"/>
    <n v="0"/>
    <n v="26734"/>
  </r>
  <r>
    <s v="Dir. Fomento"/>
    <s v="Unid. Recursos Humanos"/>
    <x v="0"/>
    <x v="74"/>
    <x v="274"/>
    <x v="74"/>
    <s v="C:2.1.1.02.01.01.1.99999.0001"/>
    <s v="Remuneraciones a pagar c/p"/>
    <x v="203"/>
    <n v="1260922"/>
    <n v="-522332.63"/>
    <n v="0"/>
    <n v="738589.37"/>
    <n v="738586.77"/>
    <m/>
    <n v="738586.77"/>
    <n v="738586.77"/>
    <n v="0"/>
    <n v="2.5999999999767169"/>
  </r>
  <r>
    <s v="Dir. General"/>
    <s v="Unid. Recursos Humanos"/>
    <x v="0"/>
    <x v="74"/>
    <x v="274"/>
    <x v="74"/>
    <s v="C:2.1.1.02.01.01.1.99999.0001"/>
    <s v="Remuneraciones a pagar c/p"/>
    <x v="203"/>
    <n v="1785899"/>
    <n v="42525.63"/>
    <n v="0"/>
    <n v="1828424.63"/>
    <n v="1751610.82"/>
    <m/>
    <n v="1751610.82"/>
    <n v="1751610.82"/>
    <n v="0"/>
    <n v="76813.809999999823"/>
  </r>
  <r>
    <s v="Dir. Serv. Ambientales"/>
    <s v="Unid. Recursos Humanos"/>
    <x v="0"/>
    <x v="74"/>
    <x v="274"/>
    <x v="74"/>
    <s v="C:2.1.1.02.01.01.1.99999.0001"/>
    <s v="Remuneraciones a pagar c/p"/>
    <x v="203"/>
    <n v="2006148"/>
    <n v="-570553"/>
    <n v="0"/>
    <n v="1435595"/>
    <n v="1434047.5"/>
    <m/>
    <n v="1434047.5"/>
    <n v="1434047.5"/>
    <n v="0"/>
    <n v="1547.5"/>
  </r>
  <r>
    <s v="Dir. Adm Financiera"/>
    <s v="Unid. Recursos Humanos"/>
    <x v="0"/>
    <x v="74"/>
    <x v="274"/>
    <x v="74"/>
    <s v="C:2.1.1.02.01.01.1.99999.0001"/>
    <s v="Remuneraciones a pagar c/p"/>
    <x v="203"/>
    <n v="4499884"/>
    <n v="4334500"/>
    <n v="0"/>
    <n v="8834384"/>
    <n v="8796085.8699999992"/>
    <m/>
    <n v="8796085.8699999992"/>
    <n v="8796085.8699999992"/>
    <n v="0"/>
    <n v="38298.13000000082"/>
  </r>
  <r>
    <s v="Dir. Asuntos Jurídicos"/>
    <s v="Unid. Recursos Humanos"/>
    <x v="0"/>
    <x v="74"/>
    <x v="274"/>
    <x v="74"/>
    <s v="C:2.1.1.02.01.01.1.99999.0001"/>
    <s v="Remuneraciones a pagar c/p"/>
    <x v="203"/>
    <n v="1442713"/>
    <n v="-786355"/>
    <n v="0"/>
    <n v="656358"/>
    <n v="655397.12"/>
    <m/>
    <n v="655397.12"/>
    <n v="655397.12"/>
    <n v="0"/>
    <n v="960.88000000000466"/>
  </r>
  <r>
    <s v="OR. San José 01"/>
    <s v="Unid. Recursos Humanos"/>
    <x v="0"/>
    <x v="74"/>
    <x v="274"/>
    <x v="74"/>
    <s v="C:2.1.1.02.01.01.1.99999.0001"/>
    <s v="Remuneraciones a pagar c/p"/>
    <x v="203"/>
    <n v="234122"/>
    <n v="-180000"/>
    <n v="0"/>
    <n v="54122"/>
    <n v="0"/>
    <m/>
    <n v="0"/>
    <n v="0"/>
    <n v="0"/>
    <n v="54122"/>
  </r>
  <r>
    <s v="OR. San José 02"/>
    <s v="Unid. Recursos Humanos"/>
    <x v="0"/>
    <x v="74"/>
    <x v="274"/>
    <x v="74"/>
    <s v="C:2.1.1.02.01.01.1.99999.0001"/>
    <s v="Remuneraciones a pagar c/p"/>
    <x v="203"/>
    <n v="245844"/>
    <n v="-150000"/>
    <n v="0"/>
    <n v="95844"/>
    <n v="82850.210000000006"/>
    <m/>
    <n v="82850.210000000006"/>
    <n v="82850.210000000006"/>
    <n v="0"/>
    <n v="12993.789999999994"/>
  </r>
  <r>
    <s v="OR. San Carlos"/>
    <s v="Unid. Recursos Humanos"/>
    <x v="0"/>
    <x v="74"/>
    <x v="274"/>
    <x v="74"/>
    <s v="C:2.1.1.02.01.01.1.99999.0001"/>
    <s v="Remuneraciones a pagar c/p"/>
    <x v="203"/>
    <n v="478287"/>
    <n v="-400000"/>
    <n v="0"/>
    <n v="78287"/>
    <n v="0"/>
    <m/>
    <n v="0"/>
    <n v="0"/>
    <n v="0"/>
    <n v="78287"/>
  </r>
  <r>
    <s v="OR. Palmar Norte"/>
    <s v="Unid. Recursos Humanos"/>
    <x v="0"/>
    <x v="74"/>
    <x v="274"/>
    <x v="74"/>
    <s v="C:2.1.1.02.01.01.1.99999.0001"/>
    <s v="Remuneraciones a pagar c/p"/>
    <x v="203"/>
    <n v="246675"/>
    <n v="-175000"/>
    <n v="0"/>
    <n v="71675"/>
    <n v="31486.13"/>
    <m/>
    <n v="31486.13"/>
    <n v="31486.13"/>
    <n v="0"/>
    <n v="40188.869999999995"/>
  </r>
  <r>
    <s v="OR. Nicoya"/>
    <s v="Unid. Recursos Humanos"/>
    <x v="0"/>
    <x v="74"/>
    <x v="274"/>
    <x v="74"/>
    <s v="C:2.1.1.02.01.01.1.99999.0001"/>
    <s v="Remuneraciones a pagar c/p"/>
    <x v="203"/>
    <n v="282427"/>
    <n v="-171645"/>
    <n v="0"/>
    <n v="110782"/>
    <n v="110777.76"/>
    <m/>
    <n v="110777.76"/>
    <n v="110777.76"/>
    <n v="0"/>
    <n v="4.2400000000052387"/>
  </r>
  <r>
    <s v="OR. Limón"/>
    <s v="Unid. Recursos Humanos"/>
    <x v="0"/>
    <x v="74"/>
    <x v="274"/>
    <x v="74"/>
    <s v="C:2.1.1.02.01.01.1.99999.0001"/>
    <s v="Remuneraciones a pagar c/p"/>
    <x v="203"/>
    <n v="275066"/>
    <n v="-71140"/>
    <n v="0"/>
    <n v="203926"/>
    <n v="202480.88"/>
    <m/>
    <n v="202480.88"/>
    <n v="202480.88"/>
    <n v="0"/>
    <n v="1445.1199999999953"/>
  </r>
  <r>
    <s v="OR. Caribe Norte"/>
    <s v="Unid. Recursos Humanos"/>
    <x v="0"/>
    <x v="74"/>
    <x v="274"/>
    <x v="74"/>
    <s v="C:2.1.1.02.01.01.1.99999.0001"/>
    <s v="Remuneraciones a pagar c/p"/>
    <x v="203"/>
    <n v="279244"/>
    <n v="-125000"/>
    <n v="0"/>
    <n v="154244"/>
    <n v="118591.47"/>
    <m/>
    <n v="118591.47"/>
    <n v="118591.47"/>
    <n v="0"/>
    <n v="35652.53"/>
  </r>
  <r>
    <s v="OR. Cañas"/>
    <s v="Unid. Recursos Humanos"/>
    <x v="0"/>
    <x v="74"/>
    <x v="274"/>
    <x v="74"/>
    <s v="C:2.1.1.02.01.01.1.99999.0001"/>
    <s v="Remuneraciones a pagar c/p"/>
    <x v="203"/>
    <n v="233947"/>
    <n v="-50000"/>
    <n v="0"/>
    <n v="183947"/>
    <n v="145476.13"/>
    <m/>
    <n v="145476.13"/>
    <n v="145476.13"/>
    <n v="0"/>
    <n v="38470.869999999995"/>
  </r>
  <r>
    <s v="Dir. Adm Financiera"/>
    <s v="Unid. Tesoreria"/>
    <x v="0"/>
    <x v="75"/>
    <x v="275"/>
    <x v="75"/>
    <s v="C:5.4.1.01.01.99.0.99999.0002"/>
    <s v="Otras transferencias corrientes a personas"/>
    <x v="204"/>
    <n v="6000000"/>
    <n v="0"/>
    <m/>
    <n v="6000000"/>
    <n v="0"/>
    <m/>
    <n v="0"/>
    <n v="0"/>
    <n v="0"/>
    <n v="6000000"/>
  </r>
  <r>
    <s v="Dir. General"/>
    <s v="Dir. General"/>
    <x v="0"/>
    <x v="76"/>
    <x v="276"/>
    <x v="76"/>
    <s v="C:5.4.1.03.02.06.0.99999.0001"/>
    <s v="Transferencias corrientes a organismos internacionales"/>
    <x v="205"/>
    <n v="31693200"/>
    <n v="0"/>
    <n v="-9231277"/>
    <n v="22461923"/>
    <n v="22461922.32"/>
    <m/>
    <n v="22461922.32"/>
    <n v="22461922.32"/>
    <n v="0"/>
    <n v="0.67999999970197678"/>
  </r>
  <r>
    <s v="OR. Cañas"/>
    <s v="Unid. Recursos Humanos"/>
    <x v="0"/>
    <x v="77"/>
    <x v="277"/>
    <x v="77"/>
    <s v="C:2.1.1.03.02.03.0.14120.0001"/>
    <s v="Contribución Estatal al Seguro de Pensiones 1,41%"/>
    <x v="206"/>
    <n v="367297"/>
    <n v="0"/>
    <n v="0"/>
    <n v="367297"/>
    <n v="361321.73"/>
    <m/>
    <n v="361321.73"/>
    <n v="361321.73"/>
    <n v="0"/>
    <n v="5975.2700000000186"/>
  </r>
  <r>
    <s v="OR. Caribe Norte"/>
    <s v="Unid. Recursos Humanos"/>
    <x v="0"/>
    <x v="77"/>
    <x v="277"/>
    <x v="77"/>
    <s v="C:2.1.1.03.02.03.0.14120.0001"/>
    <s v="Contribución Estatal al Seguro de Pensiones 1,41%"/>
    <x v="206"/>
    <n v="438414"/>
    <n v="13000"/>
    <n v="0"/>
    <n v="451414"/>
    <n v="451165.01"/>
    <m/>
    <n v="451165.01"/>
    <n v="451165.01"/>
    <n v="0"/>
    <n v="248.98999999999069"/>
  </r>
  <r>
    <s v="OR. Limón"/>
    <s v="Unid. Recursos Humanos"/>
    <x v="0"/>
    <x v="77"/>
    <x v="277"/>
    <x v="77"/>
    <s v="C:2.1.1.03.02.03.0.14120.0001"/>
    <s v="Contribución Estatal al Seguro de Pensiones 1,41%"/>
    <x v="206"/>
    <n v="431853"/>
    <n v="0"/>
    <n v="0"/>
    <n v="431853"/>
    <n v="424839.67999999999"/>
    <m/>
    <n v="424839.67999999999"/>
    <n v="424839.67999999999"/>
    <n v="0"/>
    <n v="7013.320000000007"/>
  </r>
  <r>
    <s v="OR. Nicoya"/>
    <s v="Unid. Recursos Humanos"/>
    <x v="0"/>
    <x v="77"/>
    <x v="277"/>
    <x v="77"/>
    <s v="C:2.1.1.03.02.03.0.14120.0001"/>
    <s v="Contribución Estatal al Seguro de Pensiones 1,41%"/>
    <x v="206"/>
    <n v="443410"/>
    <n v="0"/>
    <n v="0"/>
    <n v="443410"/>
    <n v="432503.23"/>
    <m/>
    <n v="432503.23"/>
    <n v="432503.23"/>
    <n v="0"/>
    <n v="10906.770000000019"/>
  </r>
  <r>
    <s v="OR. Palmar Norte"/>
    <s v="Unid. Recursos Humanos"/>
    <x v="0"/>
    <x v="77"/>
    <x v="277"/>
    <x v="77"/>
    <s v="C:2.1.1.03.02.03.0.14120.0001"/>
    <s v="Contribución Estatal al Seguro de Pensiones 1,41%"/>
    <x v="206"/>
    <n v="387280"/>
    <n v="3500"/>
    <n v="0"/>
    <n v="390780"/>
    <n v="390400.17"/>
    <m/>
    <n v="390400.17"/>
    <n v="390400.17"/>
    <n v="0"/>
    <n v="379.8300000000163"/>
  </r>
  <r>
    <s v="OR. San Carlos"/>
    <s v="Unid. Recursos Humanos"/>
    <x v="0"/>
    <x v="77"/>
    <x v="277"/>
    <x v="77"/>
    <s v="C:2.1.1.03.02.03.0.14120.0001"/>
    <s v="Contribución Estatal al Seguro de Pensiones 1,41%"/>
    <x v="206"/>
    <n v="750911"/>
    <n v="0"/>
    <n v="0"/>
    <n v="750911"/>
    <n v="737410.59"/>
    <m/>
    <n v="737410.59"/>
    <n v="737410.59"/>
    <n v="0"/>
    <n v="13500.410000000033"/>
  </r>
  <r>
    <s v="OR. San José 02"/>
    <s v="Unid. Recursos Humanos"/>
    <x v="0"/>
    <x v="77"/>
    <x v="277"/>
    <x v="77"/>
    <s v="C:2.1.1.03.02.03.0.14120.0001"/>
    <s v="Contribución Estatal al Seguro de Pensiones 1,41%"/>
    <x v="206"/>
    <n v="385975"/>
    <n v="37000"/>
    <n v="0"/>
    <n v="422975"/>
    <n v="421516.01"/>
    <m/>
    <n v="421516.01"/>
    <n v="421516.01"/>
    <n v="0"/>
    <n v="1458.9899999999907"/>
  </r>
  <r>
    <s v="OR. San José 01"/>
    <s v="Unid. Recursos Humanos"/>
    <x v="0"/>
    <x v="77"/>
    <x v="277"/>
    <x v="77"/>
    <s v="C:2.1.1.03.02.03.0.14120.0001"/>
    <s v="Contribución Estatal al Seguro de Pensiones 1,41%"/>
    <x v="206"/>
    <n v="367572"/>
    <n v="0"/>
    <n v="0"/>
    <n v="367572"/>
    <n v="232067.96"/>
    <m/>
    <n v="232067.96"/>
    <n v="232067.96"/>
    <n v="0"/>
    <n v="135504.04"/>
  </r>
  <r>
    <s v="Dir. Asuntos Jurídicos"/>
    <s v="Unid. Recursos Humanos"/>
    <x v="0"/>
    <x v="77"/>
    <x v="277"/>
    <x v="77"/>
    <s v="C:2.1.1.03.02.03.0.14120.0001"/>
    <s v="Contribución Estatal al Seguro de Pensiones 1,41%"/>
    <x v="206"/>
    <n v="2265061"/>
    <n v="0"/>
    <n v="0"/>
    <n v="2265061"/>
    <n v="2120729.73"/>
    <m/>
    <n v="2120729.73"/>
    <n v="2120729.73"/>
    <n v="0"/>
    <n v="144331.27000000002"/>
  </r>
  <r>
    <s v="Dir. Adm Financiera"/>
    <s v="Unid. Recursos Humanos"/>
    <x v="0"/>
    <x v="77"/>
    <x v="277"/>
    <x v="77"/>
    <s v="C:2.1.1.03.02.03.0.14120.0001"/>
    <s v="Contribución Estatal al Seguro de Pensiones 1,41%"/>
    <x v="206"/>
    <n v="7071136"/>
    <n v="-137500"/>
    <n v="0"/>
    <n v="6933636"/>
    <n v="6625320.5499999998"/>
    <m/>
    <n v="6625320.5499999998"/>
    <n v="6625320.5499999998"/>
    <n v="0"/>
    <n v="308315.45000000019"/>
  </r>
  <r>
    <s v="Dir. Serv. Ambientales"/>
    <s v="Unid. Recursos Humanos"/>
    <x v="0"/>
    <x v="77"/>
    <x v="277"/>
    <x v="77"/>
    <s v="C:2.1.1.03.02.03.0.14120.0001"/>
    <s v="Contribución Estatal al Seguro de Pensiones 1,41%"/>
    <x v="206"/>
    <n v="3149653"/>
    <n v="121000"/>
    <n v="0"/>
    <n v="3270653"/>
    <n v="3270084.81"/>
    <m/>
    <n v="3270084.81"/>
    <n v="3270084.81"/>
    <n v="0"/>
    <n v="568.18999999994412"/>
  </r>
  <r>
    <s v="Dir. General"/>
    <s v="Unid. Recursos Humanos"/>
    <x v="0"/>
    <x v="77"/>
    <x v="277"/>
    <x v="77"/>
    <s v="C:2.1.1.03.02.03.0.14120.0001"/>
    <s v="Contribución Estatal al Seguro de Pensiones 1,41%"/>
    <x v="206"/>
    <n v="2803864"/>
    <n v="-37000"/>
    <n v="0"/>
    <n v="2766864"/>
    <n v="2522177.71"/>
    <m/>
    <n v="2522177.71"/>
    <n v="2522177.71"/>
    <n v="0"/>
    <n v="244686.29000000004"/>
  </r>
  <r>
    <s v="Dir. Fomento"/>
    <s v="Unid. Recursos Humanos"/>
    <x v="0"/>
    <x v="77"/>
    <x v="277"/>
    <x v="77"/>
    <s v="C:2.1.1.03.02.03.0.14120.0001"/>
    <s v="Contribución Estatal al Seguro de Pensiones 1,41%"/>
    <x v="206"/>
    <n v="1979648"/>
    <n v="0"/>
    <n v="0"/>
    <n v="1979648"/>
    <n v="1535167.27"/>
    <m/>
    <n v="1535167.27"/>
    <n v="1535167.27"/>
    <n v="0"/>
    <n v="444480.73"/>
  </r>
  <r>
    <s v="Dir. Comercialización"/>
    <s v="Unid. Recursos Humanos"/>
    <x v="0"/>
    <x v="77"/>
    <x v="277"/>
    <x v="77"/>
    <s v="C:2.1.1.03.02.03.0.14120.0001"/>
    <s v="Contribución Estatal al Seguro de Pensiones 1,41%"/>
    <x v="206"/>
    <n v="1886726"/>
    <n v="0"/>
    <n v="0"/>
    <n v="1886726"/>
    <n v="1847038.87"/>
    <m/>
    <n v="1847038.87"/>
    <n v="1847038.87"/>
    <n v="0"/>
    <n v="39687.129999999888"/>
  </r>
  <r>
    <s v="Dir. Comercialización"/>
    <s v="Unid. Recursos Humanos"/>
    <x v="0"/>
    <x v="78"/>
    <x v="278"/>
    <x v="78"/>
    <s v="C:2.1.1.03.02.03.0.14120.0002"/>
    <s v="Contribución Estatal al Seguro de Salud 0.25%"/>
    <x v="207"/>
    <n v="300431"/>
    <n v="0"/>
    <n v="0"/>
    <n v="300431"/>
    <n v="294113.91999999998"/>
    <m/>
    <n v="294113.91999999998"/>
    <n v="294113.91999999998"/>
    <n v="0"/>
    <n v="6317.0800000000163"/>
  </r>
  <r>
    <s v="Dir. Fomento"/>
    <s v="Unid. Recursos Humanos"/>
    <x v="0"/>
    <x v="78"/>
    <x v="278"/>
    <x v="78"/>
    <s v="C:2.1.1.03.02.03.0.14120.0002"/>
    <s v="Contribución Estatal al Seguro de Salud 0.25%"/>
    <x v="207"/>
    <n v="315229"/>
    <n v="0"/>
    <n v="0"/>
    <n v="315229"/>
    <n v="244452.44"/>
    <m/>
    <n v="244452.44"/>
    <n v="244452.44"/>
    <n v="0"/>
    <n v="70776.56"/>
  </r>
  <r>
    <s v="Dir. General"/>
    <s v="Unid. Recursos Humanos"/>
    <x v="0"/>
    <x v="78"/>
    <x v="278"/>
    <x v="78"/>
    <s v="C:2.1.1.03.02.03.0.14120.0002"/>
    <s v="Contribución Estatal al Seguro de Salud 0.25%"/>
    <x v="207"/>
    <n v="446471"/>
    <n v="-6500"/>
    <n v="0"/>
    <n v="439971"/>
    <n v="401620.58"/>
    <m/>
    <n v="401620.58"/>
    <n v="401620.58"/>
    <n v="0"/>
    <n v="38350.419999999984"/>
  </r>
  <r>
    <s v="Dir. Serv. Ambientales"/>
    <s v="Unid. Recursos Humanos"/>
    <x v="0"/>
    <x v="78"/>
    <x v="278"/>
    <x v="78"/>
    <s v="C:2.1.1.03.02.03.0.14120.0002"/>
    <s v="Contribución Estatal al Seguro de Salud 0.25%"/>
    <x v="207"/>
    <n v="501532"/>
    <n v="19500"/>
    <n v="0"/>
    <n v="521032"/>
    <n v="520714.08"/>
    <m/>
    <n v="520714.08"/>
    <n v="520714.08"/>
    <n v="0"/>
    <n v="317.9199999999837"/>
  </r>
  <r>
    <s v="Dir. Adm Financiera"/>
    <s v="Unid. Recursos Humanos"/>
    <x v="0"/>
    <x v="78"/>
    <x v="278"/>
    <x v="78"/>
    <s v="C:2.1.1.03.02.03.0.14120.0002"/>
    <s v="Contribución Estatal al Seguro de Salud 0.25%"/>
    <x v="207"/>
    <n v="1126001"/>
    <n v="-22600"/>
    <n v="0"/>
    <n v="1103401"/>
    <n v="1054988.96"/>
    <m/>
    <n v="1054988.96"/>
    <n v="1054988.96"/>
    <n v="0"/>
    <n v="48412.040000000037"/>
  </r>
  <r>
    <s v="Dir. Asuntos Jurídicos"/>
    <s v="Unid. Recursos Humanos"/>
    <x v="0"/>
    <x v="78"/>
    <x v="278"/>
    <x v="78"/>
    <s v="C:2.1.1.03.02.03.0.14120.0002"/>
    <s v="Contribución Estatal al Seguro de Salud 0.25%"/>
    <x v="207"/>
    <n v="360675"/>
    <n v="0"/>
    <n v="0"/>
    <n v="360675"/>
    <n v="337695.87"/>
    <m/>
    <n v="337695.87"/>
    <n v="337695.87"/>
    <n v="0"/>
    <n v="22979.130000000005"/>
  </r>
  <r>
    <s v="OR. San José 01"/>
    <s v="Unid. Recursos Humanos"/>
    <x v="0"/>
    <x v="78"/>
    <x v="278"/>
    <x v="78"/>
    <s v="C:2.1.1.03.02.03.0.14120.0002"/>
    <s v="Contribución Estatal al Seguro de Salud 0.25%"/>
    <x v="207"/>
    <n v="58530"/>
    <n v="0"/>
    <n v="0"/>
    <n v="58530"/>
    <n v="36953.43"/>
    <m/>
    <n v="36953.43"/>
    <n v="36953.43"/>
    <n v="0"/>
    <n v="21576.57"/>
  </r>
  <r>
    <s v="OR. San José 02"/>
    <s v="Unid. Recursos Humanos"/>
    <x v="0"/>
    <x v="78"/>
    <x v="278"/>
    <x v="78"/>
    <s v="C:2.1.1.03.02.03.0.14120.0002"/>
    <s v="Contribución Estatal al Seguro de Salud 0.25%"/>
    <x v="207"/>
    <n v="61461"/>
    <n v="6500"/>
    <n v="0"/>
    <n v="67961"/>
    <n v="67120.479999999996"/>
    <m/>
    <n v="67120.479999999996"/>
    <n v="67120.479999999996"/>
    <n v="0"/>
    <n v="840.52000000000407"/>
  </r>
  <r>
    <s v="OR. San Carlos"/>
    <s v="Unid. Recursos Humanos"/>
    <x v="0"/>
    <x v="78"/>
    <x v="278"/>
    <x v="78"/>
    <s v="C:2.1.1.03.02.03.0.14120.0002"/>
    <s v="Contribución Estatal al Seguro de Salud 0.25%"/>
    <x v="207"/>
    <n v="119571"/>
    <n v="0"/>
    <n v="0"/>
    <n v="119571"/>
    <n v="117422.09"/>
    <m/>
    <n v="117422.09"/>
    <n v="117422.09"/>
    <n v="0"/>
    <n v="2148.9100000000035"/>
  </r>
  <r>
    <s v="OR. Palmar Norte"/>
    <s v="Unid. Recursos Humanos"/>
    <x v="0"/>
    <x v="78"/>
    <x v="278"/>
    <x v="78"/>
    <s v="C:2.1.1.03.02.03.0.14120.0002"/>
    <s v="Contribución Estatal al Seguro de Salud 0.25%"/>
    <x v="207"/>
    <n v="61668"/>
    <n v="600"/>
    <n v="0"/>
    <n v="62268"/>
    <n v="62165.66"/>
    <m/>
    <n v="62165.66"/>
    <n v="62165.66"/>
    <n v="0"/>
    <n v="102.33999999999651"/>
  </r>
  <r>
    <s v="OR. Nicoya"/>
    <s v="Unid. Recursos Humanos"/>
    <x v="0"/>
    <x v="78"/>
    <x v="278"/>
    <x v="78"/>
    <s v="C:2.1.1.03.02.03.0.14120.0002"/>
    <s v="Contribución Estatal al Seguro de Salud 0.25%"/>
    <x v="207"/>
    <n v="70606"/>
    <n v="0"/>
    <n v="0"/>
    <n v="70606"/>
    <n v="68870.039999999994"/>
    <m/>
    <n v="68870.039999999994"/>
    <n v="68870.039999999994"/>
    <n v="0"/>
    <n v="1735.9600000000064"/>
  </r>
  <r>
    <s v="OR. Limón"/>
    <s v="Unid. Recursos Humanos"/>
    <x v="0"/>
    <x v="78"/>
    <x v="278"/>
    <x v="78"/>
    <s v="C:2.1.1.03.02.03.0.14120.0002"/>
    <s v="Contribución Estatal al Seguro de Salud 0.25%"/>
    <x v="207"/>
    <n v="68765"/>
    <n v="0"/>
    <n v="0"/>
    <n v="68765"/>
    <n v="67649.740000000005"/>
    <m/>
    <n v="67649.740000000005"/>
    <n v="67649.740000000005"/>
    <n v="0"/>
    <n v="1115.2599999999948"/>
  </r>
  <r>
    <s v="OR. Caribe Norte"/>
    <s v="Unid. Recursos Humanos"/>
    <x v="0"/>
    <x v="78"/>
    <x v="278"/>
    <x v="78"/>
    <s v="C:2.1.1.03.02.03.0.14120.0002"/>
    <s v="Contribución Estatal al Seguro de Salud 0.25%"/>
    <x v="207"/>
    <n v="69810"/>
    <n v="2500"/>
    <n v="0"/>
    <n v="72310"/>
    <n v="71841.5"/>
    <m/>
    <n v="71841.5"/>
    <n v="71841.5"/>
    <n v="0"/>
    <n v="468.5"/>
  </r>
  <r>
    <s v="OR. Cañas"/>
    <s v="Unid. Recursos Humanos"/>
    <x v="0"/>
    <x v="78"/>
    <x v="278"/>
    <x v="78"/>
    <s v="C:2.1.1.03.02.03.0.14120.0002"/>
    <s v="Contribución Estatal al Seguro de Salud 0.25%"/>
    <x v="207"/>
    <n v="58486"/>
    <n v="0"/>
    <n v="0"/>
    <n v="58486"/>
    <n v="57536.92"/>
    <m/>
    <n v="57536.92"/>
    <n v="57536.92"/>
    <n v="0"/>
    <n v="949.08000000000175"/>
  </r>
  <r>
    <s v="Dir. Serv. Ambientales"/>
    <s v="Dir. Serv. Ambientales"/>
    <x v="0"/>
    <x v="79"/>
    <x v="279"/>
    <x v="79"/>
    <s v="C:1.2.7.04.99.00.0.21103.0001"/>
    <s v="Inversiones Patrimoniales en el Fideicomiso 544"/>
    <x v="208"/>
    <n v="10934729990"/>
    <n v="0"/>
    <n v="67979562"/>
    <n v="11002709552"/>
    <n v="11002709552"/>
    <m/>
    <n v="11002709552"/>
    <n v="1100270955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F8D71-4EF9-4FA8-9609-9EB18175D7CE}" name="TablaDinámica1" cacheId="0" applyNumberFormats="0" applyBorderFormats="0" applyFontFormats="0" applyPatternFormats="0" applyAlignmentFormats="0" applyWidthHeightFormats="1" dataCaption="Valores" grandTotalCaption=" TOTAL" updatedVersion="8" minRefreshableVersion="3" useAutoFormatting="1" itemPrintTitles="1" createdVersion="8" indent="0" compact="0" compactData="0" multipleFieldFilters="0" rowHeaderCaption="Posición Presupuestaria">
  <location ref="A5:E86" firstHeaderRow="0" firstDataRow="1" firstDataCol="2"/>
  <pivotFields count="19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7"/>
        <item x="23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</pivotField>
    <pivotField compact="0" outline="0" showAll="0" defaultSubtotal="0"/>
    <pivotField axis="axisRow" compact="0" outline="0" showAll="0" defaultSubtotal="0">
      <items count="80">
        <item x="36"/>
        <item x="37"/>
        <item x="52"/>
        <item x="14"/>
        <item x="15"/>
        <item x="12"/>
        <item x="11"/>
        <item x="70"/>
        <item x="48"/>
        <item x="25"/>
        <item x="13"/>
        <item x="9"/>
        <item x="10"/>
        <item x="8"/>
        <item x="5"/>
        <item x="46"/>
        <item x="67"/>
        <item x="68"/>
        <item x="72"/>
        <item x="79"/>
        <item x="57"/>
        <item x="23"/>
        <item x="75"/>
        <item x="22"/>
        <item x="45"/>
        <item x="54"/>
        <item x="38"/>
        <item x="41"/>
        <item x="39"/>
        <item x="40"/>
        <item x="42"/>
        <item x="69"/>
        <item x="56"/>
        <item x="55"/>
        <item x="53"/>
        <item x="74"/>
        <item x="16"/>
        <item x="43"/>
        <item x="7"/>
        <item x="51"/>
        <item x="21"/>
        <item x="32"/>
        <item x="47"/>
        <item x="66"/>
        <item x="73"/>
        <item x="61"/>
        <item x="49"/>
        <item x="58"/>
        <item x="4"/>
        <item x="3"/>
        <item x="6"/>
        <item x="35"/>
        <item x="17"/>
        <item x="19"/>
        <item x="18"/>
        <item x="20"/>
        <item x="29"/>
        <item x="30"/>
        <item x="28"/>
        <item x="44"/>
        <item x="26"/>
        <item x="31"/>
        <item x="27"/>
        <item x="0"/>
        <item x="1"/>
        <item x="62"/>
        <item x="2"/>
        <item x="50"/>
        <item x="77"/>
        <item x="78"/>
        <item x="71"/>
        <item x="76"/>
        <item x="24"/>
        <item x="33"/>
        <item x="65"/>
        <item x="63"/>
        <item x="59"/>
        <item x="64"/>
        <item x="60"/>
        <item x="3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outline="0" subtotalTop="0" showAll="0" defaultSubtotal="0"/>
    <pivotField dataField="1" compact="0" numFmtId="164" outline="0" showAll="0" defaultSubtotal="0"/>
    <pivotField compact="0" numFmtId="164" outline="0" showAll="0" defaultSubtotal="0"/>
    <pivotField compact="0" outline="0" showAll="0" defaultSubtotal="0"/>
    <pivotField dataField="1" compact="0" numFmtId="164" outline="0" subtotalTop="0" showAll="0" defaultSubtotal="0"/>
    <pivotField dataField="1" compact="0" numFmtId="164" outline="0" showAll="0" defaultSubtotal="0"/>
    <pivotField compact="0" outline="0" showAll="0" defaultSubtotal="0"/>
    <pivotField compact="0" numFmtId="164" outline="0" showAll="0" defaultSubtotal="0"/>
  </pivotFields>
  <rowFields count="2">
    <field x="3"/>
    <field x="5"/>
  </rowFields>
  <rowItems count="81">
    <i>
      <x/>
      <x v="63"/>
    </i>
    <i>
      <x v="1"/>
      <x v="64"/>
    </i>
    <i>
      <x v="2"/>
      <x v="66"/>
    </i>
    <i>
      <x v="3"/>
      <x v="49"/>
    </i>
    <i>
      <x v="4"/>
      <x v="48"/>
    </i>
    <i>
      <x v="5"/>
      <x v="14"/>
    </i>
    <i>
      <x v="6"/>
      <x v="50"/>
    </i>
    <i>
      <x v="7"/>
      <x v="38"/>
    </i>
    <i>
      <x v="8"/>
      <x v="13"/>
    </i>
    <i>
      <x v="9"/>
      <x v="11"/>
    </i>
    <i>
      <x v="10"/>
      <x v="12"/>
    </i>
    <i>
      <x v="11"/>
      <x v="6"/>
    </i>
    <i>
      <x v="12"/>
      <x v="5"/>
    </i>
    <i>
      <x v="13"/>
      <x v="10"/>
    </i>
    <i>
      <x v="14"/>
      <x v="3"/>
    </i>
    <i>
      <x v="15"/>
      <x v="4"/>
    </i>
    <i>
      <x v="16"/>
      <x v="36"/>
    </i>
    <i>
      <x v="17"/>
      <x v="52"/>
    </i>
    <i>
      <x v="18"/>
      <x v="54"/>
    </i>
    <i>
      <x v="19"/>
      <x v="53"/>
    </i>
    <i>
      <x v="20"/>
      <x v="55"/>
    </i>
    <i>
      <x v="21"/>
      <x v="40"/>
    </i>
    <i>
      <x v="22"/>
      <x v="23"/>
    </i>
    <i>
      <x v="23"/>
      <x v="62"/>
    </i>
    <i>
      <x v="24"/>
      <x v="21"/>
    </i>
    <i>
      <x v="25"/>
      <x v="72"/>
    </i>
    <i>
      <x v="26"/>
      <x v="9"/>
    </i>
    <i>
      <x v="27"/>
      <x v="60"/>
    </i>
    <i>
      <x v="28"/>
      <x v="58"/>
    </i>
    <i>
      <x v="29"/>
      <x v="56"/>
    </i>
    <i>
      <x v="30"/>
      <x v="57"/>
    </i>
    <i>
      <x v="31"/>
      <x v="61"/>
    </i>
    <i>
      <x v="32"/>
      <x v="41"/>
    </i>
    <i>
      <x v="33"/>
      <x v="73"/>
    </i>
    <i>
      <x v="34"/>
      <x v="79"/>
    </i>
    <i>
      <x v="35"/>
      <x v="51"/>
    </i>
    <i>
      <x v="36"/>
      <x/>
    </i>
    <i>
      <x v="37"/>
      <x v="1"/>
    </i>
    <i>
      <x v="38"/>
      <x v="26"/>
    </i>
    <i>
      <x v="39"/>
      <x v="28"/>
    </i>
    <i>
      <x v="40"/>
      <x v="29"/>
    </i>
    <i>
      <x v="41"/>
      <x v="27"/>
    </i>
    <i>
      <x v="42"/>
      <x v="30"/>
    </i>
    <i>
      <x v="43"/>
      <x v="37"/>
    </i>
    <i>
      <x v="44"/>
      <x v="59"/>
    </i>
    <i>
      <x v="45"/>
      <x v="24"/>
    </i>
    <i>
      <x v="46"/>
      <x v="15"/>
    </i>
    <i>
      <x v="47"/>
      <x v="42"/>
    </i>
    <i>
      <x v="48"/>
      <x v="8"/>
    </i>
    <i>
      <x v="49"/>
      <x v="46"/>
    </i>
    <i>
      <x v="50"/>
      <x v="67"/>
    </i>
    <i>
      <x v="51"/>
      <x v="39"/>
    </i>
    <i>
      <x v="52"/>
      <x v="2"/>
    </i>
    <i>
      <x v="53"/>
      <x v="34"/>
    </i>
    <i>
      <x v="54"/>
      <x v="25"/>
    </i>
    <i>
      <x v="55"/>
      <x v="33"/>
    </i>
    <i>
      <x v="56"/>
      <x v="32"/>
    </i>
    <i>
      <x v="57"/>
      <x v="20"/>
    </i>
    <i>
      <x v="58"/>
      <x v="47"/>
    </i>
    <i>
      <x v="59"/>
      <x v="76"/>
    </i>
    <i>
      <x v="60"/>
      <x v="78"/>
    </i>
    <i>
      <x v="61"/>
      <x v="45"/>
    </i>
    <i>
      <x v="62"/>
      <x v="65"/>
    </i>
    <i>
      <x v="63"/>
      <x v="75"/>
    </i>
    <i>
      <x v="64"/>
      <x v="77"/>
    </i>
    <i>
      <x v="65"/>
      <x v="74"/>
    </i>
    <i>
      <x v="66"/>
      <x v="43"/>
    </i>
    <i>
      <x v="67"/>
      <x v="16"/>
    </i>
    <i>
      <x v="68"/>
      <x v="17"/>
    </i>
    <i>
      <x v="69"/>
      <x v="31"/>
    </i>
    <i>
      <x v="70"/>
      <x v="7"/>
    </i>
    <i>
      <x v="71"/>
      <x v="70"/>
    </i>
    <i>
      <x v="72"/>
      <x v="18"/>
    </i>
    <i>
      <x v="73"/>
      <x v="44"/>
    </i>
    <i>
      <x v="74"/>
      <x v="35"/>
    </i>
    <i>
      <x v="75"/>
      <x v="22"/>
    </i>
    <i>
      <x v="76"/>
      <x v="71"/>
    </i>
    <i>
      <x v="77"/>
      <x v="68"/>
    </i>
    <i>
      <x v="78"/>
      <x v="69"/>
    </i>
    <i>
      <x v="79"/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Presupuesto Aprobado" fld="12" baseField="5" baseItem="66" numFmtId="4"/>
    <dataField name="Suma Presupuesto Ejecutado (Devengado)" fld="15" baseField="0" baseItem="0"/>
    <dataField name=" Presupuesto Ejecutado Pagado" fld="16" baseField="3" baseItem="0" numFmtId="4"/>
  </dataFields>
  <formats count="104">
    <format dxfId="103">
      <pivotArea field="3" type="button" dataOnly="0" labelOnly="1" outline="0" axis="axisRow" fieldPosition="0"/>
    </format>
    <format dxfId="10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1">
      <pivotArea field="3" type="button" dataOnly="0" labelOnly="1" outline="0" axis="axisRow" fieldPosition="0"/>
    </format>
    <format dxfId="10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9">
      <pivotArea field="3" type="button" dataOnly="0" labelOnly="1" outline="0" axis="axisRow" fieldPosition="0"/>
    </format>
    <format dxfId="9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7">
      <pivotArea type="all" dataOnly="0" outline="0" fieldPosition="0"/>
    </format>
    <format dxfId="96">
      <pivotArea outline="0" collapsedLevelsAreSubtotals="1" fieldPosition="0"/>
    </format>
    <format dxfId="95">
      <pivotArea field="3" type="button" dataOnly="0" labelOnly="1" outline="0" axis="axisRow" fieldPosition="0"/>
    </format>
    <format dxfId="94">
      <pivotArea field="5" type="button" dataOnly="0" labelOnly="1" outline="0" axis="axisRow" fieldPosition="1"/>
    </format>
    <format dxfId="93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2">
      <pivotArea dataOnly="0" labelOnly="1" outline="0" fieldPosition="0">
        <references count="1">
          <reference field="3" count="3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</reference>
        </references>
      </pivotArea>
    </format>
    <format dxfId="91">
      <pivotArea dataOnly="0" labelOnly="1" grandRow="1" outline="0" fieldPosition="0"/>
    </format>
    <format dxfId="90">
      <pivotArea dataOnly="0" labelOnly="1" outline="0" fieldPosition="0">
        <references count="2">
          <reference field="3" count="1" selected="0">
            <x v="0"/>
          </reference>
          <reference field="5" count="1">
            <x v="63"/>
          </reference>
        </references>
      </pivotArea>
    </format>
    <format dxfId="89">
      <pivotArea dataOnly="0" labelOnly="1" outline="0" fieldPosition="0">
        <references count="2">
          <reference field="3" count="1" selected="0">
            <x v="1"/>
          </reference>
          <reference field="5" count="1">
            <x v="64"/>
          </reference>
        </references>
      </pivotArea>
    </format>
    <format dxfId="88">
      <pivotArea dataOnly="0" labelOnly="1" outline="0" fieldPosition="0">
        <references count="2">
          <reference field="3" count="1" selected="0">
            <x v="2"/>
          </reference>
          <reference field="5" count="1">
            <x v="66"/>
          </reference>
        </references>
      </pivotArea>
    </format>
    <format dxfId="87">
      <pivotArea dataOnly="0" labelOnly="1" outline="0" fieldPosition="0">
        <references count="2">
          <reference field="3" count="1" selected="0">
            <x v="3"/>
          </reference>
          <reference field="5" count="1">
            <x v="49"/>
          </reference>
        </references>
      </pivotArea>
    </format>
    <format dxfId="86">
      <pivotArea dataOnly="0" labelOnly="1" outline="0" fieldPosition="0">
        <references count="2">
          <reference field="3" count="1" selected="0">
            <x v="4"/>
          </reference>
          <reference field="5" count="1">
            <x v="48"/>
          </reference>
        </references>
      </pivotArea>
    </format>
    <format dxfId="85">
      <pivotArea dataOnly="0" labelOnly="1" outline="0" fieldPosition="0">
        <references count="2">
          <reference field="3" count="1" selected="0">
            <x v="5"/>
          </reference>
          <reference field="5" count="1">
            <x v="14"/>
          </reference>
        </references>
      </pivotArea>
    </format>
    <format dxfId="84">
      <pivotArea dataOnly="0" labelOnly="1" outline="0" fieldPosition="0">
        <references count="2">
          <reference field="3" count="1" selected="0">
            <x v="6"/>
          </reference>
          <reference field="5" count="1">
            <x v="50"/>
          </reference>
        </references>
      </pivotArea>
    </format>
    <format dxfId="83">
      <pivotArea dataOnly="0" labelOnly="1" outline="0" fieldPosition="0">
        <references count="2">
          <reference field="3" count="1" selected="0">
            <x v="7"/>
          </reference>
          <reference field="5" count="1">
            <x v="38"/>
          </reference>
        </references>
      </pivotArea>
    </format>
    <format dxfId="82">
      <pivotArea dataOnly="0" labelOnly="1" outline="0" fieldPosition="0">
        <references count="2">
          <reference field="3" count="1" selected="0">
            <x v="8"/>
          </reference>
          <reference field="5" count="1">
            <x v="13"/>
          </reference>
        </references>
      </pivotArea>
    </format>
    <format dxfId="81">
      <pivotArea dataOnly="0" labelOnly="1" outline="0" fieldPosition="0">
        <references count="2">
          <reference field="3" count="1" selected="0">
            <x v="9"/>
          </reference>
          <reference field="5" count="1">
            <x v="11"/>
          </reference>
        </references>
      </pivotArea>
    </format>
    <format dxfId="80">
      <pivotArea dataOnly="0" labelOnly="1" outline="0" fieldPosition="0">
        <references count="2">
          <reference field="3" count="1" selected="0">
            <x v="10"/>
          </reference>
          <reference field="5" count="1">
            <x v="12"/>
          </reference>
        </references>
      </pivotArea>
    </format>
    <format dxfId="79">
      <pivotArea dataOnly="0" labelOnly="1" outline="0" fieldPosition="0">
        <references count="2">
          <reference field="3" count="1" selected="0">
            <x v="11"/>
          </reference>
          <reference field="5" count="1">
            <x v="6"/>
          </reference>
        </references>
      </pivotArea>
    </format>
    <format dxfId="78">
      <pivotArea dataOnly="0" labelOnly="1" outline="0" fieldPosition="0">
        <references count="2">
          <reference field="3" count="1" selected="0">
            <x v="12"/>
          </reference>
          <reference field="5" count="1">
            <x v="5"/>
          </reference>
        </references>
      </pivotArea>
    </format>
    <format dxfId="77">
      <pivotArea dataOnly="0" labelOnly="1" outline="0" fieldPosition="0">
        <references count="2">
          <reference field="3" count="1" selected="0">
            <x v="13"/>
          </reference>
          <reference field="5" count="1">
            <x v="10"/>
          </reference>
        </references>
      </pivotArea>
    </format>
    <format dxfId="76">
      <pivotArea dataOnly="0" labelOnly="1" outline="0" fieldPosition="0">
        <references count="2">
          <reference field="3" count="1" selected="0">
            <x v="14"/>
          </reference>
          <reference field="5" count="1">
            <x v="3"/>
          </reference>
        </references>
      </pivotArea>
    </format>
    <format dxfId="75">
      <pivotArea dataOnly="0" labelOnly="1" outline="0" fieldPosition="0">
        <references count="2">
          <reference field="3" count="1" selected="0">
            <x v="15"/>
          </reference>
          <reference field="5" count="1">
            <x v="4"/>
          </reference>
        </references>
      </pivotArea>
    </format>
    <format dxfId="74">
      <pivotArea dataOnly="0" labelOnly="1" outline="0" fieldPosition="0">
        <references count="2">
          <reference field="3" count="1" selected="0">
            <x v="16"/>
          </reference>
          <reference field="5" count="1">
            <x v="36"/>
          </reference>
        </references>
      </pivotArea>
    </format>
    <format dxfId="73">
      <pivotArea dataOnly="0" labelOnly="1" outline="0" fieldPosition="0">
        <references count="2">
          <reference field="3" count="1" selected="0">
            <x v="17"/>
          </reference>
          <reference field="5" count="1">
            <x v="52"/>
          </reference>
        </references>
      </pivotArea>
    </format>
    <format dxfId="72">
      <pivotArea dataOnly="0" labelOnly="1" outline="0" fieldPosition="0">
        <references count="2">
          <reference field="3" count="1" selected="0">
            <x v="18"/>
          </reference>
          <reference field="5" count="1">
            <x v="54"/>
          </reference>
        </references>
      </pivotArea>
    </format>
    <format dxfId="71">
      <pivotArea dataOnly="0" labelOnly="1" outline="0" fieldPosition="0">
        <references count="2">
          <reference field="3" count="1" selected="0">
            <x v="19"/>
          </reference>
          <reference field="5" count="1">
            <x v="53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20"/>
          </reference>
          <reference field="5" count="1">
            <x v="55"/>
          </reference>
        </references>
      </pivotArea>
    </format>
    <format dxfId="69">
      <pivotArea dataOnly="0" labelOnly="1" outline="0" fieldPosition="0">
        <references count="2">
          <reference field="3" count="1" selected="0">
            <x v="21"/>
          </reference>
          <reference field="5" count="1">
            <x v="40"/>
          </reference>
        </references>
      </pivotArea>
    </format>
    <format dxfId="68">
      <pivotArea dataOnly="0" labelOnly="1" outline="0" fieldPosition="0">
        <references count="2">
          <reference field="3" count="1" selected="0">
            <x v="22"/>
          </reference>
          <reference field="5" count="1">
            <x v="23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23"/>
          </reference>
          <reference field="5" count="1">
            <x v="62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24"/>
          </reference>
          <reference field="5" count="1">
            <x v="21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25"/>
          </reference>
          <reference field="5" count="1">
            <x v="72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26"/>
          </reference>
          <reference field="5" count="1">
            <x v="9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27"/>
          </reference>
          <reference field="5" count="1">
            <x v="60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28"/>
          </reference>
          <reference field="5" count="1">
            <x v="58"/>
          </reference>
        </references>
      </pivotArea>
    </format>
    <format dxfId="61">
      <pivotArea dataOnly="0" labelOnly="1" outline="0" fieldPosition="0">
        <references count="2">
          <reference field="3" count="1" selected="0">
            <x v="29"/>
          </reference>
          <reference field="5" count="1">
            <x v="56"/>
          </reference>
        </references>
      </pivotArea>
    </format>
    <format dxfId="60">
      <pivotArea dataOnly="0" labelOnly="1" outline="0" fieldPosition="0">
        <references count="2">
          <reference field="3" count="1" selected="0">
            <x v="30"/>
          </reference>
          <reference field="5" count="1">
            <x v="57"/>
          </reference>
        </references>
      </pivotArea>
    </format>
    <format dxfId="59">
      <pivotArea dataOnly="0" labelOnly="1" outline="0" fieldPosition="0">
        <references count="2">
          <reference field="3" count="1" selected="0">
            <x v="31"/>
          </reference>
          <reference field="5" count="1">
            <x v="61"/>
          </reference>
        </references>
      </pivotArea>
    </format>
    <format dxfId="58">
      <pivotArea dataOnly="0" labelOnly="1" outline="0" fieldPosition="0">
        <references count="2">
          <reference field="3" count="1" selected="0">
            <x v="32"/>
          </reference>
          <reference field="5" count="1">
            <x v="41"/>
          </reference>
        </references>
      </pivotArea>
    </format>
    <format dxfId="57">
      <pivotArea dataOnly="0" labelOnly="1" outline="0" fieldPosition="0">
        <references count="2">
          <reference field="3" count="1" selected="0">
            <x v="33"/>
          </reference>
          <reference field="5" count="1">
            <x v="73"/>
          </reference>
        </references>
      </pivotArea>
    </format>
    <format dxfId="56">
      <pivotArea dataOnly="0" labelOnly="1" outline="0" fieldPosition="0">
        <references count="2">
          <reference field="3" count="1" selected="0">
            <x v="34"/>
          </reference>
          <reference field="5" count="1">
            <x v="79"/>
          </reference>
        </references>
      </pivotArea>
    </format>
    <format dxfId="55">
      <pivotArea dataOnly="0" labelOnly="1" outline="0" fieldPosition="0">
        <references count="2">
          <reference field="3" count="1" selected="0">
            <x v="35"/>
          </reference>
          <reference field="5" count="1">
            <x v="51"/>
          </reference>
        </references>
      </pivotArea>
    </format>
    <format dxfId="54">
      <pivotArea dataOnly="0" labelOnly="1" outline="0" fieldPosition="0">
        <references count="2">
          <reference field="3" count="1" selected="0">
            <x v="36"/>
          </reference>
          <reference field="5" count="1">
            <x v="0"/>
          </reference>
        </references>
      </pivotArea>
    </format>
    <format dxfId="53">
      <pivotArea dataOnly="0" labelOnly="1" outline="0" fieldPosition="0">
        <references count="2">
          <reference field="3" count="1" selected="0">
            <x v="37"/>
          </reference>
          <reference field="5" count="1">
            <x v="1"/>
          </reference>
        </references>
      </pivotArea>
    </format>
    <format dxfId="52">
      <pivotArea dataOnly="0" labelOnly="1" outline="0" fieldPosition="0">
        <references count="2">
          <reference field="3" count="1" selected="0">
            <x v="38"/>
          </reference>
          <reference field="5" count="1">
            <x v="26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39"/>
          </reference>
          <reference field="5" count="1">
            <x v="28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40"/>
          </reference>
          <reference field="5" count="1">
            <x v="2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41"/>
          </reference>
          <reference field="5" count="1">
            <x v="27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42"/>
          </reference>
          <reference field="5" count="1">
            <x v="30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43"/>
          </reference>
          <reference field="5" count="1">
            <x v="37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44"/>
          </reference>
          <reference field="5" count="1">
            <x v="59"/>
          </reference>
        </references>
      </pivotArea>
    </format>
    <format dxfId="45">
      <pivotArea dataOnly="0" labelOnly="1" outline="0" fieldPosition="0">
        <references count="2">
          <reference field="3" count="1" selected="0">
            <x v="45"/>
          </reference>
          <reference field="5" count="1">
            <x v="24"/>
          </reference>
        </references>
      </pivotArea>
    </format>
    <format dxfId="44">
      <pivotArea dataOnly="0" labelOnly="1" outline="0" fieldPosition="0">
        <references count="2">
          <reference field="3" count="1" selected="0">
            <x v="46"/>
          </reference>
          <reference field="5" count="1">
            <x v="15"/>
          </reference>
        </references>
      </pivotArea>
    </format>
    <format dxfId="43">
      <pivotArea dataOnly="0" labelOnly="1" outline="0" fieldPosition="0">
        <references count="2">
          <reference field="3" count="1" selected="0">
            <x v="47"/>
          </reference>
          <reference field="5" count="1">
            <x v="42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48"/>
          </reference>
          <reference field="5" count="1">
            <x v="8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49"/>
          </reference>
          <reference field="5" count="1">
            <x v="46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50"/>
          </reference>
          <reference field="5" count="1">
            <x v="6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51"/>
          </reference>
          <reference field="5" count="1">
            <x v="39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52"/>
          </reference>
          <reference field="5" count="1">
            <x v="2"/>
          </reference>
        </references>
      </pivotArea>
    </format>
    <format dxfId="37">
      <pivotArea dataOnly="0" labelOnly="1" outline="0" fieldPosition="0">
        <references count="2">
          <reference field="3" count="1" selected="0">
            <x v="53"/>
          </reference>
          <reference field="5" count="1">
            <x v="34"/>
          </reference>
        </references>
      </pivotArea>
    </format>
    <format dxfId="36">
      <pivotArea dataOnly="0" labelOnly="1" outline="0" fieldPosition="0">
        <references count="2">
          <reference field="3" count="1" selected="0">
            <x v="54"/>
          </reference>
          <reference field="5" count="1">
            <x v="25"/>
          </reference>
        </references>
      </pivotArea>
    </format>
    <format dxfId="35">
      <pivotArea dataOnly="0" labelOnly="1" outline="0" fieldPosition="0">
        <references count="2">
          <reference field="3" count="1" selected="0">
            <x v="55"/>
          </reference>
          <reference field="5" count="1">
            <x v="33"/>
          </reference>
        </references>
      </pivotArea>
    </format>
    <format dxfId="34">
      <pivotArea dataOnly="0" labelOnly="1" outline="0" fieldPosition="0">
        <references count="2">
          <reference field="3" count="1" selected="0">
            <x v="56"/>
          </reference>
          <reference field="5" count="1">
            <x v="32"/>
          </reference>
        </references>
      </pivotArea>
    </format>
    <format dxfId="33">
      <pivotArea dataOnly="0" labelOnly="1" outline="0" fieldPosition="0">
        <references count="2">
          <reference field="3" count="1" selected="0">
            <x v="57"/>
          </reference>
          <reference field="5" count="1">
            <x v="20"/>
          </reference>
        </references>
      </pivotArea>
    </format>
    <format dxfId="32">
      <pivotArea dataOnly="0" labelOnly="1" outline="0" fieldPosition="0">
        <references count="2">
          <reference field="3" count="1" selected="0">
            <x v="58"/>
          </reference>
          <reference field="5" count="1">
            <x v="47"/>
          </reference>
        </references>
      </pivotArea>
    </format>
    <format dxfId="31">
      <pivotArea dataOnly="0" labelOnly="1" outline="0" fieldPosition="0">
        <references count="2">
          <reference field="3" count="1" selected="0">
            <x v="59"/>
          </reference>
          <reference field="5" count="1">
            <x v="76"/>
          </reference>
        </references>
      </pivotArea>
    </format>
    <format dxfId="30">
      <pivotArea dataOnly="0" labelOnly="1" outline="0" fieldPosition="0">
        <references count="2">
          <reference field="3" count="1" selected="0">
            <x v="60"/>
          </reference>
          <reference field="5" count="1">
            <x v="78"/>
          </reference>
        </references>
      </pivotArea>
    </format>
    <format dxfId="29">
      <pivotArea dataOnly="0" labelOnly="1" outline="0" fieldPosition="0">
        <references count="2">
          <reference field="3" count="1" selected="0">
            <x v="61"/>
          </reference>
          <reference field="5" count="1">
            <x v="45"/>
          </reference>
        </references>
      </pivotArea>
    </format>
    <format dxfId="28">
      <pivotArea dataOnly="0" labelOnly="1" outline="0" fieldPosition="0">
        <references count="2">
          <reference field="3" count="1" selected="0">
            <x v="62"/>
          </reference>
          <reference field="5" count="1">
            <x v="65"/>
          </reference>
        </references>
      </pivotArea>
    </format>
    <format dxfId="27">
      <pivotArea dataOnly="0" labelOnly="1" outline="0" fieldPosition="0">
        <references count="2">
          <reference field="3" count="1" selected="0">
            <x v="63"/>
          </reference>
          <reference field="5" count="1">
            <x v="75"/>
          </reference>
        </references>
      </pivotArea>
    </format>
    <format dxfId="26">
      <pivotArea dataOnly="0" labelOnly="1" outline="0" fieldPosition="0">
        <references count="2">
          <reference field="3" count="1" selected="0">
            <x v="64"/>
          </reference>
          <reference field="5" count="1">
            <x v="77"/>
          </reference>
        </references>
      </pivotArea>
    </format>
    <format dxfId="25">
      <pivotArea dataOnly="0" labelOnly="1" outline="0" fieldPosition="0">
        <references count="2">
          <reference field="3" count="1" selected="0">
            <x v="65"/>
          </reference>
          <reference field="5" count="1">
            <x v="74"/>
          </reference>
        </references>
      </pivotArea>
    </format>
    <format dxfId="24">
      <pivotArea dataOnly="0" labelOnly="1" outline="0" fieldPosition="0">
        <references count="2">
          <reference field="3" count="1" selected="0">
            <x v="66"/>
          </reference>
          <reference field="5" count="1">
            <x v="43"/>
          </reference>
        </references>
      </pivotArea>
    </format>
    <format dxfId="23">
      <pivotArea dataOnly="0" labelOnly="1" outline="0" fieldPosition="0">
        <references count="2">
          <reference field="3" count="1" selected="0">
            <x v="67"/>
          </reference>
          <reference field="5" count="1">
            <x v="16"/>
          </reference>
        </references>
      </pivotArea>
    </format>
    <format dxfId="22">
      <pivotArea dataOnly="0" labelOnly="1" outline="0" fieldPosition="0">
        <references count="2">
          <reference field="3" count="1" selected="0">
            <x v="68"/>
          </reference>
          <reference field="5" count="1">
            <x v="17"/>
          </reference>
        </references>
      </pivotArea>
    </format>
    <format dxfId="21">
      <pivotArea dataOnly="0" labelOnly="1" outline="0" fieldPosition="0">
        <references count="2">
          <reference field="3" count="1" selected="0">
            <x v="69"/>
          </reference>
          <reference field="5" count="1">
            <x v="31"/>
          </reference>
        </references>
      </pivotArea>
    </format>
    <format dxfId="20">
      <pivotArea dataOnly="0" labelOnly="1" outline="0" fieldPosition="0">
        <references count="2">
          <reference field="3" count="1" selected="0">
            <x v="70"/>
          </reference>
          <reference field="5" count="1">
            <x v="7"/>
          </reference>
        </references>
      </pivotArea>
    </format>
    <format dxfId="19">
      <pivotArea dataOnly="0" labelOnly="1" outline="0" fieldPosition="0">
        <references count="2">
          <reference field="3" count="1" selected="0">
            <x v="71"/>
          </reference>
          <reference field="5" count="1">
            <x v="70"/>
          </reference>
        </references>
      </pivotArea>
    </format>
    <format dxfId="18">
      <pivotArea dataOnly="0" labelOnly="1" outline="0" fieldPosition="0">
        <references count="2">
          <reference field="3" count="1" selected="0">
            <x v="72"/>
          </reference>
          <reference field="5" count="1">
            <x v="18"/>
          </reference>
        </references>
      </pivotArea>
    </format>
    <format dxfId="17">
      <pivotArea dataOnly="0" labelOnly="1" outline="0" fieldPosition="0">
        <references count="2">
          <reference field="3" count="1" selected="0">
            <x v="73"/>
          </reference>
          <reference field="5" count="1">
            <x v="44"/>
          </reference>
        </references>
      </pivotArea>
    </format>
    <format dxfId="16">
      <pivotArea dataOnly="0" labelOnly="1" outline="0" fieldPosition="0">
        <references count="2">
          <reference field="3" count="1" selected="0">
            <x v="74"/>
          </reference>
          <reference field="5" count="1">
            <x v="35"/>
          </reference>
        </references>
      </pivotArea>
    </format>
    <format dxfId="15">
      <pivotArea dataOnly="0" labelOnly="1" outline="0" fieldPosition="0">
        <references count="2">
          <reference field="3" count="1" selected="0">
            <x v="75"/>
          </reference>
          <reference field="5" count="1">
            <x v="22"/>
          </reference>
        </references>
      </pivotArea>
    </format>
    <format dxfId="14">
      <pivotArea dataOnly="0" labelOnly="1" outline="0" fieldPosition="0">
        <references count="2">
          <reference field="3" count="1" selected="0">
            <x v="76"/>
          </reference>
          <reference field="5" count="1">
            <x v="71"/>
          </reference>
        </references>
      </pivotArea>
    </format>
    <format dxfId="13">
      <pivotArea dataOnly="0" labelOnly="1" outline="0" fieldPosition="0">
        <references count="2">
          <reference field="3" count="1" selected="0">
            <x v="77"/>
          </reference>
          <reference field="5" count="1">
            <x v="68"/>
          </reference>
        </references>
      </pivotArea>
    </format>
    <format dxfId="12">
      <pivotArea dataOnly="0" labelOnly="1" outline="0" fieldPosition="0">
        <references count="2">
          <reference field="3" count="1" selected="0">
            <x v="78"/>
          </reference>
          <reference field="5" count="1">
            <x v="69"/>
          </reference>
        </references>
      </pivotArea>
    </format>
    <format dxfId="11">
      <pivotArea dataOnly="0" labelOnly="1" outline="0" fieldPosition="0">
        <references count="2">
          <reference field="3" count="1" selected="0">
            <x v="79"/>
          </reference>
          <reference field="5" count="1">
            <x v="19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">
      <pivotArea field="3" type="button" dataOnly="0" labelOnly="1" outline="0" axis="axisRow" fieldPosition="0"/>
    </format>
    <format dxfId="8">
      <pivotArea field="5" type="button" dataOnly="0" labelOnly="1" outline="0" axis="axisRow" fieldPosition="1"/>
    </format>
    <format dxfId="7">
      <pivotArea field="3" type="button" dataOnly="0" labelOnly="1" outline="0" axis="axisRow" fieldPosition="0"/>
    </format>
    <format dxfId="6">
      <pivotArea field="5" type="button" dataOnly="0" labelOnly="1" outline="0" axis="axisRow" fieldPosition="1"/>
    </format>
    <format dxfId="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">
      <pivotArea dataOnly="0" labelOnly="1" grandRow="1" outline="0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C2A4A-320C-4590-968C-2173BFCD6E4F}">
  <dimension ref="B13:G61"/>
  <sheetViews>
    <sheetView tabSelected="1" workbookViewId="0">
      <selection activeCell="D37" sqref="D37"/>
    </sheetView>
  </sheetViews>
  <sheetFormatPr baseColWidth="10" defaultRowHeight="14.4" x14ac:dyDescent="0.3"/>
  <cols>
    <col min="1" max="2" width="11.5546875" style="14"/>
    <col min="3" max="3" width="37" style="14" customWidth="1"/>
    <col min="4" max="4" width="95.44140625" style="14" bestFit="1" customWidth="1"/>
    <col min="5" max="5" width="13.33203125" style="14" customWidth="1"/>
    <col min="6" max="6" width="15.77734375" style="14" bestFit="1" customWidth="1"/>
    <col min="7" max="16384" width="11.5546875" style="14"/>
  </cols>
  <sheetData>
    <row r="13" spans="2:3" x14ac:dyDescent="0.3">
      <c r="B13" s="14" t="s">
        <v>848</v>
      </c>
    </row>
    <row r="14" spans="2:3" x14ac:dyDescent="0.3">
      <c r="C14" s="14" t="s">
        <v>849</v>
      </c>
    </row>
    <row r="16" spans="2:3" x14ac:dyDescent="0.3">
      <c r="B16" s="14" t="s">
        <v>850</v>
      </c>
    </row>
    <row r="17" spans="2:7" x14ac:dyDescent="0.3">
      <c r="C17" s="14" t="s">
        <v>852</v>
      </c>
    </row>
    <row r="19" spans="2:7" x14ac:dyDescent="0.3">
      <c r="B19" s="14" t="s">
        <v>851</v>
      </c>
    </row>
    <row r="20" spans="2:7" x14ac:dyDescent="0.3">
      <c r="C20" s="14" t="s">
        <v>853</v>
      </c>
    </row>
    <row r="22" spans="2:7" x14ac:dyDescent="0.3">
      <c r="B22" s="14" t="s">
        <v>854</v>
      </c>
    </row>
    <row r="23" spans="2:7" x14ac:dyDescent="0.3">
      <c r="C23" s="14" t="s">
        <v>855</v>
      </c>
    </row>
    <row r="25" spans="2:7" x14ac:dyDescent="0.3">
      <c r="B25" s="14" t="s">
        <v>856</v>
      </c>
    </row>
    <row r="26" spans="2:7" x14ac:dyDescent="0.3">
      <c r="C26" s="14" t="s">
        <v>857</v>
      </c>
    </row>
    <row r="28" spans="2:7" x14ac:dyDescent="0.3">
      <c r="B28" s="14" t="s">
        <v>858</v>
      </c>
    </row>
    <row r="29" spans="2:7" ht="34.200000000000003" customHeight="1" x14ac:dyDescent="0.3">
      <c r="C29" s="40" t="s">
        <v>859</v>
      </c>
      <c r="D29" s="40"/>
      <c r="E29" s="40"/>
      <c r="F29" s="40"/>
      <c r="G29" s="40"/>
    </row>
    <row r="31" spans="2:7" x14ac:dyDescent="0.3">
      <c r="C31" s="14" t="s">
        <v>1126</v>
      </c>
    </row>
    <row r="33" spans="2:4" x14ac:dyDescent="0.3">
      <c r="C33" s="14" t="s">
        <v>1127</v>
      </c>
    </row>
    <row r="35" spans="2:4" x14ac:dyDescent="0.3">
      <c r="C35" s="14" t="s">
        <v>860</v>
      </c>
      <c r="D35" s="35">
        <f>+'Base Datos'!R561</f>
        <v>13838933894.129999</v>
      </c>
    </row>
    <row r="37" spans="2:4" x14ac:dyDescent="0.3">
      <c r="B37" s="14" t="s">
        <v>1125</v>
      </c>
    </row>
    <row r="39" spans="2:4" x14ac:dyDescent="0.3">
      <c r="B39" s="14" t="s">
        <v>861</v>
      </c>
    </row>
    <row r="40" spans="2:4" ht="15" thickBot="1" x14ac:dyDescent="0.35"/>
    <row r="41" spans="2:4" x14ac:dyDescent="0.3">
      <c r="C41" s="36" t="s">
        <v>3</v>
      </c>
      <c r="D41" s="32" t="s">
        <v>1104</v>
      </c>
    </row>
    <row r="42" spans="2:4" x14ac:dyDescent="0.3">
      <c r="C42" s="37" t="s">
        <v>4</v>
      </c>
      <c r="D42" s="33" t="s">
        <v>1105</v>
      </c>
    </row>
    <row r="43" spans="2:4" x14ac:dyDescent="0.3">
      <c r="C43" s="37" t="s">
        <v>5</v>
      </c>
      <c r="D43" s="33" t="s">
        <v>1106</v>
      </c>
    </row>
    <row r="44" spans="2:4" x14ac:dyDescent="0.3">
      <c r="C44" s="37" t="s">
        <v>764</v>
      </c>
      <c r="D44" s="33" t="s">
        <v>1107</v>
      </c>
    </row>
    <row r="45" spans="2:4" x14ac:dyDescent="0.3">
      <c r="C45" s="37" t="s">
        <v>6</v>
      </c>
      <c r="D45" s="33" t="s">
        <v>1108</v>
      </c>
    </row>
    <row r="46" spans="2:4" x14ac:dyDescent="0.3">
      <c r="C46" s="37" t="s">
        <v>7</v>
      </c>
      <c r="D46" s="33" t="s">
        <v>1109</v>
      </c>
    </row>
    <row r="47" spans="2:4" x14ac:dyDescent="0.3">
      <c r="C47" s="37" t="s">
        <v>8</v>
      </c>
      <c r="D47" s="33" t="s">
        <v>1110</v>
      </c>
    </row>
    <row r="48" spans="2:4" x14ac:dyDescent="0.3">
      <c r="C48" s="37" t="s">
        <v>755</v>
      </c>
      <c r="D48" s="33" t="s">
        <v>1111</v>
      </c>
    </row>
    <row r="49" spans="3:4" x14ac:dyDescent="0.3">
      <c r="C49" s="37" t="s">
        <v>866</v>
      </c>
      <c r="D49" s="33" t="s">
        <v>1112</v>
      </c>
    </row>
    <row r="50" spans="3:4" x14ac:dyDescent="0.3">
      <c r="C50" s="37" t="s">
        <v>867</v>
      </c>
      <c r="D50" s="33" t="s">
        <v>1113</v>
      </c>
    </row>
    <row r="51" spans="3:4" x14ac:dyDescent="0.3">
      <c r="C51" s="37" t="s">
        <v>756</v>
      </c>
      <c r="D51" s="33" t="s">
        <v>1114</v>
      </c>
    </row>
    <row r="52" spans="3:4" x14ac:dyDescent="0.3">
      <c r="C52" s="38" t="s">
        <v>9</v>
      </c>
      <c r="D52" s="33" t="s">
        <v>1115</v>
      </c>
    </row>
    <row r="53" spans="3:4" x14ac:dyDescent="0.3">
      <c r="C53" s="38" t="s">
        <v>10</v>
      </c>
      <c r="D53" s="33" t="s">
        <v>1116</v>
      </c>
    </row>
    <row r="54" spans="3:4" x14ac:dyDescent="0.3">
      <c r="C54" s="38" t="s">
        <v>863</v>
      </c>
      <c r="D54" s="33" t="s">
        <v>1117</v>
      </c>
    </row>
    <row r="55" spans="3:4" x14ac:dyDescent="0.3">
      <c r="C55" s="38" t="s">
        <v>11</v>
      </c>
      <c r="D55" s="33" t="s">
        <v>1118</v>
      </c>
    </row>
    <row r="56" spans="3:4" x14ac:dyDescent="0.3">
      <c r="C56" s="38" t="s">
        <v>757</v>
      </c>
      <c r="D56" s="33" t="s">
        <v>1124</v>
      </c>
    </row>
    <row r="57" spans="3:4" x14ac:dyDescent="0.3">
      <c r="C57" s="38" t="s">
        <v>758</v>
      </c>
      <c r="D57" s="33" t="s">
        <v>1119</v>
      </c>
    </row>
    <row r="58" spans="3:4" x14ac:dyDescent="0.3">
      <c r="C58" s="38" t="s">
        <v>862</v>
      </c>
      <c r="D58" s="33" t="s">
        <v>1120</v>
      </c>
    </row>
    <row r="59" spans="3:4" x14ac:dyDescent="0.3">
      <c r="C59" s="38" t="s">
        <v>760</v>
      </c>
      <c r="D59" s="33" t="s">
        <v>1121</v>
      </c>
    </row>
    <row r="60" spans="3:4" x14ac:dyDescent="0.3">
      <c r="C60" s="38" t="s">
        <v>761</v>
      </c>
      <c r="D60" s="33" t="s">
        <v>1122</v>
      </c>
    </row>
    <row r="61" spans="3:4" ht="15" thickBot="1" x14ac:dyDescent="0.35">
      <c r="C61" s="39" t="s">
        <v>762</v>
      </c>
      <c r="D61" s="34" t="s">
        <v>1123</v>
      </c>
    </row>
  </sheetData>
  <mergeCells count="1">
    <mergeCell ref="C29:G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01B77-F883-45D3-B3EE-47556AC1E242}">
  <dimension ref="A1:AU746"/>
  <sheetViews>
    <sheetView workbookViewId="0">
      <pane ySplit="5" topLeftCell="A6" activePane="bottomLeft" state="frozen"/>
      <selection pane="bottomLeft" sqref="A1:O1"/>
    </sheetView>
  </sheetViews>
  <sheetFormatPr baseColWidth="10" defaultColWidth="11.5546875" defaultRowHeight="14.4" x14ac:dyDescent="0.3"/>
  <cols>
    <col min="1" max="1" width="18.109375" bestFit="1" customWidth="1"/>
    <col min="2" max="2" width="24" customWidth="1"/>
    <col min="3" max="3" width="14.44140625" customWidth="1"/>
    <col min="4" max="4" width="17.21875" customWidth="1"/>
    <col min="5" max="5" width="14.33203125" bestFit="1" customWidth="1"/>
    <col min="6" max="6" width="31.6640625" customWidth="1"/>
    <col min="7" max="7" width="29.6640625" customWidth="1"/>
    <col min="8" max="8" width="32.33203125" customWidth="1"/>
    <col min="9" max="9" width="19.33203125" bestFit="1" customWidth="1"/>
    <col min="10" max="10" width="32.33203125" customWidth="1"/>
    <col min="11" max="11" width="20.109375" customWidth="1"/>
    <col min="12" max="12" width="20.88671875" customWidth="1"/>
    <col min="13" max="13" width="15.88671875" customWidth="1"/>
    <col min="14" max="14" width="13.33203125" customWidth="1"/>
    <col min="15" max="15" width="17.33203125" customWidth="1"/>
    <col min="16" max="16" width="18.5546875" customWidth="1"/>
    <col min="17" max="17" width="15.77734375" customWidth="1"/>
    <col min="18" max="18" width="17.33203125" bestFit="1" customWidth="1"/>
    <col min="19" max="19" width="16.77734375" customWidth="1"/>
    <col min="20" max="20" width="14.44140625" customWidth="1"/>
    <col min="21" max="21" width="16.109375" customWidth="1"/>
    <col min="22" max="22" width="11.5546875" style="14" customWidth="1"/>
    <col min="23" max="47" width="11.5546875" style="14"/>
  </cols>
  <sheetData>
    <row r="1" spans="1:21" s="14" customFormat="1" x14ac:dyDescent="0.3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20"/>
    </row>
    <row r="2" spans="1:21" s="14" customFormat="1" x14ac:dyDescent="0.3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20"/>
    </row>
    <row r="3" spans="1:21" s="14" customFormat="1" ht="15" thickBot="1" x14ac:dyDescent="0.3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20"/>
    </row>
    <row r="4" spans="1:21" s="14" customFormat="1" ht="15" thickBot="1" x14ac:dyDescent="0.35">
      <c r="R4" s="42" t="s">
        <v>763</v>
      </c>
      <c r="S4" s="43"/>
    </row>
    <row r="5" spans="1:21" ht="41.4" x14ac:dyDescent="0.3">
      <c r="A5" s="1" t="s">
        <v>3</v>
      </c>
      <c r="B5" s="1" t="s">
        <v>4</v>
      </c>
      <c r="C5" s="1" t="s">
        <v>5</v>
      </c>
      <c r="D5" s="1" t="s">
        <v>764</v>
      </c>
      <c r="E5" s="1" t="s">
        <v>6</v>
      </c>
      <c r="F5" s="1" t="s">
        <v>7</v>
      </c>
      <c r="G5" s="1" t="s">
        <v>8</v>
      </c>
      <c r="H5" s="1" t="s">
        <v>755</v>
      </c>
      <c r="I5" s="1" t="s">
        <v>866</v>
      </c>
      <c r="J5" s="1" t="s">
        <v>867</v>
      </c>
      <c r="K5" s="1" t="s">
        <v>756</v>
      </c>
      <c r="L5" s="2" t="s">
        <v>9</v>
      </c>
      <c r="M5" s="2" t="s">
        <v>10</v>
      </c>
      <c r="N5" s="2" t="s">
        <v>863</v>
      </c>
      <c r="O5" s="2" t="s">
        <v>11</v>
      </c>
      <c r="P5" s="2" t="s">
        <v>757</v>
      </c>
      <c r="Q5" s="2" t="s">
        <v>758</v>
      </c>
      <c r="R5" s="12" t="s">
        <v>862</v>
      </c>
      <c r="S5" s="12" t="s">
        <v>760</v>
      </c>
      <c r="T5" s="2" t="s">
        <v>761</v>
      </c>
      <c r="U5" s="2" t="s">
        <v>762</v>
      </c>
    </row>
    <row r="6" spans="1:21" ht="55.2" x14ac:dyDescent="0.3">
      <c r="A6" s="3" t="s">
        <v>213</v>
      </c>
      <c r="B6" s="3" t="s">
        <v>273</v>
      </c>
      <c r="C6" s="3" t="s">
        <v>14</v>
      </c>
      <c r="D6" s="3" t="s">
        <v>771</v>
      </c>
      <c r="E6" s="3" t="s">
        <v>632</v>
      </c>
      <c r="F6" s="3" t="s">
        <v>633</v>
      </c>
      <c r="G6" s="3" t="s">
        <v>634</v>
      </c>
      <c r="H6" s="3" t="s">
        <v>635</v>
      </c>
      <c r="I6" s="22" t="s">
        <v>868</v>
      </c>
      <c r="J6" s="22" t="s">
        <v>869</v>
      </c>
      <c r="K6" s="3" t="s">
        <v>636</v>
      </c>
      <c r="L6" s="4">
        <v>1702850</v>
      </c>
      <c r="M6" s="4">
        <v>-1339494</v>
      </c>
      <c r="N6" s="4">
        <v>0</v>
      </c>
      <c r="O6" s="4">
        <f t="shared" ref="O6:O69" si="0">+L6+M6+N6</f>
        <v>363356</v>
      </c>
      <c r="P6" s="4">
        <v>0</v>
      </c>
      <c r="Q6" s="9"/>
      <c r="R6" s="10">
        <f t="shared" ref="R6:R69" si="1">+P6+Q6</f>
        <v>0</v>
      </c>
      <c r="S6" s="10">
        <v>0</v>
      </c>
      <c r="T6" s="8">
        <v>0</v>
      </c>
      <c r="U6" s="4">
        <f t="shared" ref="U6:U69" si="2">+O6-R6</f>
        <v>363356</v>
      </c>
    </row>
    <row r="7" spans="1:21" ht="41.4" x14ac:dyDescent="0.3">
      <c r="A7" s="3" t="s">
        <v>35</v>
      </c>
      <c r="B7" s="3" t="s">
        <v>56</v>
      </c>
      <c r="C7" s="3" t="s">
        <v>14</v>
      </c>
      <c r="D7" s="3" t="s">
        <v>779</v>
      </c>
      <c r="E7" s="3" t="s">
        <v>577</v>
      </c>
      <c r="F7" s="3" t="s">
        <v>578</v>
      </c>
      <c r="G7" s="3" t="s">
        <v>579</v>
      </c>
      <c r="H7" s="3" t="s">
        <v>580</v>
      </c>
      <c r="I7" s="22" t="s">
        <v>870</v>
      </c>
      <c r="J7" s="22" t="s">
        <v>871</v>
      </c>
      <c r="K7" s="3" t="s">
        <v>581</v>
      </c>
      <c r="L7" s="4">
        <v>15000</v>
      </c>
      <c r="M7" s="4">
        <v>0</v>
      </c>
      <c r="N7" s="4">
        <v>0</v>
      </c>
      <c r="O7" s="4">
        <f t="shared" si="0"/>
        <v>15000</v>
      </c>
      <c r="P7" s="4">
        <v>0</v>
      </c>
      <c r="Q7" s="9"/>
      <c r="R7" s="10">
        <f t="shared" si="1"/>
        <v>0</v>
      </c>
      <c r="S7" s="10">
        <v>0</v>
      </c>
      <c r="T7" s="8">
        <v>0</v>
      </c>
      <c r="U7" s="4">
        <f t="shared" si="2"/>
        <v>15000</v>
      </c>
    </row>
    <row r="8" spans="1:21" ht="41.4" x14ac:dyDescent="0.3">
      <c r="A8" s="3" t="s">
        <v>62</v>
      </c>
      <c r="B8" s="3" t="s">
        <v>62</v>
      </c>
      <c r="C8" s="3" t="s">
        <v>14</v>
      </c>
      <c r="D8" s="3" t="s">
        <v>779</v>
      </c>
      <c r="E8" s="3" t="s">
        <v>577</v>
      </c>
      <c r="F8" s="3" t="s">
        <v>578</v>
      </c>
      <c r="G8" s="3" t="s">
        <v>579</v>
      </c>
      <c r="H8" s="3" t="s">
        <v>580</v>
      </c>
      <c r="I8" s="22" t="s">
        <v>872</v>
      </c>
      <c r="J8" s="22" t="s">
        <v>873</v>
      </c>
      <c r="K8" s="3" t="s">
        <v>581</v>
      </c>
      <c r="L8" s="4">
        <v>25000</v>
      </c>
      <c r="M8" s="4">
        <v>20000</v>
      </c>
      <c r="N8" s="4">
        <v>0</v>
      </c>
      <c r="O8" s="4">
        <f t="shared" si="0"/>
        <v>45000</v>
      </c>
      <c r="P8" s="4">
        <v>0</v>
      </c>
      <c r="Q8" s="9"/>
      <c r="R8" s="10">
        <f t="shared" si="1"/>
        <v>0</v>
      </c>
      <c r="S8" s="10">
        <v>0</v>
      </c>
      <c r="T8" s="8">
        <v>0</v>
      </c>
      <c r="U8" s="4">
        <f t="shared" si="2"/>
        <v>45000</v>
      </c>
    </row>
    <row r="9" spans="1:21" ht="41.4" x14ac:dyDescent="0.3">
      <c r="A9" s="3" t="s">
        <v>35</v>
      </c>
      <c r="B9" s="3" t="s">
        <v>319</v>
      </c>
      <c r="C9" s="3" t="s">
        <v>14</v>
      </c>
      <c r="D9" s="3" t="s">
        <v>779</v>
      </c>
      <c r="E9" s="3" t="s">
        <v>577</v>
      </c>
      <c r="F9" s="3" t="s">
        <v>578</v>
      </c>
      <c r="G9" s="3" t="s">
        <v>579</v>
      </c>
      <c r="H9" s="3" t="s">
        <v>580</v>
      </c>
      <c r="I9" s="22" t="s">
        <v>876</v>
      </c>
      <c r="J9" s="22" t="s">
        <v>877</v>
      </c>
      <c r="K9" s="3" t="s">
        <v>581</v>
      </c>
      <c r="L9" s="4">
        <v>30000</v>
      </c>
      <c r="M9" s="4">
        <v>-10000</v>
      </c>
      <c r="N9" s="4">
        <v>0</v>
      </c>
      <c r="O9" s="4">
        <f t="shared" si="0"/>
        <v>20000</v>
      </c>
      <c r="P9" s="4">
        <v>0</v>
      </c>
      <c r="Q9" s="9"/>
      <c r="R9" s="10">
        <f t="shared" si="1"/>
        <v>0</v>
      </c>
      <c r="S9" s="10">
        <v>0</v>
      </c>
      <c r="T9" s="8">
        <v>0</v>
      </c>
      <c r="U9" s="4">
        <f t="shared" si="2"/>
        <v>20000</v>
      </c>
    </row>
    <row r="10" spans="1:21" ht="82.8" x14ac:dyDescent="0.3">
      <c r="A10" s="3" t="s">
        <v>203</v>
      </c>
      <c r="B10" s="3" t="s">
        <v>13</v>
      </c>
      <c r="C10" s="3" t="s">
        <v>14</v>
      </c>
      <c r="D10" s="3" t="s">
        <v>779</v>
      </c>
      <c r="E10" s="3" t="s">
        <v>584</v>
      </c>
      <c r="F10" s="3" t="s">
        <v>578</v>
      </c>
      <c r="G10" s="3" t="s">
        <v>579</v>
      </c>
      <c r="H10" s="3" t="s">
        <v>580</v>
      </c>
      <c r="I10" s="22" t="s">
        <v>878</v>
      </c>
      <c r="J10" s="22" t="s">
        <v>879</v>
      </c>
      <c r="K10" s="3" t="s">
        <v>585</v>
      </c>
      <c r="L10" s="4">
        <v>3600000</v>
      </c>
      <c r="M10" s="4">
        <v>-3600000</v>
      </c>
      <c r="N10" s="4">
        <v>0</v>
      </c>
      <c r="O10" s="4">
        <f t="shared" si="0"/>
        <v>0</v>
      </c>
      <c r="P10" s="4">
        <v>0</v>
      </c>
      <c r="Q10" s="9"/>
      <c r="R10" s="10">
        <f t="shared" si="1"/>
        <v>0</v>
      </c>
      <c r="S10" s="10">
        <v>0</v>
      </c>
      <c r="T10" s="8">
        <v>0</v>
      </c>
      <c r="U10" s="4">
        <f t="shared" si="2"/>
        <v>0</v>
      </c>
    </row>
    <row r="11" spans="1:21" ht="82.8" x14ac:dyDescent="0.3">
      <c r="A11" s="3" t="s">
        <v>205</v>
      </c>
      <c r="B11" s="3" t="s">
        <v>13</v>
      </c>
      <c r="C11" s="3" t="s">
        <v>14</v>
      </c>
      <c r="D11" s="3" t="s">
        <v>782</v>
      </c>
      <c r="E11" s="3" t="s">
        <v>563</v>
      </c>
      <c r="F11" s="3" t="s">
        <v>564</v>
      </c>
      <c r="G11" s="3" t="s">
        <v>565</v>
      </c>
      <c r="H11" s="3" t="s">
        <v>566</v>
      </c>
      <c r="I11" s="22" t="s">
        <v>878</v>
      </c>
      <c r="J11" s="22" t="s">
        <v>879</v>
      </c>
      <c r="K11" s="3" t="s">
        <v>567</v>
      </c>
      <c r="L11" s="4">
        <v>78000</v>
      </c>
      <c r="M11" s="4">
        <v>0</v>
      </c>
      <c r="N11" s="4">
        <v>-78000</v>
      </c>
      <c r="O11" s="4">
        <f t="shared" si="0"/>
        <v>0</v>
      </c>
      <c r="P11" s="4">
        <v>0</v>
      </c>
      <c r="Q11" s="9"/>
      <c r="R11" s="10">
        <f t="shared" si="1"/>
        <v>0</v>
      </c>
      <c r="S11" s="10">
        <v>0</v>
      </c>
      <c r="T11" s="8">
        <v>0</v>
      </c>
      <c r="U11" s="4">
        <f t="shared" si="2"/>
        <v>0</v>
      </c>
    </row>
    <row r="12" spans="1:21" ht="82.8" x14ac:dyDescent="0.3">
      <c r="A12" s="3" t="s">
        <v>12</v>
      </c>
      <c r="B12" s="3" t="s">
        <v>13</v>
      </c>
      <c r="C12" s="3" t="s">
        <v>14</v>
      </c>
      <c r="D12" s="3" t="s">
        <v>784</v>
      </c>
      <c r="E12" s="3" t="s">
        <v>556</v>
      </c>
      <c r="F12" s="3" t="s">
        <v>552</v>
      </c>
      <c r="G12" s="3" t="s">
        <v>553</v>
      </c>
      <c r="H12" s="3" t="s">
        <v>554</v>
      </c>
      <c r="I12" s="22" t="s">
        <v>878</v>
      </c>
      <c r="J12" s="22" t="s">
        <v>879</v>
      </c>
      <c r="K12" s="3" t="s">
        <v>557</v>
      </c>
      <c r="L12" s="4">
        <v>30000</v>
      </c>
      <c r="M12" s="4">
        <v>-10000</v>
      </c>
      <c r="N12" s="4">
        <v>-20000</v>
      </c>
      <c r="O12" s="4">
        <f t="shared" si="0"/>
        <v>0</v>
      </c>
      <c r="P12" s="4">
        <v>0</v>
      </c>
      <c r="Q12" s="9"/>
      <c r="R12" s="10">
        <f t="shared" si="1"/>
        <v>0</v>
      </c>
      <c r="S12" s="10">
        <v>0</v>
      </c>
      <c r="T12" s="8">
        <v>0</v>
      </c>
      <c r="U12" s="4">
        <f t="shared" si="2"/>
        <v>0</v>
      </c>
    </row>
    <row r="13" spans="1:21" ht="55.2" x14ac:dyDescent="0.3">
      <c r="A13" s="3" t="s">
        <v>35</v>
      </c>
      <c r="B13" s="3" t="s">
        <v>56</v>
      </c>
      <c r="C13" s="3" t="s">
        <v>14</v>
      </c>
      <c r="D13" s="3" t="s">
        <v>785</v>
      </c>
      <c r="E13" s="3" t="s">
        <v>532</v>
      </c>
      <c r="F13" s="3" t="s">
        <v>524</v>
      </c>
      <c r="G13" s="3" t="s">
        <v>533</v>
      </c>
      <c r="H13" s="3" t="s">
        <v>534</v>
      </c>
      <c r="I13" s="22" t="s">
        <v>880</v>
      </c>
      <c r="J13" s="22" t="s">
        <v>881</v>
      </c>
      <c r="K13" s="3" t="s">
        <v>535</v>
      </c>
      <c r="L13" s="4">
        <v>156000</v>
      </c>
      <c r="M13" s="4">
        <v>0</v>
      </c>
      <c r="N13" s="4">
        <v>0</v>
      </c>
      <c r="O13" s="4">
        <f t="shared" si="0"/>
        <v>156000</v>
      </c>
      <c r="P13" s="4">
        <v>0</v>
      </c>
      <c r="Q13" s="9"/>
      <c r="R13" s="10">
        <f t="shared" si="1"/>
        <v>0</v>
      </c>
      <c r="S13" s="10">
        <v>0</v>
      </c>
      <c r="T13" s="8">
        <v>0</v>
      </c>
      <c r="U13" s="4">
        <f t="shared" si="2"/>
        <v>156000</v>
      </c>
    </row>
    <row r="14" spans="1:21" ht="82.8" x14ac:dyDescent="0.3">
      <c r="A14" s="3" t="s">
        <v>205</v>
      </c>
      <c r="B14" s="3" t="s">
        <v>13</v>
      </c>
      <c r="C14" s="3" t="s">
        <v>14</v>
      </c>
      <c r="D14" s="3" t="s">
        <v>786</v>
      </c>
      <c r="E14" s="3" t="s">
        <v>521</v>
      </c>
      <c r="F14" s="3" t="s">
        <v>518</v>
      </c>
      <c r="G14" s="3" t="s">
        <v>519</v>
      </c>
      <c r="H14" s="3" t="s">
        <v>518</v>
      </c>
      <c r="I14" s="22" t="s">
        <v>878</v>
      </c>
      <c r="J14" s="22" t="s">
        <v>879</v>
      </c>
      <c r="K14" s="3" t="s">
        <v>522</v>
      </c>
      <c r="L14" s="4">
        <v>100000</v>
      </c>
      <c r="M14" s="4">
        <v>0</v>
      </c>
      <c r="N14" s="4">
        <v>-100000</v>
      </c>
      <c r="O14" s="4">
        <f t="shared" si="0"/>
        <v>0</v>
      </c>
      <c r="P14" s="4">
        <v>0</v>
      </c>
      <c r="Q14" s="9"/>
      <c r="R14" s="10">
        <f t="shared" si="1"/>
        <v>0</v>
      </c>
      <c r="S14" s="10">
        <v>0</v>
      </c>
      <c r="T14" s="8">
        <v>0</v>
      </c>
      <c r="U14" s="4">
        <f t="shared" si="2"/>
        <v>0</v>
      </c>
    </row>
    <row r="15" spans="1:21" ht="41.4" x14ac:dyDescent="0.3">
      <c r="A15" s="3" t="s">
        <v>12</v>
      </c>
      <c r="B15" s="3" t="s">
        <v>13</v>
      </c>
      <c r="C15" s="3" t="s">
        <v>14</v>
      </c>
      <c r="D15" s="3" t="s">
        <v>787</v>
      </c>
      <c r="E15" s="3" t="s">
        <v>508</v>
      </c>
      <c r="F15" s="3" t="s">
        <v>502</v>
      </c>
      <c r="G15" s="3" t="s">
        <v>503</v>
      </c>
      <c r="H15" s="3" t="s">
        <v>504</v>
      </c>
      <c r="I15" s="22" t="s">
        <v>882</v>
      </c>
      <c r="J15" s="22" t="s">
        <v>883</v>
      </c>
      <c r="K15" s="3" t="s">
        <v>516</v>
      </c>
      <c r="L15" s="4">
        <v>450000</v>
      </c>
      <c r="M15" s="4">
        <v>0</v>
      </c>
      <c r="N15" s="4">
        <v>0</v>
      </c>
      <c r="O15" s="4">
        <f t="shared" si="0"/>
        <v>450000</v>
      </c>
      <c r="P15" s="4">
        <v>0</v>
      </c>
      <c r="Q15" s="9"/>
      <c r="R15" s="10">
        <f t="shared" si="1"/>
        <v>0</v>
      </c>
      <c r="S15" s="10">
        <v>0</v>
      </c>
      <c r="T15" s="8">
        <v>0</v>
      </c>
      <c r="U15" s="4">
        <f t="shared" si="2"/>
        <v>450000</v>
      </c>
    </row>
    <row r="16" spans="1:21" ht="41.4" x14ac:dyDescent="0.3">
      <c r="A16" s="3" t="s">
        <v>35</v>
      </c>
      <c r="B16" s="3" t="s">
        <v>56</v>
      </c>
      <c r="C16" s="3" t="s">
        <v>14</v>
      </c>
      <c r="D16" s="3" t="s">
        <v>787</v>
      </c>
      <c r="E16" s="3" t="s">
        <v>501</v>
      </c>
      <c r="F16" s="3" t="s">
        <v>502</v>
      </c>
      <c r="G16" s="3" t="s">
        <v>503</v>
      </c>
      <c r="H16" s="3" t="s">
        <v>504</v>
      </c>
      <c r="I16" s="22" t="s">
        <v>880</v>
      </c>
      <c r="J16" s="22" t="s">
        <v>881</v>
      </c>
      <c r="K16" s="3" t="s">
        <v>505</v>
      </c>
      <c r="L16" s="4">
        <v>250000</v>
      </c>
      <c r="M16" s="4">
        <v>0</v>
      </c>
      <c r="N16" s="4">
        <v>0</v>
      </c>
      <c r="O16" s="4">
        <f t="shared" si="0"/>
        <v>250000</v>
      </c>
      <c r="P16" s="4">
        <v>0</v>
      </c>
      <c r="Q16" s="9"/>
      <c r="R16" s="10">
        <f t="shared" si="1"/>
        <v>0</v>
      </c>
      <c r="S16" s="10">
        <v>0</v>
      </c>
      <c r="T16" s="8">
        <v>0</v>
      </c>
      <c r="U16" s="4">
        <f t="shared" si="2"/>
        <v>250000</v>
      </c>
    </row>
    <row r="17" spans="1:21" ht="55.2" x14ac:dyDescent="0.3">
      <c r="A17" s="3" t="s">
        <v>45</v>
      </c>
      <c r="B17" s="3" t="s">
        <v>262</v>
      </c>
      <c r="C17" s="3" t="s">
        <v>14</v>
      </c>
      <c r="D17" s="3" t="s">
        <v>787</v>
      </c>
      <c r="E17" s="3" t="s">
        <v>501</v>
      </c>
      <c r="F17" s="3" t="s">
        <v>502</v>
      </c>
      <c r="G17" s="3" t="s">
        <v>503</v>
      </c>
      <c r="H17" s="3" t="s">
        <v>504</v>
      </c>
      <c r="I17" s="22" t="s">
        <v>884</v>
      </c>
      <c r="J17" s="22" t="s">
        <v>885</v>
      </c>
      <c r="K17" s="3" t="s">
        <v>510</v>
      </c>
      <c r="L17" s="4">
        <v>1250000</v>
      </c>
      <c r="M17" s="4">
        <v>0</v>
      </c>
      <c r="N17" s="4">
        <v>-1250000</v>
      </c>
      <c r="O17" s="4">
        <f t="shared" si="0"/>
        <v>0</v>
      </c>
      <c r="P17" s="4">
        <v>0</v>
      </c>
      <c r="Q17" s="9"/>
      <c r="R17" s="10">
        <f t="shared" si="1"/>
        <v>0</v>
      </c>
      <c r="S17" s="10">
        <v>0</v>
      </c>
      <c r="T17" s="8">
        <v>0</v>
      </c>
      <c r="U17" s="4">
        <f t="shared" si="2"/>
        <v>0</v>
      </c>
    </row>
    <row r="18" spans="1:21" ht="55.2" x14ac:dyDescent="0.3">
      <c r="A18" s="3" t="s">
        <v>12</v>
      </c>
      <c r="B18" s="3" t="s">
        <v>108</v>
      </c>
      <c r="C18" s="3" t="s">
        <v>14</v>
      </c>
      <c r="D18" s="3" t="s">
        <v>791</v>
      </c>
      <c r="E18" s="3" t="s">
        <v>451</v>
      </c>
      <c r="F18" s="3" t="s">
        <v>445</v>
      </c>
      <c r="G18" s="3" t="s">
        <v>446</v>
      </c>
      <c r="H18" s="3" t="s">
        <v>447</v>
      </c>
      <c r="I18" s="22" t="s">
        <v>886</v>
      </c>
      <c r="J18" s="22" t="s">
        <v>887</v>
      </c>
      <c r="K18" s="3" t="s">
        <v>452</v>
      </c>
      <c r="L18" s="4">
        <v>33600000</v>
      </c>
      <c r="M18" s="4">
        <v>0</v>
      </c>
      <c r="N18" s="4">
        <v>-33600000</v>
      </c>
      <c r="O18" s="4">
        <f t="shared" si="0"/>
        <v>0</v>
      </c>
      <c r="P18" s="4">
        <v>0</v>
      </c>
      <c r="Q18" s="9"/>
      <c r="R18" s="10">
        <f t="shared" si="1"/>
        <v>0</v>
      </c>
      <c r="S18" s="10">
        <v>0</v>
      </c>
      <c r="T18" s="8">
        <v>0</v>
      </c>
      <c r="U18" s="4">
        <f t="shared" si="2"/>
        <v>0</v>
      </c>
    </row>
    <row r="19" spans="1:21" ht="55.2" x14ac:dyDescent="0.3">
      <c r="A19" s="3" t="s">
        <v>45</v>
      </c>
      <c r="B19" s="3" t="s">
        <v>108</v>
      </c>
      <c r="C19" s="3" t="s">
        <v>14</v>
      </c>
      <c r="D19" s="3" t="s">
        <v>791</v>
      </c>
      <c r="E19" s="3" t="s">
        <v>455</v>
      </c>
      <c r="F19" s="3" t="s">
        <v>445</v>
      </c>
      <c r="G19" s="3" t="s">
        <v>446</v>
      </c>
      <c r="H19" s="3" t="s">
        <v>447</v>
      </c>
      <c r="I19" s="22" t="s">
        <v>888</v>
      </c>
      <c r="J19" s="22" t="s">
        <v>889</v>
      </c>
      <c r="K19" s="3" t="s">
        <v>456</v>
      </c>
      <c r="L19" s="4">
        <v>35000</v>
      </c>
      <c r="M19" s="4">
        <v>0</v>
      </c>
      <c r="N19" s="4">
        <v>-35000</v>
      </c>
      <c r="O19" s="4">
        <f t="shared" si="0"/>
        <v>0</v>
      </c>
      <c r="P19" s="4">
        <v>0</v>
      </c>
      <c r="Q19" s="9"/>
      <c r="R19" s="10">
        <f t="shared" si="1"/>
        <v>0</v>
      </c>
      <c r="S19" s="10">
        <v>0</v>
      </c>
      <c r="T19" s="8">
        <v>0</v>
      </c>
      <c r="U19" s="4">
        <f t="shared" si="2"/>
        <v>0</v>
      </c>
    </row>
    <row r="20" spans="1:21" ht="55.2" x14ac:dyDescent="0.3">
      <c r="A20" s="3" t="s">
        <v>45</v>
      </c>
      <c r="B20" s="3" t="s">
        <v>108</v>
      </c>
      <c r="C20" s="3" t="s">
        <v>14</v>
      </c>
      <c r="D20" s="3" t="s">
        <v>791</v>
      </c>
      <c r="E20" s="3" t="s">
        <v>457</v>
      </c>
      <c r="F20" s="3" t="s">
        <v>445</v>
      </c>
      <c r="G20" s="3" t="s">
        <v>446</v>
      </c>
      <c r="H20" s="3" t="s">
        <v>447</v>
      </c>
      <c r="I20" s="22" t="s">
        <v>890</v>
      </c>
      <c r="J20" s="22" t="s">
        <v>891</v>
      </c>
      <c r="K20" s="3" t="s">
        <v>458</v>
      </c>
      <c r="L20" s="4">
        <v>70000</v>
      </c>
      <c r="M20" s="4">
        <v>0</v>
      </c>
      <c r="N20" s="4">
        <v>-70000</v>
      </c>
      <c r="O20" s="4">
        <f t="shared" si="0"/>
        <v>0</v>
      </c>
      <c r="P20" s="4">
        <v>0</v>
      </c>
      <c r="Q20" s="9"/>
      <c r="R20" s="10">
        <f t="shared" si="1"/>
        <v>0</v>
      </c>
      <c r="S20" s="10">
        <v>0</v>
      </c>
      <c r="T20" s="8">
        <v>0</v>
      </c>
      <c r="U20" s="4">
        <f t="shared" si="2"/>
        <v>0</v>
      </c>
    </row>
    <row r="21" spans="1:21" ht="27.6" x14ac:dyDescent="0.3">
      <c r="A21" s="3" t="s">
        <v>115</v>
      </c>
      <c r="B21" s="3" t="s">
        <v>338</v>
      </c>
      <c r="C21" s="3" t="s">
        <v>14</v>
      </c>
      <c r="D21" s="3" t="s">
        <v>792</v>
      </c>
      <c r="E21" s="3" t="s">
        <v>440</v>
      </c>
      <c r="F21" s="3" t="s">
        <v>441</v>
      </c>
      <c r="G21" s="3" t="s">
        <v>442</v>
      </c>
      <c r="H21" s="3" t="s">
        <v>441</v>
      </c>
      <c r="I21" s="22" t="s">
        <v>892</v>
      </c>
      <c r="J21" s="22" t="s">
        <v>893</v>
      </c>
      <c r="K21" s="3" t="s">
        <v>443</v>
      </c>
      <c r="L21" s="4">
        <v>2000000</v>
      </c>
      <c r="M21" s="4">
        <v>0</v>
      </c>
      <c r="N21" s="4"/>
      <c r="O21" s="4">
        <f t="shared" si="0"/>
        <v>2000000</v>
      </c>
      <c r="P21" s="4">
        <v>0</v>
      </c>
      <c r="Q21" s="9"/>
      <c r="R21" s="10">
        <f t="shared" si="1"/>
        <v>0</v>
      </c>
      <c r="S21" s="10">
        <v>0</v>
      </c>
      <c r="T21" s="8">
        <v>0</v>
      </c>
      <c r="U21" s="4">
        <f t="shared" si="2"/>
        <v>2000000</v>
      </c>
    </row>
    <row r="22" spans="1:21" ht="55.2" x14ac:dyDescent="0.3">
      <c r="A22" s="3" t="s">
        <v>35</v>
      </c>
      <c r="B22" s="3" t="s">
        <v>319</v>
      </c>
      <c r="C22" s="3" t="s">
        <v>14</v>
      </c>
      <c r="D22" s="3" t="s">
        <v>794</v>
      </c>
      <c r="E22" s="3" t="s">
        <v>434</v>
      </c>
      <c r="F22" s="3" t="s">
        <v>430</v>
      </c>
      <c r="G22" s="3" t="s">
        <v>431</v>
      </c>
      <c r="H22" s="3" t="s">
        <v>432</v>
      </c>
      <c r="I22" s="22" t="s">
        <v>894</v>
      </c>
      <c r="J22" s="22" t="s">
        <v>895</v>
      </c>
      <c r="K22" s="3" t="s">
        <v>435</v>
      </c>
      <c r="L22" s="4">
        <v>10000000</v>
      </c>
      <c r="M22" s="4">
        <v>-10000000</v>
      </c>
      <c r="N22" s="4">
        <v>0</v>
      </c>
      <c r="O22" s="4">
        <f t="shared" si="0"/>
        <v>0</v>
      </c>
      <c r="P22" s="4">
        <v>0</v>
      </c>
      <c r="Q22" s="9"/>
      <c r="R22" s="10">
        <f t="shared" si="1"/>
        <v>0</v>
      </c>
      <c r="S22" s="10">
        <v>0</v>
      </c>
      <c r="T22" s="8">
        <v>0</v>
      </c>
      <c r="U22" s="4">
        <f t="shared" si="2"/>
        <v>0</v>
      </c>
    </row>
    <row r="23" spans="1:21" ht="41.4" x14ac:dyDescent="0.3">
      <c r="A23" s="3" t="s">
        <v>35</v>
      </c>
      <c r="B23" s="3" t="s">
        <v>108</v>
      </c>
      <c r="C23" s="3" t="s">
        <v>14</v>
      </c>
      <c r="D23" s="3" t="s">
        <v>795</v>
      </c>
      <c r="E23" s="3" t="s">
        <v>423</v>
      </c>
      <c r="F23" s="3" t="s">
        <v>424</v>
      </c>
      <c r="G23" s="3" t="s">
        <v>425</v>
      </c>
      <c r="H23" s="3" t="s">
        <v>426</v>
      </c>
      <c r="I23" s="22" t="s">
        <v>896</v>
      </c>
      <c r="J23" s="22" t="s">
        <v>897</v>
      </c>
      <c r="K23" s="3" t="s">
        <v>427</v>
      </c>
      <c r="L23" s="4">
        <v>18000000</v>
      </c>
      <c r="M23" s="4">
        <v>-15942831</v>
      </c>
      <c r="N23" s="4">
        <v>-2057169</v>
      </c>
      <c r="O23" s="4">
        <f t="shared" si="0"/>
        <v>0</v>
      </c>
      <c r="P23" s="4">
        <v>0</v>
      </c>
      <c r="Q23" s="9"/>
      <c r="R23" s="10">
        <f t="shared" si="1"/>
        <v>0</v>
      </c>
      <c r="S23" s="10">
        <v>0</v>
      </c>
      <c r="T23" s="8">
        <v>0</v>
      </c>
      <c r="U23" s="4">
        <f t="shared" si="2"/>
        <v>0</v>
      </c>
    </row>
    <row r="24" spans="1:21" ht="41.4" x14ac:dyDescent="0.3">
      <c r="A24" s="3" t="s">
        <v>35</v>
      </c>
      <c r="B24" s="3" t="s">
        <v>56</v>
      </c>
      <c r="C24" s="3" t="s">
        <v>14</v>
      </c>
      <c r="D24" s="3" t="s">
        <v>797</v>
      </c>
      <c r="E24" s="3" t="s">
        <v>371</v>
      </c>
      <c r="F24" s="3" t="s">
        <v>372</v>
      </c>
      <c r="G24" s="3" t="s">
        <v>373</v>
      </c>
      <c r="H24" s="3" t="s">
        <v>372</v>
      </c>
      <c r="I24" s="22" t="s">
        <v>870</v>
      </c>
      <c r="J24" s="22" t="s">
        <v>871</v>
      </c>
      <c r="K24" s="3" t="s">
        <v>374</v>
      </c>
      <c r="L24" s="4">
        <v>150000</v>
      </c>
      <c r="M24" s="4">
        <v>0</v>
      </c>
      <c r="N24" s="4">
        <v>0</v>
      </c>
      <c r="O24" s="4">
        <f t="shared" si="0"/>
        <v>150000</v>
      </c>
      <c r="P24" s="4">
        <v>0</v>
      </c>
      <c r="Q24" s="9"/>
      <c r="R24" s="10">
        <f t="shared" si="1"/>
        <v>0</v>
      </c>
      <c r="S24" s="10">
        <v>0</v>
      </c>
      <c r="T24" s="8">
        <v>0</v>
      </c>
      <c r="U24" s="4">
        <f t="shared" si="2"/>
        <v>150000</v>
      </c>
    </row>
    <row r="25" spans="1:21" ht="41.4" x14ac:dyDescent="0.3">
      <c r="A25" s="3" t="s">
        <v>35</v>
      </c>
      <c r="B25" s="3" t="s">
        <v>319</v>
      </c>
      <c r="C25" s="3" t="s">
        <v>14</v>
      </c>
      <c r="D25" s="3" t="s">
        <v>797</v>
      </c>
      <c r="E25" s="3" t="s">
        <v>381</v>
      </c>
      <c r="F25" s="3" t="s">
        <v>372</v>
      </c>
      <c r="G25" s="3" t="s">
        <v>373</v>
      </c>
      <c r="H25" s="3" t="s">
        <v>372</v>
      </c>
      <c r="I25" s="22" t="s">
        <v>898</v>
      </c>
      <c r="J25" s="22" t="s">
        <v>899</v>
      </c>
      <c r="K25" s="3" t="s">
        <v>382</v>
      </c>
      <c r="L25" s="4">
        <v>550000</v>
      </c>
      <c r="M25" s="4">
        <v>0</v>
      </c>
      <c r="N25" s="4">
        <v>-550000</v>
      </c>
      <c r="O25" s="4">
        <f t="shared" si="0"/>
        <v>0</v>
      </c>
      <c r="P25" s="4">
        <v>0</v>
      </c>
      <c r="Q25" s="9"/>
      <c r="R25" s="10">
        <f t="shared" si="1"/>
        <v>0</v>
      </c>
      <c r="S25" s="10">
        <v>0</v>
      </c>
      <c r="T25" s="8">
        <v>0</v>
      </c>
      <c r="U25" s="4">
        <f t="shared" si="2"/>
        <v>0</v>
      </c>
    </row>
    <row r="26" spans="1:21" ht="27.6" x14ac:dyDescent="0.3">
      <c r="A26" s="3" t="s">
        <v>115</v>
      </c>
      <c r="B26" s="3" t="s">
        <v>338</v>
      </c>
      <c r="C26" s="3" t="s">
        <v>14</v>
      </c>
      <c r="D26" s="3" t="s">
        <v>797</v>
      </c>
      <c r="E26" s="3" t="s">
        <v>375</v>
      </c>
      <c r="F26" s="3" t="s">
        <v>372</v>
      </c>
      <c r="G26" s="3" t="s">
        <v>373</v>
      </c>
      <c r="H26" s="3" t="s">
        <v>372</v>
      </c>
      <c r="I26" s="22" t="s">
        <v>900</v>
      </c>
      <c r="J26" s="22" t="s">
        <v>901</v>
      </c>
      <c r="K26" s="3" t="s">
        <v>376</v>
      </c>
      <c r="L26" s="4">
        <v>300000</v>
      </c>
      <c r="M26" s="4">
        <v>0</v>
      </c>
      <c r="N26" s="4">
        <v>-300000</v>
      </c>
      <c r="O26" s="4">
        <f t="shared" si="0"/>
        <v>0</v>
      </c>
      <c r="P26" s="4">
        <v>0</v>
      </c>
      <c r="Q26" s="9"/>
      <c r="R26" s="10">
        <f t="shared" si="1"/>
        <v>0</v>
      </c>
      <c r="S26" s="10">
        <v>0</v>
      </c>
      <c r="T26" s="8">
        <v>0</v>
      </c>
      <c r="U26" s="4">
        <f t="shared" si="2"/>
        <v>0</v>
      </c>
    </row>
    <row r="27" spans="1:21" ht="41.4" x14ac:dyDescent="0.3">
      <c r="A27" s="3" t="s">
        <v>115</v>
      </c>
      <c r="B27" s="3" t="s">
        <v>338</v>
      </c>
      <c r="C27" s="3" t="s">
        <v>14</v>
      </c>
      <c r="D27" s="3" t="s">
        <v>798</v>
      </c>
      <c r="E27" s="3" t="s">
        <v>349</v>
      </c>
      <c r="F27" s="3" t="s">
        <v>345</v>
      </c>
      <c r="G27" s="3" t="s">
        <v>346</v>
      </c>
      <c r="H27" s="3" t="s">
        <v>345</v>
      </c>
      <c r="I27" s="22" t="s">
        <v>902</v>
      </c>
      <c r="J27" s="22" t="s">
        <v>903</v>
      </c>
      <c r="K27" s="3" t="s">
        <v>347</v>
      </c>
      <c r="L27" s="4">
        <v>30000</v>
      </c>
      <c r="M27" s="4">
        <v>0</v>
      </c>
      <c r="N27" s="4">
        <v>0</v>
      </c>
      <c r="O27" s="4">
        <f t="shared" si="0"/>
        <v>30000</v>
      </c>
      <c r="P27" s="4">
        <v>0</v>
      </c>
      <c r="Q27" s="9"/>
      <c r="R27" s="10">
        <f t="shared" si="1"/>
        <v>0</v>
      </c>
      <c r="S27" s="10">
        <v>0</v>
      </c>
      <c r="T27" s="8">
        <v>0</v>
      </c>
      <c r="U27" s="4">
        <f t="shared" si="2"/>
        <v>30000</v>
      </c>
    </row>
    <row r="28" spans="1:21" ht="41.4" x14ac:dyDescent="0.3">
      <c r="A28" s="3" t="s">
        <v>62</v>
      </c>
      <c r="B28" s="3" t="s">
        <v>62</v>
      </c>
      <c r="C28" s="3" t="s">
        <v>14</v>
      </c>
      <c r="D28" s="3" t="s">
        <v>798</v>
      </c>
      <c r="E28" s="3" t="s">
        <v>350</v>
      </c>
      <c r="F28" s="3" t="s">
        <v>345</v>
      </c>
      <c r="G28" s="3" t="s">
        <v>346</v>
      </c>
      <c r="H28" s="3" t="s">
        <v>345</v>
      </c>
      <c r="I28" s="22" t="s">
        <v>904</v>
      </c>
      <c r="J28" s="22" t="s">
        <v>905</v>
      </c>
      <c r="K28" s="3" t="s">
        <v>347</v>
      </c>
      <c r="L28" s="4">
        <v>2000</v>
      </c>
      <c r="M28" s="4">
        <v>-2000</v>
      </c>
      <c r="N28" s="4">
        <v>0</v>
      </c>
      <c r="O28" s="4">
        <f t="shared" si="0"/>
        <v>0</v>
      </c>
      <c r="P28" s="4">
        <v>0</v>
      </c>
      <c r="Q28" s="9"/>
      <c r="R28" s="10">
        <f t="shared" si="1"/>
        <v>0</v>
      </c>
      <c r="S28" s="10">
        <v>0</v>
      </c>
      <c r="T28" s="8">
        <v>0</v>
      </c>
      <c r="U28" s="4">
        <f t="shared" si="2"/>
        <v>0</v>
      </c>
    </row>
    <row r="29" spans="1:21" ht="41.4" x14ac:dyDescent="0.3">
      <c r="A29" s="3" t="s">
        <v>62</v>
      </c>
      <c r="B29" s="3" t="s">
        <v>62</v>
      </c>
      <c r="C29" s="3" t="s">
        <v>14</v>
      </c>
      <c r="D29" s="3" t="s">
        <v>798</v>
      </c>
      <c r="E29" s="3" t="s">
        <v>351</v>
      </c>
      <c r="F29" s="3" t="s">
        <v>345</v>
      </c>
      <c r="G29" s="3" t="s">
        <v>346</v>
      </c>
      <c r="H29" s="3" t="s">
        <v>345</v>
      </c>
      <c r="I29" s="22" t="s">
        <v>904</v>
      </c>
      <c r="J29" s="22" t="s">
        <v>905</v>
      </c>
      <c r="K29" s="3" t="s">
        <v>347</v>
      </c>
      <c r="L29" s="4">
        <v>50000</v>
      </c>
      <c r="M29" s="4">
        <v>-50000</v>
      </c>
      <c r="N29" s="4">
        <v>0</v>
      </c>
      <c r="O29" s="4">
        <f t="shared" si="0"/>
        <v>0</v>
      </c>
      <c r="P29" s="4">
        <v>0</v>
      </c>
      <c r="Q29" s="9"/>
      <c r="R29" s="10">
        <f t="shared" si="1"/>
        <v>0</v>
      </c>
      <c r="S29" s="10">
        <v>0</v>
      </c>
      <c r="T29" s="8">
        <v>0</v>
      </c>
      <c r="U29" s="4">
        <f t="shared" si="2"/>
        <v>0</v>
      </c>
    </row>
    <row r="30" spans="1:21" ht="41.4" x14ac:dyDescent="0.3">
      <c r="A30" s="3" t="s">
        <v>62</v>
      </c>
      <c r="B30" s="3" t="s">
        <v>62</v>
      </c>
      <c r="C30" s="3" t="s">
        <v>14</v>
      </c>
      <c r="D30" s="3" t="s">
        <v>798</v>
      </c>
      <c r="E30" s="3" t="s">
        <v>352</v>
      </c>
      <c r="F30" s="3" t="s">
        <v>345</v>
      </c>
      <c r="G30" s="3" t="s">
        <v>346</v>
      </c>
      <c r="H30" s="3" t="s">
        <v>345</v>
      </c>
      <c r="I30" s="22" t="s">
        <v>872</v>
      </c>
      <c r="J30" s="22" t="s">
        <v>873</v>
      </c>
      <c r="K30" s="3" t="s">
        <v>347</v>
      </c>
      <c r="L30" s="4">
        <v>2000</v>
      </c>
      <c r="M30" s="4">
        <v>-2000</v>
      </c>
      <c r="N30" s="4">
        <v>0</v>
      </c>
      <c r="O30" s="4">
        <f t="shared" si="0"/>
        <v>0</v>
      </c>
      <c r="P30" s="4">
        <v>0</v>
      </c>
      <c r="Q30" s="9"/>
      <c r="R30" s="10">
        <f t="shared" si="1"/>
        <v>0</v>
      </c>
      <c r="S30" s="10">
        <v>0</v>
      </c>
      <c r="T30" s="8">
        <v>0</v>
      </c>
      <c r="U30" s="4">
        <f t="shared" si="2"/>
        <v>0</v>
      </c>
    </row>
    <row r="31" spans="1:21" ht="41.4" x14ac:dyDescent="0.3">
      <c r="A31" s="3" t="s">
        <v>62</v>
      </c>
      <c r="B31" s="3" t="s">
        <v>62</v>
      </c>
      <c r="C31" s="3" t="s">
        <v>14</v>
      </c>
      <c r="D31" s="3" t="s">
        <v>798</v>
      </c>
      <c r="E31" s="3" t="s">
        <v>353</v>
      </c>
      <c r="F31" s="3" t="s">
        <v>345</v>
      </c>
      <c r="G31" s="3" t="s">
        <v>346</v>
      </c>
      <c r="H31" s="3" t="s">
        <v>345</v>
      </c>
      <c r="I31" s="22" t="s">
        <v>906</v>
      </c>
      <c r="J31" s="22" t="s">
        <v>907</v>
      </c>
      <c r="K31" s="3" t="s">
        <v>347</v>
      </c>
      <c r="L31" s="4">
        <v>2000</v>
      </c>
      <c r="M31" s="4">
        <v>-2000</v>
      </c>
      <c r="N31" s="4">
        <v>0</v>
      </c>
      <c r="O31" s="4">
        <f t="shared" si="0"/>
        <v>0</v>
      </c>
      <c r="P31" s="4">
        <v>0</v>
      </c>
      <c r="Q31" s="9"/>
      <c r="R31" s="10">
        <f t="shared" si="1"/>
        <v>0</v>
      </c>
      <c r="S31" s="10">
        <v>0</v>
      </c>
      <c r="T31" s="8">
        <v>0</v>
      </c>
      <c r="U31" s="4">
        <f t="shared" si="2"/>
        <v>0</v>
      </c>
    </row>
    <row r="32" spans="1:21" ht="41.4" x14ac:dyDescent="0.3">
      <c r="A32" s="3" t="s">
        <v>62</v>
      </c>
      <c r="B32" s="3" t="s">
        <v>62</v>
      </c>
      <c r="C32" s="3" t="s">
        <v>14</v>
      </c>
      <c r="D32" s="3" t="s">
        <v>798</v>
      </c>
      <c r="E32" s="3" t="s">
        <v>354</v>
      </c>
      <c r="F32" s="3" t="s">
        <v>345</v>
      </c>
      <c r="G32" s="3" t="s">
        <v>346</v>
      </c>
      <c r="H32" s="3" t="s">
        <v>345</v>
      </c>
      <c r="I32" s="22" t="s">
        <v>906</v>
      </c>
      <c r="J32" s="22" t="s">
        <v>907</v>
      </c>
      <c r="K32" s="3" t="s">
        <v>347</v>
      </c>
      <c r="L32" s="4">
        <v>25000</v>
      </c>
      <c r="M32" s="4">
        <v>-25000</v>
      </c>
      <c r="N32" s="4">
        <v>0</v>
      </c>
      <c r="O32" s="4">
        <f t="shared" si="0"/>
        <v>0</v>
      </c>
      <c r="P32" s="4">
        <v>0</v>
      </c>
      <c r="Q32" s="9"/>
      <c r="R32" s="10">
        <f t="shared" si="1"/>
        <v>0</v>
      </c>
      <c r="S32" s="10">
        <v>0</v>
      </c>
      <c r="T32" s="8">
        <v>0</v>
      </c>
      <c r="U32" s="4">
        <f t="shared" si="2"/>
        <v>0</v>
      </c>
    </row>
    <row r="33" spans="1:21" ht="41.4" x14ac:dyDescent="0.3">
      <c r="A33" s="3" t="s">
        <v>62</v>
      </c>
      <c r="B33" s="3" t="s">
        <v>62</v>
      </c>
      <c r="C33" s="3" t="s">
        <v>14</v>
      </c>
      <c r="D33" s="3" t="s">
        <v>798</v>
      </c>
      <c r="E33" s="3" t="s">
        <v>358</v>
      </c>
      <c r="F33" s="3" t="s">
        <v>345</v>
      </c>
      <c r="G33" s="3" t="s">
        <v>346</v>
      </c>
      <c r="H33" s="3" t="s">
        <v>345</v>
      </c>
      <c r="I33" s="22" t="s">
        <v>908</v>
      </c>
      <c r="J33" s="22" t="s">
        <v>909</v>
      </c>
      <c r="K33" s="3" t="s">
        <v>347</v>
      </c>
      <c r="L33" s="4">
        <v>2000</v>
      </c>
      <c r="M33" s="4">
        <v>-2000</v>
      </c>
      <c r="N33" s="4">
        <v>0</v>
      </c>
      <c r="O33" s="4">
        <f t="shared" si="0"/>
        <v>0</v>
      </c>
      <c r="P33" s="4">
        <v>0</v>
      </c>
      <c r="Q33" s="9"/>
      <c r="R33" s="10">
        <f t="shared" si="1"/>
        <v>0</v>
      </c>
      <c r="S33" s="10">
        <v>0</v>
      </c>
      <c r="T33" s="8">
        <v>0</v>
      </c>
      <c r="U33" s="4">
        <f t="shared" si="2"/>
        <v>0</v>
      </c>
    </row>
    <row r="34" spans="1:21" ht="41.4" x14ac:dyDescent="0.3">
      <c r="A34" s="3" t="s">
        <v>62</v>
      </c>
      <c r="B34" s="3" t="s">
        <v>62</v>
      </c>
      <c r="C34" s="3" t="s">
        <v>14</v>
      </c>
      <c r="D34" s="3" t="s">
        <v>798</v>
      </c>
      <c r="E34" s="3" t="s">
        <v>360</v>
      </c>
      <c r="F34" s="3" t="s">
        <v>345</v>
      </c>
      <c r="G34" s="3" t="s">
        <v>346</v>
      </c>
      <c r="H34" s="3" t="s">
        <v>345</v>
      </c>
      <c r="I34" s="22" t="s">
        <v>910</v>
      </c>
      <c r="J34" s="22" t="s">
        <v>911</v>
      </c>
      <c r="K34" s="3" t="s">
        <v>347</v>
      </c>
      <c r="L34" s="4">
        <v>25000</v>
      </c>
      <c r="M34" s="4">
        <v>-25000</v>
      </c>
      <c r="N34" s="4">
        <v>0</v>
      </c>
      <c r="O34" s="4">
        <f t="shared" si="0"/>
        <v>0</v>
      </c>
      <c r="P34" s="4">
        <v>0</v>
      </c>
      <c r="Q34" s="9"/>
      <c r="R34" s="10">
        <f t="shared" si="1"/>
        <v>0</v>
      </c>
      <c r="S34" s="10">
        <v>0</v>
      </c>
      <c r="T34" s="8">
        <v>0</v>
      </c>
      <c r="U34" s="4">
        <f t="shared" si="2"/>
        <v>0</v>
      </c>
    </row>
    <row r="35" spans="1:21" ht="41.4" x14ac:dyDescent="0.3">
      <c r="A35" s="3" t="s">
        <v>62</v>
      </c>
      <c r="B35" s="3" t="s">
        <v>62</v>
      </c>
      <c r="C35" s="3" t="s">
        <v>14</v>
      </c>
      <c r="D35" s="3" t="s">
        <v>798</v>
      </c>
      <c r="E35" s="3" t="s">
        <v>361</v>
      </c>
      <c r="F35" s="3" t="s">
        <v>345</v>
      </c>
      <c r="G35" s="3" t="s">
        <v>346</v>
      </c>
      <c r="H35" s="3" t="s">
        <v>345</v>
      </c>
      <c r="I35" s="22" t="s">
        <v>910</v>
      </c>
      <c r="J35" s="22" t="s">
        <v>911</v>
      </c>
      <c r="K35" s="3" t="s">
        <v>347</v>
      </c>
      <c r="L35" s="4">
        <v>20000</v>
      </c>
      <c r="M35" s="4">
        <v>-20000</v>
      </c>
      <c r="N35" s="4">
        <v>0</v>
      </c>
      <c r="O35" s="4">
        <f t="shared" si="0"/>
        <v>0</v>
      </c>
      <c r="P35" s="4">
        <v>0</v>
      </c>
      <c r="Q35" s="9"/>
      <c r="R35" s="10">
        <f t="shared" si="1"/>
        <v>0</v>
      </c>
      <c r="S35" s="10">
        <v>0</v>
      </c>
      <c r="T35" s="8">
        <v>0</v>
      </c>
      <c r="U35" s="4">
        <f t="shared" si="2"/>
        <v>0</v>
      </c>
    </row>
    <row r="36" spans="1:21" ht="82.8" x14ac:dyDescent="0.3">
      <c r="A36" s="3" t="s">
        <v>203</v>
      </c>
      <c r="B36" s="3" t="s">
        <v>203</v>
      </c>
      <c r="C36" s="3" t="s">
        <v>14</v>
      </c>
      <c r="D36" s="3" t="s">
        <v>798</v>
      </c>
      <c r="E36" s="3" t="s">
        <v>364</v>
      </c>
      <c r="F36" s="3" t="s">
        <v>345</v>
      </c>
      <c r="G36" s="3" t="s">
        <v>346</v>
      </c>
      <c r="H36" s="3" t="s">
        <v>345</v>
      </c>
      <c r="I36" s="22" t="s">
        <v>874</v>
      </c>
      <c r="J36" s="22" t="s">
        <v>875</v>
      </c>
      <c r="K36" s="3" t="s">
        <v>347</v>
      </c>
      <c r="L36" s="4">
        <v>20000</v>
      </c>
      <c r="M36" s="4">
        <v>0</v>
      </c>
      <c r="N36" s="4">
        <v>0</v>
      </c>
      <c r="O36" s="4">
        <f t="shared" si="0"/>
        <v>20000</v>
      </c>
      <c r="P36" s="4">
        <v>0</v>
      </c>
      <c r="Q36" s="9"/>
      <c r="R36" s="10">
        <f t="shared" si="1"/>
        <v>0</v>
      </c>
      <c r="S36" s="10">
        <v>0</v>
      </c>
      <c r="T36" s="8">
        <v>0</v>
      </c>
      <c r="U36" s="4">
        <f t="shared" si="2"/>
        <v>20000</v>
      </c>
    </row>
    <row r="37" spans="1:21" ht="69" x14ac:dyDescent="0.3">
      <c r="A37" s="3" t="s">
        <v>12</v>
      </c>
      <c r="B37" s="3" t="s">
        <v>70</v>
      </c>
      <c r="C37" s="3" t="s">
        <v>14</v>
      </c>
      <c r="D37" s="3" t="s">
        <v>799</v>
      </c>
      <c r="E37" s="3" t="s">
        <v>315</v>
      </c>
      <c r="F37" s="3" t="s">
        <v>311</v>
      </c>
      <c r="G37" s="3" t="s">
        <v>312</v>
      </c>
      <c r="H37" s="3" t="s">
        <v>311</v>
      </c>
      <c r="I37" s="22" t="s">
        <v>912</v>
      </c>
      <c r="J37" s="22" t="s">
        <v>913</v>
      </c>
      <c r="K37" s="3" t="s">
        <v>313</v>
      </c>
      <c r="L37" s="4">
        <v>100000</v>
      </c>
      <c r="M37" s="4">
        <v>-100000</v>
      </c>
      <c r="N37" s="4">
        <v>0</v>
      </c>
      <c r="O37" s="4">
        <f t="shared" si="0"/>
        <v>0</v>
      </c>
      <c r="P37" s="4">
        <v>0</v>
      </c>
      <c r="Q37" s="9"/>
      <c r="R37" s="10">
        <f t="shared" si="1"/>
        <v>0</v>
      </c>
      <c r="S37" s="10">
        <v>0</v>
      </c>
      <c r="T37" s="8">
        <v>0</v>
      </c>
      <c r="U37" s="4">
        <f t="shared" si="2"/>
        <v>0</v>
      </c>
    </row>
    <row r="38" spans="1:21" ht="27.6" x14ac:dyDescent="0.3">
      <c r="A38" s="3" t="s">
        <v>62</v>
      </c>
      <c r="B38" s="3" t="s">
        <v>62</v>
      </c>
      <c r="C38" s="3" t="s">
        <v>14</v>
      </c>
      <c r="D38" s="3" t="s">
        <v>799</v>
      </c>
      <c r="E38" s="3" t="s">
        <v>332</v>
      </c>
      <c r="F38" s="3" t="s">
        <v>311</v>
      </c>
      <c r="G38" s="3" t="s">
        <v>312</v>
      </c>
      <c r="H38" s="3" t="s">
        <v>311</v>
      </c>
      <c r="I38" s="22" t="s">
        <v>904</v>
      </c>
      <c r="J38" s="22" t="s">
        <v>905</v>
      </c>
      <c r="K38" s="3" t="s">
        <v>313</v>
      </c>
      <c r="L38" s="4">
        <v>250000</v>
      </c>
      <c r="M38" s="4">
        <v>-250000</v>
      </c>
      <c r="N38" s="4">
        <v>0</v>
      </c>
      <c r="O38" s="4">
        <f t="shared" si="0"/>
        <v>0</v>
      </c>
      <c r="P38" s="4">
        <v>0</v>
      </c>
      <c r="Q38" s="9"/>
      <c r="R38" s="10">
        <f t="shared" si="1"/>
        <v>0</v>
      </c>
      <c r="S38" s="10">
        <v>0</v>
      </c>
      <c r="T38" s="8">
        <v>0</v>
      </c>
      <c r="U38" s="4">
        <f t="shared" si="2"/>
        <v>0</v>
      </c>
    </row>
    <row r="39" spans="1:21" ht="41.4" x14ac:dyDescent="0.3">
      <c r="A39" s="3" t="s">
        <v>62</v>
      </c>
      <c r="B39" s="3" t="s">
        <v>62</v>
      </c>
      <c r="C39" s="3" t="s">
        <v>14</v>
      </c>
      <c r="D39" s="3" t="s">
        <v>799</v>
      </c>
      <c r="E39" s="3" t="s">
        <v>333</v>
      </c>
      <c r="F39" s="3" t="s">
        <v>311</v>
      </c>
      <c r="G39" s="3" t="s">
        <v>312</v>
      </c>
      <c r="H39" s="3" t="s">
        <v>311</v>
      </c>
      <c r="I39" s="22" t="s">
        <v>914</v>
      </c>
      <c r="J39" s="22" t="s">
        <v>915</v>
      </c>
      <c r="K39" s="3" t="s">
        <v>313</v>
      </c>
      <c r="L39" s="4">
        <v>250000</v>
      </c>
      <c r="M39" s="4">
        <v>-250000</v>
      </c>
      <c r="N39" s="4">
        <v>0</v>
      </c>
      <c r="O39" s="4">
        <f t="shared" si="0"/>
        <v>0</v>
      </c>
      <c r="P39" s="4">
        <v>0</v>
      </c>
      <c r="Q39" s="9"/>
      <c r="R39" s="10">
        <f t="shared" si="1"/>
        <v>0</v>
      </c>
      <c r="S39" s="10">
        <v>0</v>
      </c>
      <c r="T39" s="8">
        <v>0</v>
      </c>
      <c r="U39" s="4">
        <f t="shared" si="2"/>
        <v>0</v>
      </c>
    </row>
    <row r="40" spans="1:21" ht="27.6" x14ac:dyDescent="0.3">
      <c r="A40" s="3" t="s">
        <v>62</v>
      </c>
      <c r="B40" s="3" t="s">
        <v>62</v>
      </c>
      <c r="C40" s="3" t="s">
        <v>14</v>
      </c>
      <c r="D40" s="3" t="s">
        <v>799</v>
      </c>
      <c r="E40" s="3" t="s">
        <v>335</v>
      </c>
      <c r="F40" s="3" t="s">
        <v>311</v>
      </c>
      <c r="G40" s="3" t="s">
        <v>312</v>
      </c>
      <c r="H40" s="3" t="s">
        <v>311</v>
      </c>
      <c r="I40" s="22" t="s">
        <v>916</v>
      </c>
      <c r="J40" s="22" t="s">
        <v>917</v>
      </c>
      <c r="K40" s="3" t="s">
        <v>313</v>
      </c>
      <c r="L40" s="4">
        <v>1000000</v>
      </c>
      <c r="M40" s="4">
        <v>-1000000</v>
      </c>
      <c r="N40" s="4">
        <v>0</v>
      </c>
      <c r="O40" s="4">
        <f t="shared" si="0"/>
        <v>0</v>
      </c>
      <c r="P40" s="4">
        <v>0</v>
      </c>
      <c r="Q40" s="9"/>
      <c r="R40" s="10">
        <f t="shared" si="1"/>
        <v>0</v>
      </c>
      <c r="S40" s="10">
        <v>0</v>
      </c>
      <c r="T40" s="8">
        <v>0</v>
      </c>
      <c r="U40" s="4">
        <f t="shared" si="2"/>
        <v>0</v>
      </c>
    </row>
    <row r="41" spans="1:21" ht="27.6" x14ac:dyDescent="0.3">
      <c r="A41" s="3" t="s">
        <v>62</v>
      </c>
      <c r="B41" s="3" t="s">
        <v>62</v>
      </c>
      <c r="C41" s="3" t="s">
        <v>14</v>
      </c>
      <c r="D41" s="3" t="s">
        <v>799</v>
      </c>
      <c r="E41" s="3" t="s">
        <v>336</v>
      </c>
      <c r="F41" s="3" t="s">
        <v>311</v>
      </c>
      <c r="G41" s="3" t="s">
        <v>312</v>
      </c>
      <c r="H41" s="3" t="s">
        <v>311</v>
      </c>
      <c r="I41" s="22" t="s">
        <v>910</v>
      </c>
      <c r="J41" s="22" t="s">
        <v>911</v>
      </c>
      <c r="K41" s="3" t="s">
        <v>313</v>
      </c>
      <c r="L41" s="4">
        <v>250000</v>
      </c>
      <c r="M41" s="4">
        <v>-250000</v>
      </c>
      <c r="N41" s="4">
        <v>0</v>
      </c>
      <c r="O41" s="4">
        <f t="shared" si="0"/>
        <v>0</v>
      </c>
      <c r="P41" s="4">
        <v>0</v>
      </c>
      <c r="Q41" s="9"/>
      <c r="R41" s="10">
        <f t="shared" si="1"/>
        <v>0</v>
      </c>
      <c r="S41" s="10">
        <v>0</v>
      </c>
      <c r="T41" s="8">
        <v>0</v>
      </c>
      <c r="U41" s="4">
        <f t="shared" si="2"/>
        <v>0</v>
      </c>
    </row>
    <row r="42" spans="1:21" ht="55.2" x14ac:dyDescent="0.3">
      <c r="A42" s="3" t="s">
        <v>62</v>
      </c>
      <c r="B42" s="3" t="s">
        <v>62</v>
      </c>
      <c r="C42" s="3" t="s">
        <v>14</v>
      </c>
      <c r="D42" s="3" t="s">
        <v>799</v>
      </c>
      <c r="E42" s="3" t="s">
        <v>337</v>
      </c>
      <c r="F42" s="3" t="s">
        <v>311</v>
      </c>
      <c r="G42" s="3" t="s">
        <v>312</v>
      </c>
      <c r="H42" s="3" t="s">
        <v>311</v>
      </c>
      <c r="I42" s="22" t="s">
        <v>918</v>
      </c>
      <c r="J42" s="22" t="s">
        <v>919</v>
      </c>
      <c r="K42" s="3" t="s">
        <v>313</v>
      </c>
      <c r="L42" s="4">
        <v>500000</v>
      </c>
      <c r="M42" s="4">
        <v>-500000</v>
      </c>
      <c r="N42" s="4">
        <v>0</v>
      </c>
      <c r="O42" s="4">
        <f t="shared" si="0"/>
        <v>0</v>
      </c>
      <c r="P42" s="4">
        <v>0</v>
      </c>
      <c r="Q42" s="9"/>
      <c r="R42" s="10">
        <f t="shared" si="1"/>
        <v>0</v>
      </c>
      <c r="S42" s="10">
        <v>0</v>
      </c>
      <c r="T42" s="8">
        <v>0</v>
      </c>
      <c r="U42" s="4">
        <f t="shared" si="2"/>
        <v>0</v>
      </c>
    </row>
    <row r="43" spans="1:21" ht="41.4" x14ac:dyDescent="0.3">
      <c r="A43" s="3" t="s">
        <v>35</v>
      </c>
      <c r="B43" s="3" t="s">
        <v>108</v>
      </c>
      <c r="C43" s="3" t="s">
        <v>14</v>
      </c>
      <c r="D43" s="3" t="s">
        <v>799</v>
      </c>
      <c r="E43" s="3" t="s">
        <v>310</v>
      </c>
      <c r="F43" s="3" t="s">
        <v>311</v>
      </c>
      <c r="G43" s="3" t="s">
        <v>312</v>
      </c>
      <c r="H43" s="3" t="s">
        <v>311</v>
      </c>
      <c r="I43" s="22" t="s">
        <v>920</v>
      </c>
      <c r="J43" s="22" t="s">
        <v>921</v>
      </c>
      <c r="K43" s="3" t="s">
        <v>313</v>
      </c>
      <c r="L43" s="4">
        <v>827700</v>
      </c>
      <c r="M43" s="4">
        <v>-827700</v>
      </c>
      <c r="N43" s="4">
        <v>0</v>
      </c>
      <c r="O43" s="4">
        <f t="shared" si="0"/>
        <v>0</v>
      </c>
      <c r="P43" s="4">
        <v>0</v>
      </c>
      <c r="Q43" s="9"/>
      <c r="R43" s="10">
        <f t="shared" si="1"/>
        <v>0</v>
      </c>
      <c r="S43" s="10">
        <v>0</v>
      </c>
      <c r="T43" s="8">
        <v>0</v>
      </c>
      <c r="U43" s="4">
        <f t="shared" si="2"/>
        <v>0</v>
      </c>
    </row>
    <row r="44" spans="1:21" ht="27.6" x14ac:dyDescent="0.3">
      <c r="A44" s="3" t="s">
        <v>12</v>
      </c>
      <c r="B44" s="3" t="s">
        <v>273</v>
      </c>
      <c r="C44" s="3" t="s">
        <v>14</v>
      </c>
      <c r="D44" s="3" t="s">
        <v>801</v>
      </c>
      <c r="E44" s="3" t="s">
        <v>299</v>
      </c>
      <c r="F44" s="3" t="s">
        <v>296</v>
      </c>
      <c r="G44" s="3" t="s">
        <v>297</v>
      </c>
      <c r="H44" s="3" t="s">
        <v>296</v>
      </c>
      <c r="I44" s="22" t="s">
        <v>922</v>
      </c>
      <c r="J44" s="22" t="s">
        <v>923</v>
      </c>
      <c r="K44" s="3" t="s">
        <v>300</v>
      </c>
      <c r="L44" s="4">
        <v>0</v>
      </c>
      <c r="M44" s="4">
        <v>0</v>
      </c>
      <c r="N44" s="4">
        <v>0</v>
      </c>
      <c r="O44" s="4">
        <f t="shared" si="0"/>
        <v>0</v>
      </c>
      <c r="P44" s="4">
        <v>0</v>
      </c>
      <c r="Q44" s="9"/>
      <c r="R44" s="10">
        <f t="shared" si="1"/>
        <v>0</v>
      </c>
      <c r="S44" s="10">
        <v>0</v>
      </c>
      <c r="T44" s="8">
        <v>0</v>
      </c>
      <c r="U44" s="4">
        <f t="shared" si="2"/>
        <v>0</v>
      </c>
    </row>
    <row r="45" spans="1:21" ht="55.2" x14ac:dyDescent="0.3">
      <c r="A45" s="3" t="s">
        <v>115</v>
      </c>
      <c r="B45" s="3" t="s">
        <v>200</v>
      </c>
      <c r="C45" s="3" t="s">
        <v>14</v>
      </c>
      <c r="D45" s="3" t="s">
        <v>805</v>
      </c>
      <c r="E45" s="3" t="s">
        <v>257</v>
      </c>
      <c r="F45" s="3" t="s">
        <v>258</v>
      </c>
      <c r="G45" s="3" t="s">
        <v>259</v>
      </c>
      <c r="H45" s="3" t="s">
        <v>260</v>
      </c>
      <c r="I45" s="22" t="s">
        <v>924</v>
      </c>
      <c r="J45" s="22" t="s">
        <v>925</v>
      </c>
      <c r="K45" s="3" t="s">
        <v>261</v>
      </c>
      <c r="L45" s="4">
        <v>35000</v>
      </c>
      <c r="M45" s="4">
        <v>0</v>
      </c>
      <c r="N45" s="4">
        <v>-35000</v>
      </c>
      <c r="O45" s="4">
        <f t="shared" si="0"/>
        <v>0</v>
      </c>
      <c r="P45" s="4">
        <v>0</v>
      </c>
      <c r="Q45" s="9"/>
      <c r="R45" s="10">
        <f t="shared" si="1"/>
        <v>0</v>
      </c>
      <c r="S45" s="10">
        <v>0</v>
      </c>
      <c r="T45" s="8">
        <v>0</v>
      </c>
      <c r="U45" s="4">
        <f t="shared" si="2"/>
        <v>0</v>
      </c>
    </row>
    <row r="46" spans="1:21" ht="41.4" x14ac:dyDescent="0.3">
      <c r="A46" s="3" t="s">
        <v>132</v>
      </c>
      <c r="B46" s="3" t="s">
        <v>132</v>
      </c>
      <c r="C46" s="3" t="s">
        <v>14</v>
      </c>
      <c r="D46" s="3" t="s">
        <v>805</v>
      </c>
      <c r="E46" s="3" t="s">
        <v>265</v>
      </c>
      <c r="F46" s="3" t="s">
        <v>258</v>
      </c>
      <c r="G46" s="3" t="s">
        <v>259</v>
      </c>
      <c r="H46" s="3" t="s">
        <v>260</v>
      </c>
      <c r="I46" s="22" t="s">
        <v>926</v>
      </c>
      <c r="J46" s="22" t="s">
        <v>927</v>
      </c>
      <c r="K46" s="3" t="s">
        <v>266</v>
      </c>
      <c r="L46" s="4">
        <v>45000</v>
      </c>
      <c r="M46" s="4">
        <v>0</v>
      </c>
      <c r="N46" s="4">
        <v>-45000</v>
      </c>
      <c r="O46" s="4">
        <f t="shared" si="0"/>
        <v>0</v>
      </c>
      <c r="P46" s="4">
        <v>0</v>
      </c>
      <c r="Q46" s="9"/>
      <c r="R46" s="10">
        <f t="shared" si="1"/>
        <v>0</v>
      </c>
      <c r="S46" s="10">
        <v>0</v>
      </c>
      <c r="T46" s="8">
        <v>0</v>
      </c>
      <c r="U46" s="4">
        <f t="shared" si="2"/>
        <v>0</v>
      </c>
    </row>
    <row r="47" spans="1:21" ht="55.2" x14ac:dyDescent="0.3">
      <c r="A47" s="3" t="s">
        <v>12</v>
      </c>
      <c r="B47" s="3" t="s">
        <v>70</v>
      </c>
      <c r="C47" s="3" t="s">
        <v>14</v>
      </c>
      <c r="D47" s="3" t="s">
        <v>807</v>
      </c>
      <c r="E47" s="3" t="s">
        <v>235</v>
      </c>
      <c r="F47" s="3" t="s">
        <v>227</v>
      </c>
      <c r="G47" s="3" t="s">
        <v>228</v>
      </c>
      <c r="H47" s="3" t="s">
        <v>229</v>
      </c>
      <c r="I47" s="22" t="s">
        <v>928</v>
      </c>
      <c r="J47" s="22" t="s">
        <v>929</v>
      </c>
      <c r="K47" s="3" t="s">
        <v>236</v>
      </c>
      <c r="L47" s="4">
        <v>240000</v>
      </c>
      <c r="M47" s="4">
        <v>-240000</v>
      </c>
      <c r="N47" s="4">
        <v>0</v>
      </c>
      <c r="O47" s="4">
        <f t="shared" si="0"/>
        <v>0</v>
      </c>
      <c r="P47" s="4">
        <v>0</v>
      </c>
      <c r="Q47" s="9"/>
      <c r="R47" s="10">
        <f t="shared" si="1"/>
        <v>0</v>
      </c>
      <c r="S47" s="10">
        <v>0</v>
      </c>
      <c r="T47" s="8">
        <v>0</v>
      </c>
      <c r="U47" s="4">
        <f t="shared" si="2"/>
        <v>0</v>
      </c>
    </row>
    <row r="48" spans="1:21" ht="41.4" x14ac:dyDescent="0.3">
      <c r="A48" s="3" t="s">
        <v>12</v>
      </c>
      <c r="B48" s="3" t="s">
        <v>13</v>
      </c>
      <c r="C48" s="3" t="s">
        <v>14</v>
      </c>
      <c r="D48" s="3" t="s">
        <v>842</v>
      </c>
      <c r="E48" s="3" t="s">
        <v>26</v>
      </c>
      <c r="F48" s="3" t="s">
        <v>27</v>
      </c>
      <c r="G48" s="3" t="s">
        <v>28</v>
      </c>
      <c r="H48" s="3" t="s">
        <v>27</v>
      </c>
      <c r="I48" s="22" t="s">
        <v>930</v>
      </c>
      <c r="J48" s="22" t="s">
        <v>931</v>
      </c>
      <c r="K48" s="3" t="s">
        <v>29</v>
      </c>
      <c r="L48" s="4">
        <v>600000</v>
      </c>
      <c r="M48" s="4">
        <v>0</v>
      </c>
      <c r="N48" s="4"/>
      <c r="O48" s="4">
        <f t="shared" si="0"/>
        <v>600000</v>
      </c>
      <c r="P48" s="4">
        <v>0</v>
      </c>
      <c r="Q48" s="9"/>
      <c r="R48" s="10">
        <f t="shared" si="1"/>
        <v>0</v>
      </c>
      <c r="S48" s="10">
        <v>0</v>
      </c>
      <c r="T48" s="8">
        <v>0</v>
      </c>
      <c r="U48" s="4">
        <f t="shared" si="2"/>
        <v>600000</v>
      </c>
    </row>
    <row r="49" spans="1:21" ht="27.6" x14ac:dyDescent="0.3">
      <c r="A49" s="3" t="s">
        <v>12</v>
      </c>
      <c r="B49" s="3" t="s">
        <v>13</v>
      </c>
      <c r="C49" s="3" t="s">
        <v>14</v>
      </c>
      <c r="D49" s="3" t="s">
        <v>843</v>
      </c>
      <c r="E49" s="3" t="s">
        <v>218</v>
      </c>
      <c r="F49" s="3" t="s">
        <v>16</v>
      </c>
      <c r="G49" s="3" t="s">
        <v>219</v>
      </c>
      <c r="H49" s="3" t="s">
        <v>220</v>
      </c>
      <c r="I49" s="22" t="s">
        <v>930</v>
      </c>
      <c r="J49" s="22" t="s">
        <v>931</v>
      </c>
      <c r="K49" s="3" t="s">
        <v>221</v>
      </c>
      <c r="L49" s="4">
        <v>200000</v>
      </c>
      <c r="M49" s="4">
        <v>0</v>
      </c>
      <c r="N49" s="4"/>
      <c r="O49" s="4">
        <f t="shared" si="0"/>
        <v>200000</v>
      </c>
      <c r="P49" s="4">
        <v>0</v>
      </c>
      <c r="Q49" s="9"/>
      <c r="R49" s="10">
        <f t="shared" si="1"/>
        <v>0</v>
      </c>
      <c r="S49" s="10">
        <v>0</v>
      </c>
      <c r="T49" s="8">
        <v>0</v>
      </c>
      <c r="U49" s="4">
        <f t="shared" si="2"/>
        <v>200000</v>
      </c>
    </row>
    <row r="50" spans="1:21" ht="27.6" x14ac:dyDescent="0.3">
      <c r="A50" s="3" t="s">
        <v>12</v>
      </c>
      <c r="B50" s="3" t="s">
        <v>13</v>
      </c>
      <c r="C50" s="3" t="s">
        <v>14</v>
      </c>
      <c r="D50" s="3" t="s">
        <v>843</v>
      </c>
      <c r="E50" s="3" t="s">
        <v>15</v>
      </c>
      <c r="F50" s="3" t="s">
        <v>16</v>
      </c>
      <c r="G50" s="3" t="s">
        <v>17</v>
      </c>
      <c r="H50" s="3" t="s">
        <v>18</v>
      </c>
      <c r="I50" s="22" t="s">
        <v>930</v>
      </c>
      <c r="J50" s="22" t="s">
        <v>931</v>
      </c>
      <c r="K50" s="3" t="s">
        <v>19</v>
      </c>
      <c r="L50" s="4">
        <v>40000</v>
      </c>
      <c r="M50" s="4">
        <v>0</v>
      </c>
      <c r="N50" s="4"/>
      <c r="O50" s="4">
        <f t="shared" si="0"/>
        <v>40000</v>
      </c>
      <c r="P50" s="4">
        <v>0</v>
      </c>
      <c r="Q50" s="9"/>
      <c r="R50" s="10">
        <f t="shared" si="1"/>
        <v>0</v>
      </c>
      <c r="S50" s="10">
        <v>0</v>
      </c>
      <c r="T50" s="8">
        <v>0</v>
      </c>
      <c r="U50" s="4">
        <f t="shared" si="2"/>
        <v>40000</v>
      </c>
    </row>
    <row r="51" spans="1:21" ht="27.6" x14ac:dyDescent="0.3">
      <c r="A51" s="3" t="s">
        <v>12</v>
      </c>
      <c r="B51" s="3" t="s">
        <v>70</v>
      </c>
      <c r="C51" s="3" t="s">
        <v>14</v>
      </c>
      <c r="D51" s="3" t="s">
        <v>812</v>
      </c>
      <c r="E51" s="3" t="s">
        <v>189</v>
      </c>
      <c r="F51" s="3" t="s">
        <v>184</v>
      </c>
      <c r="G51" s="3" t="s">
        <v>185</v>
      </c>
      <c r="H51" s="3" t="s">
        <v>184</v>
      </c>
      <c r="I51" s="22" t="s">
        <v>932</v>
      </c>
      <c r="J51" s="22" t="s">
        <v>933</v>
      </c>
      <c r="K51" s="3" t="s">
        <v>190</v>
      </c>
      <c r="L51" s="4">
        <v>48000</v>
      </c>
      <c r="M51" s="4">
        <v>0</v>
      </c>
      <c r="N51" s="4">
        <v>0</v>
      </c>
      <c r="O51" s="4">
        <f t="shared" si="0"/>
        <v>48000</v>
      </c>
      <c r="P51" s="4">
        <v>0</v>
      </c>
      <c r="Q51" s="9"/>
      <c r="R51" s="10">
        <f t="shared" si="1"/>
        <v>0</v>
      </c>
      <c r="S51" s="10">
        <v>0</v>
      </c>
      <c r="T51" s="8">
        <v>0</v>
      </c>
      <c r="U51" s="4">
        <f t="shared" si="2"/>
        <v>48000</v>
      </c>
    </row>
    <row r="52" spans="1:21" ht="41.4" x14ac:dyDescent="0.3">
      <c r="A52" s="3" t="s">
        <v>12</v>
      </c>
      <c r="B52" s="3" t="s">
        <v>70</v>
      </c>
      <c r="C52" s="3" t="s">
        <v>14</v>
      </c>
      <c r="D52" s="3" t="s">
        <v>815</v>
      </c>
      <c r="E52" s="3" t="s">
        <v>177</v>
      </c>
      <c r="F52" s="3" t="s">
        <v>170</v>
      </c>
      <c r="G52" s="3" t="s">
        <v>171</v>
      </c>
      <c r="H52" s="3" t="s">
        <v>170</v>
      </c>
      <c r="I52" s="22" t="s">
        <v>934</v>
      </c>
      <c r="J52" s="22" t="s">
        <v>935</v>
      </c>
      <c r="K52" s="3" t="s">
        <v>178</v>
      </c>
      <c r="L52" s="4">
        <v>300000</v>
      </c>
      <c r="M52" s="4">
        <v>-300000</v>
      </c>
      <c r="N52" s="4">
        <v>0</v>
      </c>
      <c r="O52" s="4">
        <f t="shared" si="0"/>
        <v>0</v>
      </c>
      <c r="P52" s="4">
        <v>0</v>
      </c>
      <c r="Q52" s="9"/>
      <c r="R52" s="10">
        <f t="shared" si="1"/>
        <v>0</v>
      </c>
      <c r="S52" s="10">
        <v>0</v>
      </c>
      <c r="T52" s="8">
        <v>0</v>
      </c>
      <c r="U52" s="4">
        <f t="shared" si="2"/>
        <v>0</v>
      </c>
    </row>
    <row r="53" spans="1:21" ht="41.4" x14ac:dyDescent="0.3">
      <c r="A53" s="3" t="s">
        <v>12</v>
      </c>
      <c r="B53" s="3" t="s">
        <v>70</v>
      </c>
      <c r="C53" s="3" t="s">
        <v>14</v>
      </c>
      <c r="D53" s="3" t="s">
        <v>816</v>
      </c>
      <c r="E53" s="3" t="s">
        <v>163</v>
      </c>
      <c r="F53" s="3" t="s">
        <v>164</v>
      </c>
      <c r="G53" s="3" t="s">
        <v>165</v>
      </c>
      <c r="H53" s="3" t="s">
        <v>164</v>
      </c>
      <c r="I53" s="22" t="s">
        <v>928</v>
      </c>
      <c r="J53" s="22" t="s">
        <v>929</v>
      </c>
      <c r="K53" s="3" t="s">
        <v>166</v>
      </c>
      <c r="L53" s="4">
        <v>94500</v>
      </c>
      <c r="M53" s="4">
        <v>-22631</v>
      </c>
      <c r="N53" s="4">
        <v>0</v>
      </c>
      <c r="O53" s="4">
        <f t="shared" si="0"/>
        <v>71869</v>
      </c>
      <c r="P53" s="4">
        <v>0</v>
      </c>
      <c r="Q53" s="9"/>
      <c r="R53" s="10">
        <f t="shared" si="1"/>
        <v>0</v>
      </c>
      <c r="S53" s="10">
        <v>0</v>
      </c>
      <c r="T53" s="8">
        <v>0</v>
      </c>
      <c r="U53" s="4">
        <f t="shared" si="2"/>
        <v>71869</v>
      </c>
    </row>
    <row r="54" spans="1:21" ht="27.6" x14ac:dyDescent="0.3">
      <c r="A54" s="3" t="s">
        <v>12</v>
      </c>
      <c r="B54" s="3" t="s">
        <v>13</v>
      </c>
      <c r="C54" s="3" t="s">
        <v>14</v>
      </c>
      <c r="D54" s="3" t="s">
        <v>818</v>
      </c>
      <c r="E54" s="3" t="s">
        <v>152</v>
      </c>
      <c r="F54" s="3" t="s">
        <v>148</v>
      </c>
      <c r="G54" s="3" t="s">
        <v>149</v>
      </c>
      <c r="H54" s="3" t="s">
        <v>150</v>
      </c>
      <c r="I54" s="22" t="s">
        <v>882</v>
      </c>
      <c r="J54" s="22" t="s">
        <v>883</v>
      </c>
      <c r="K54" s="3" t="s">
        <v>153</v>
      </c>
      <c r="L54" s="4">
        <v>150000</v>
      </c>
      <c r="M54" s="4">
        <v>-150000</v>
      </c>
      <c r="N54" s="4">
        <v>0</v>
      </c>
      <c r="O54" s="4">
        <f t="shared" si="0"/>
        <v>0</v>
      </c>
      <c r="P54" s="4">
        <v>0</v>
      </c>
      <c r="Q54" s="9"/>
      <c r="R54" s="10">
        <f t="shared" si="1"/>
        <v>0</v>
      </c>
      <c r="S54" s="10">
        <v>0</v>
      </c>
      <c r="T54" s="8">
        <v>0</v>
      </c>
      <c r="U54" s="4">
        <f t="shared" si="2"/>
        <v>0</v>
      </c>
    </row>
    <row r="55" spans="1:21" ht="82.8" x14ac:dyDescent="0.3">
      <c r="A55" s="3" t="s">
        <v>62</v>
      </c>
      <c r="B55" s="3" t="s">
        <v>62</v>
      </c>
      <c r="C55" s="3" t="s">
        <v>14</v>
      </c>
      <c r="D55" s="3" t="s">
        <v>818</v>
      </c>
      <c r="E55" s="3" t="s">
        <v>147</v>
      </c>
      <c r="F55" s="3" t="s">
        <v>148</v>
      </c>
      <c r="G55" s="3" t="s">
        <v>149</v>
      </c>
      <c r="H55" s="3" t="s">
        <v>150</v>
      </c>
      <c r="I55" s="22" t="s">
        <v>936</v>
      </c>
      <c r="J55" s="22" t="s">
        <v>937</v>
      </c>
      <c r="K55" s="3" t="s">
        <v>151</v>
      </c>
      <c r="L55" s="4">
        <v>90552</v>
      </c>
      <c r="M55" s="4">
        <v>-90552</v>
      </c>
      <c r="N55" s="4">
        <v>0</v>
      </c>
      <c r="O55" s="4">
        <f t="shared" si="0"/>
        <v>0</v>
      </c>
      <c r="P55" s="4">
        <v>0</v>
      </c>
      <c r="Q55" s="9"/>
      <c r="R55" s="10">
        <f t="shared" si="1"/>
        <v>0</v>
      </c>
      <c r="S55" s="10">
        <v>0</v>
      </c>
      <c r="T55" s="8">
        <v>0</v>
      </c>
      <c r="U55" s="4">
        <f t="shared" si="2"/>
        <v>0</v>
      </c>
    </row>
    <row r="56" spans="1:21" ht="82.8" x14ac:dyDescent="0.3">
      <c r="A56" s="3" t="s">
        <v>12</v>
      </c>
      <c r="B56" s="3" t="s">
        <v>70</v>
      </c>
      <c r="C56" s="3" t="s">
        <v>14</v>
      </c>
      <c r="D56" s="3" t="s">
        <v>820</v>
      </c>
      <c r="E56" s="3" t="s">
        <v>139</v>
      </c>
      <c r="F56" s="3" t="s">
        <v>134</v>
      </c>
      <c r="G56" s="3" t="s">
        <v>135</v>
      </c>
      <c r="H56" s="3" t="s">
        <v>134</v>
      </c>
      <c r="I56" s="22" t="s">
        <v>938</v>
      </c>
      <c r="J56" s="22" t="s">
        <v>939</v>
      </c>
      <c r="K56" s="3" t="s">
        <v>140</v>
      </c>
      <c r="L56" s="4">
        <v>80000</v>
      </c>
      <c r="M56" s="4">
        <v>-80000</v>
      </c>
      <c r="N56" s="4">
        <v>0</v>
      </c>
      <c r="O56" s="4">
        <f t="shared" si="0"/>
        <v>0</v>
      </c>
      <c r="P56" s="4">
        <v>0</v>
      </c>
      <c r="Q56" s="9"/>
      <c r="R56" s="10">
        <f t="shared" si="1"/>
        <v>0</v>
      </c>
      <c r="S56" s="10">
        <v>0</v>
      </c>
      <c r="T56" s="8">
        <v>0</v>
      </c>
      <c r="U56" s="4">
        <f t="shared" si="2"/>
        <v>0</v>
      </c>
    </row>
    <row r="57" spans="1:21" ht="27.6" x14ac:dyDescent="0.3">
      <c r="A57" s="3" t="s">
        <v>12</v>
      </c>
      <c r="B57" s="3" t="s">
        <v>13</v>
      </c>
      <c r="C57" s="3" t="s">
        <v>14</v>
      </c>
      <c r="D57" s="3" t="s">
        <v>820</v>
      </c>
      <c r="E57" s="3" t="s">
        <v>137</v>
      </c>
      <c r="F57" s="3" t="s">
        <v>134</v>
      </c>
      <c r="G57" s="3" t="s">
        <v>135</v>
      </c>
      <c r="H57" s="3" t="s">
        <v>134</v>
      </c>
      <c r="I57" s="22" t="s">
        <v>882</v>
      </c>
      <c r="J57" s="22" t="s">
        <v>883</v>
      </c>
      <c r="K57" s="3" t="s">
        <v>138</v>
      </c>
      <c r="L57" s="4">
        <v>50000</v>
      </c>
      <c r="M57" s="4">
        <v>-50000</v>
      </c>
      <c r="N57" s="4">
        <v>0</v>
      </c>
      <c r="O57" s="4">
        <f t="shared" si="0"/>
        <v>0</v>
      </c>
      <c r="P57" s="4">
        <v>0</v>
      </c>
      <c r="Q57" s="9"/>
      <c r="R57" s="10">
        <f t="shared" si="1"/>
        <v>0</v>
      </c>
      <c r="S57" s="10">
        <v>0</v>
      </c>
      <c r="T57" s="8">
        <v>0</v>
      </c>
      <c r="U57" s="4">
        <f t="shared" si="2"/>
        <v>0</v>
      </c>
    </row>
    <row r="58" spans="1:21" ht="96.6" x14ac:dyDescent="0.3">
      <c r="A58" s="3" t="s">
        <v>132</v>
      </c>
      <c r="B58" s="3" t="s">
        <v>132</v>
      </c>
      <c r="C58" s="3" t="s">
        <v>14</v>
      </c>
      <c r="D58" s="3" t="s">
        <v>820</v>
      </c>
      <c r="E58" s="3" t="s">
        <v>133</v>
      </c>
      <c r="F58" s="3" t="s">
        <v>134</v>
      </c>
      <c r="G58" s="3" t="s">
        <v>135</v>
      </c>
      <c r="H58" s="3" t="s">
        <v>134</v>
      </c>
      <c r="I58" s="22" t="s">
        <v>940</v>
      </c>
      <c r="J58" s="22" t="s">
        <v>941</v>
      </c>
      <c r="K58" s="3" t="s">
        <v>136</v>
      </c>
      <c r="L58" s="4">
        <v>100000</v>
      </c>
      <c r="M58" s="4">
        <v>-100000</v>
      </c>
      <c r="N58" s="4">
        <v>0</v>
      </c>
      <c r="O58" s="4">
        <f t="shared" si="0"/>
        <v>0</v>
      </c>
      <c r="P58" s="4">
        <v>0</v>
      </c>
      <c r="Q58" s="9"/>
      <c r="R58" s="10">
        <f t="shared" si="1"/>
        <v>0</v>
      </c>
      <c r="S58" s="10">
        <v>0</v>
      </c>
      <c r="T58" s="8">
        <v>0</v>
      </c>
      <c r="U58" s="4">
        <f t="shared" si="2"/>
        <v>0</v>
      </c>
    </row>
    <row r="59" spans="1:21" ht="41.4" x14ac:dyDescent="0.3">
      <c r="A59" s="3" t="s">
        <v>35</v>
      </c>
      <c r="B59" s="3" t="s">
        <v>108</v>
      </c>
      <c r="C59" s="3" t="s">
        <v>14</v>
      </c>
      <c r="D59" s="3" t="s">
        <v>821</v>
      </c>
      <c r="E59" s="3" t="s">
        <v>129</v>
      </c>
      <c r="F59" s="3" t="s">
        <v>120</v>
      </c>
      <c r="G59" s="3" t="s">
        <v>121</v>
      </c>
      <c r="H59" s="3" t="s">
        <v>120</v>
      </c>
      <c r="I59" s="22" t="s">
        <v>942</v>
      </c>
      <c r="J59" s="22" t="s">
        <v>943</v>
      </c>
      <c r="K59" s="3" t="s">
        <v>130</v>
      </c>
      <c r="L59" s="4">
        <v>100000</v>
      </c>
      <c r="M59" s="4">
        <v>0</v>
      </c>
      <c r="N59" s="4">
        <v>0</v>
      </c>
      <c r="O59" s="4">
        <f t="shared" si="0"/>
        <v>100000</v>
      </c>
      <c r="P59" s="4">
        <v>0</v>
      </c>
      <c r="Q59" s="9"/>
      <c r="R59" s="10">
        <f t="shared" si="1"/>
        <v>0</v>
      </c>
      <c r="S59" s="10">
        <v>0</v>
      </c>
      <c r="T59" s="8">
        <v>0</v>
      </c>
      <c r="U59" s="4">
        <f t="shared" si="2"/>
        <v>100000</v>
      </c>
    </row>
    <row r="60" spans="1:21" ht="27.6" x14ac:dyDescent="0.3">
      <c r="A60" s="3" t="s">
        <v>12</v>
      </c>
      <c r="B60" s="3" t="s">
        <v>70</v>
      </c>
      <c r="C60" s="3" t="s">
        <v>14</v>
      </c>
      <c r="D60" s="3" t="s">
        <v>823</v>
      </c>
      <c r="E60" s="3" t="s">
        <v>100</v>
      </c>
      <c r="F60" s="3" t="s">
        <v>97</v>
      </c>
      <c r="G60" s="3" t="s">
        <v>98</v>
      </c>
      <c r="H60" s="3" t="s">
        <v>97</v>
      </c>
      <c r="I60" s="22" t="s">
        <v>932</v>
      </c>
      <c r="J60" s="22" t="s">
        <v>933</v>
      </c>
      <c r="K60" s="3" t="s">
        <v>101</v>
      </c>
      <c r="L60" s="4">
        <v>27600</v>
      </c>
      <c r="M60" s="4">
        <v>0</v>
      </c>
      <c r="N60" s="4">
        <v>0</v>
      </c>
      <c r="O60" s="4">
        <f t="shared" si="0"/>
        <v>27600</v>
      </c>
      <c r="P60" s="4">
        <v>0</v>
      </c>
      <c r="Q60" s="9"/>
      <c r="R60" s="10">
        <f t="shared" si="1"/>
        <v>0</v>
      </c>
      <c r="S60" s="10">
        <v>0</v>
      </c>
      <c r="T60" s="8">
        <v>0</v>
      </c>
      <c r="U60" s="4">
        <f t="shared" si="2"/>
        <v>27600</v>
      </c>
    </row>
    <row r="61" spans="1:21" ht="27.6" x14ac:dyDescent="0.3">
      <c r="A61" s="3" t="s">
        <v>12</v>
      </c>
      <c r="B61" s="3" t="s">
        <v>70</v>
      </c>
      <c r="C61" s="3" t="s">
        <v>14</v>
      </c>
      <c r="D61" s="3" t="s">
        <v>823</v>
      </c>
      <c r="E61" s="3" t="s">
        <v>102</v>
      </c>
      <c r="F61" s="3" t="s">
        <v>97</v>
      </c>
      <c r="G61" s="3" t="s">
        <v>98</v>
      </c>
      <c r="H61" s="3" t="s">
        <v>97</v>
      </c>
      <c r="I61" s="22" t="s">
        <v>932</v>
      </c>
      <c r="J61" s="22" t="s">
        <v>933</v>
      </c>
      <c r="K61" s="3" t="s">
        <v>103</v>
      </c>
      <c r="L61" s="4">
        <v>8000</v>
      </c>
      <c r="M61" s="4">
        <v>0</v>
      </c>
      <c r="N61" s="4">
        <v>0</v>
      </c>
      <c r="O61" s="4">
        <f t="shared" si="0"/>
        <v>8000</v>
      </c>
      <c r="P61" s="4">
        <v>0</v>
      </c>
      <c r="Q61" s="9"/>
      <c r="R61" s="10">
        <f t="shared" si="1"/>
        <v>0</v>
      </c>
      <c r="S61" s="10">
        <v>0</v>
      </c>
      <c r="T61" s="8">
        <v>0</v>
      </c>
      <c r="U61" s="4">
        <f t="shared" si="2"/>
        <v>8000</v>
      </c>
    </row>
    <row r="62" spans="1:21" ht="27.6" x14ac:dyDescent="0.3">
      <c r="A62" s="3" t="s">
        <v>12</v>
      </c>
      <c r="B62" s="3" t="s">
        <v>70</v>
      </c>
      <c r="C62" s="3" t="s">
        <v>14</v>
      </c>
      <c r="D62" s="3" t="s">
        <v>823</v>
      </c>
      <c r="E62" s="3" t="s">
        <v>104</v>
      </c>
      <c r="F62" s="3" t="s">
        <v>97</v>
      </c>
      <c r="G62" s="3" t="s">
        <v>98</v>
      </c>
      <c r="H62" s="3" t="s">
        <v>97</v>
      </c>
      <c r="I62" s="22" t="s">
        <v>932</v>
      </c>
      <c r="J62" s="22" t="s">
        <v>933</v>
      </c>
      <c r="K62" s="3" t="s">
        <v>105</v>
      </c>
      <c r="L62" s="4">
        <v>13000</v>
      </c>
      <c r="M62" s="4">
        <v>0</v>
      </c>
      <c r="N62" s="4">
        <v>0</v>
      </c>
      <c r="O62" s="4">
        <f t="shared" si="0"/>
        <v>13000</v>
      </c>
      <c r="P62" s="4">
        <v>0</v>
      </c>
      <c r="Q62" s="9"/>
      <c r="R62" s="10">
        <f t="shared" si="1"/>
        <v>0</v>
      </c>
      <c r="S62" s="10">
        <v>0</v>
      </c>
      <c r="T62" s="8">
        <v>0</v>
      </c>
      <c r="U62" s="4">
        <f t="shared" si="2"/>
        <v>13000</v>
      </c>
    </row>
    <row r="63" spans="1:21" ht="41.4" x14ac:dyDescent="0.3">
      <c r="A63" s="3" t="s">
        <v>12</v>
      </c>
      <c r="B63" s="3" t="s">
        <v>70</v>
      </c>
      <c r="C63" s="3" t="s">
        <v>14</v>
      </c>
      <c r="D63" s="3" t="s">
        <v>823</v>
      </c>
      <c r="E63" s="3" t="s">
        <v>106</v>
      </c>
      <c r="F63" s="3" t="s">
        <v>97</v>
      </c>
      <c r="G63" s="3" t="s">
        <v>98</v>
      </c>
      <c r="H63" s="3" t="s">
        <v>97</v>
      </c>
      <c r="I63" s="22" t="s">
        <v>934</v>
      </c>
      <c r="J63" s="22" t="s">
        <v>935</v>
      </c>
      <c r="K63" s="3" t="s">
        <v>107</v>
      </c>
      <c r="L63" s="4">
        <v>40000</v>
      </c>
      <c r="M63" s="4">
        <v>0</v>
      </c>
      <c r="N63" s="4">
        <v>0</v>
      </c>
      <c r="O63" s="4">
        <f t="shared" si="0"/>
        <v>40000</v>
      </c>
      <c r="P63" s="4">
        <v>0</v>
      </c>
      <c r="Q63" s="9"/>
      <c r="R63" s="10">
        <f t="shared" si="1"/>
        <v>0</v>
      </c>
      <c r="S63" s="10">
        <v>0</v>
      </c>
      <c r="T63" s="8">
        <v>0</v>
      </c>
      <c r="U63" s="4">
        <f t="shared" si="2"/>
        <v>40000</v>
      </c>
    </row>
    <row r="64" spans="1:21" ht="55.2" x14ac:dyDescent="0.3">
      <c r="A64" s="3" t="s">
        <v>12</v>
      </c>
      <c r="B64" s="3" t="s">
        <v>13</v>
      </c>
      <c r="C64" s="3" t="s">
        <v>14</v>
      </c>
      <c r="D64" s="3" t="s">
        <v>824</v>
      </c>
      <c r="E64" s="3" t="s">
        <v>728</v>
      </c>
      <c r="F64" s="3" t="s">
        <v>88</v>
      </c>
      <c r="G64" s="3" t="s">
        <v>729</v>
      </c>
      <c r="H64" s="3" t="s">
        <v>90</v>
      </c>
      <c r="I64" s="22" t="s">
        <v>944</v>
      </c>
      <c r="J64" s="22" t="s">
        <v>945</v>
      </c>
      <c r="K64" s="3" t="s">
        <v>730</v>
      </c>
      <c r="L64" s="4">
        <v>300000</v>
      </c>
      <c r="M64" s="4">
        <v>-300000</v>
      </c>
      <c r="N64" s="4">
        <v>0</v>
      </c>
      <c r="O64" s="4">
        <f t="shared" si="0"/>
        <v>0</v>
      </c>
      <c r="P64" s="4">
        <v>0</v>
      </c>
      <c r="Q64" s="9"/>
      <c r="R64" s="10">
        <f t="shared" si="1"/>
        <v>0</v>
      </c>
      <c r="S64" s="10">
        <v>0</v>
      </c>
      <c r="T64" s="8">
        <v>0</v>
      </c>
      <c r="U64" s="4">
        <f t="shared" si="2"/>
        <v>0</v>
      </c>
    </row>
    <row r="65" spans="1:21" ht="55.2" x14ac:dyDescent="0.3">
      <c r="A65" s="3" t="s">
        <v>12</v>
      </c>
      <c r="B65" s="3" t="s">
        <v>13</v>
      </c>
      <c r="C65" s="3" t="s">
        <v>14</v>
      </c>
      <c r="D65" s="3" t="s">
        <v>824</v>
      </c>
      <c r="E65" s="3" t="s">
        <v>92</v>
      </c>
      <c r="F65" s="3" t="s">
        <v>88</v>
      </c>
      <c r="G65" s="3" t="s">
        <v>89</v>
      </c>
      <c r="H65" s="3" t="s">
        <v>90</v>
      </c>
      <c r="I65" s="22" t="s">
        <v>944</v>
      </c>
      <c r="J65" s="22" t="s">
        <v>945</v>
      </c>
      <c r="K65" s="3" t="s">
        <v>93</v>
      </c>
      <c r="L65" s="4">
        <v>100000</v>
      </c>
      <c r="M65" s="4">
        <v>-100000</v>
      </c>
      <c r="N65" s="4">
        <v>0</v>
      </c>
      <c r="O65" s="4">
        <f t="shared" si="0"/>
        <v>0</v>
      </c>
      <c r="P65" s="4">
        <v>0</v>
      </c>
      <c r="Q65" s="9"/>
      <c r="R65" s="10">
        <f t="shared" si="1"/>
        <v>0</v>
      </c>
      <c r="S65" s="10">
        <v>0</v>
      </c>
      <c r="T65" s="8">
        <v>0</v>
      </c>
      <c r="U65" s="4">
        <f t="shared" si="2"/>
        <v>0</v>
      </c>
    </row>
    <row r="66" spans="1:21" ht="41.4" x14ac:dyDescent="0.3">
      <c r="A66" s="3" t="s">
        <v>12</v>
      </c>
      <c r="B66" s="3" t="s">
        <v>70</v>
      </c>
      <c r="C66" s="3" t="s">
        <v>14</v>
      </c>
      <c r="D66" s="3" t="s">
        <v>825</v>
      </c>
      <c r="E66" s="3" t="s">
        <v>85</v>
      </c>
      <c r="F66" s="3" t="s">
        <v>80</v>
      </c>
      <c r="G66" s="3" t="s">
        <v>81</v>
      </c>
      <c r="H66" s="3" t="s">
        <v>80</v>
      </c>
      <c r="I66" s="22" t="s">
        <v>932</v>
      </c>
      <c r="J66" s="22" t="s">
        <v>933</v>
      </c>
      <c r="K66" s="3" t="s">
        <v>86</v>
      </c>
      <c r="L66" s="4">
        <v>525000</v>
      </c>
      <c r="M66" s="4">
        <v>-525000</v>
      </c>
      <c r="N66" s="4">
        <v>0</v>
      </c>
      <c r="O66" s="4">
        <f t="shared" si="0"/>
        <v>0</v>
      </c>
      <c r="P66" s="4">
        <v>0</v>
      </c>
      <c r="Q66" s="9"/>
      <c r="R66" s="10">
        <f t="shared" si="1"/>
        <v>0</v>
      </c>
      <c r="S66" s="10">
        <v>0</v>
      </c>
      <c r="T66" s="8">
        <v>0</v>
      </c>
      <c r="U66" s="4">
        <f t="shared" si="2"/>
        <v>0</v>
      </c>
    </row>
    <row r="67" spans="1:21" ht="82.8" x14ac:dyDescent="0.3">
      <c r="A67" s="3" t="s">
        <v>62</v>
      </c>
      <c r="B67" s="3" t="s">
        <v>62</v>
      </c>
      <c r="C67" s="3" t="s">
        <v>14</v>
      </c>
      <c r="D67" s="3" t="s">
        <v>825</v>
      </c>
      <c r="E67" s="3" t="s">
        <v>83</v>
      </c>
      <c r="F67" s="3" t="s">
        <v>80</v>
      </c>
      <c r="G67" s="3" t="s">
        <v>81</v>
      </c>
      <c r="H67" s="3" t="s">
        <v>80</v>
      </c>
      <c r="I67" s="22" t="s">
        <v>936</v>
      </c>
      <c r="J67" s="22" t="s">
        <v>937</v>
      </c>
      <c r="K67" s="3" t="s">
        <v>84</v>
      </c>
      <c r="L67" s="4">
        <v>150920</v>
      </c>
      <c r="M67" s="4">
        <v>-150920</v>
      </c>
      <c r="N67" s="4">
        <v>0</v>
      </c>
      <c r="O67" s="4">
        <f t="shared" si="0"/>
        <v>0</v>
      </c>
      <c r="P67" s="4">
        <v>0</v>
      </c>
      <c r="Q67" s="9"/>
      <c r="R67" s="10">
        <f t="shared" si="1"/>
        <v>0</v>
      </c>
      <c r="S67" s="10">
        <v>0</v>
      </c>
      <c r="T67" s="8">
        <v>0</v>
      </c>
      <c r="U67" s="4">
        <f t="shared" si="2"/>
        <v>0</v>
      </c>
    </row>
    <row r="68" spans="1:21" ht="82.8" x14ac:dyDescent="0.3">
      <c r="A68" s="3" t="s">
        <v>62</v>
      </c>
      <c r="B68" s="3" t="s">
        <v>62</v>
      </c>
      <c r="C68" s="3" t="s">
        <v>14</v>
      </c>
      <c r="D68" s="3" t="s">
        <v>829</v>
      </c>
      <c r="E68" s="3" t="s">
        <v>63</v>
      </c>
      <c r="F68" s="3" t="s">
        <v>58</v>
      </c>
      <c r="G68" s="3" t="s">
        <v>59</v>
      </c>
      <c r="H68" s="3" t="s">
        <v>60</v>
      </c>
      <c r="I68" s="22" t="s">
        <v>936</v>
      </c>
      <c r="J68" s="22" t="s">
        <v>937</v>
      </c>
      <c r="K68" s="3" t="s">
        <v>64</v>
      </c>
      <c r="L68" s="4">
        <v>467852</v>
      </c>
      <c r="M68" s="4">
        <v>-10838</v>
      </c>
      <c r="N68" s="4">
        <v>-457014</v>
      </c>
      <c r="O68" s="4">
        <f t="shared" si="0"/>
        <v>0</v>
      </c>
      <c r="P68" s="4">
        <v>0</v>
      </c>
      <c r="Q68" s="9"/>
      <c r="R68" s="10">
        <f t="shared" si="1"/>
        <v>0</v>
      </c>
      <c r="S68" s="10">
        <v>0</v>
      </c>
      <c r="T68" s="8">
        <v>0</v>
      </c>
      <c r="U68" s="4">
        <f t="shared" si="2"/>
        <v>0</v>
      </c>
    </row>
    <row r="69" spans="1:21" ht="27.6" x14ac:dyDescent="0.3">
      <c r="A69" s="3" t="s">
        <v>12</v>
      </c>
      <c r="B69" s="3" t="s">
        <v>13</v>
      </c>
      <c r="C69" s="3" t="s">
        <v>14</v>
      </c>
      <c r="D69" s="3" t="s">
        <v>829</v>
      </c>
      <c r="E69" s="3" t="s">
        <v>68</v>
      </c>
      <c r="F69" s="3" t="s">
        <v>58</v>
      </c>
      <c r="G69" s="3" t="s">
        <v>59</v>
      </c>
      <c r="H69" s="3" t="s">
        <v>60</v>
      </c>
      <c r="I69" s="22" t="s">
        <v>882</v>
      </c>
      <c r="J69" s="22" t="s">
        <v>883</v>
      </c>
      <c r="K69" s="3" t="s">
        <v>69</v>
      </c>
      <c r="L69" s="4">
        <v>50000</v>
      </c>
      <c r="M69" s="4">
        <v>0</v>
      </c>
      <c r="N69" s="4">
        <v>0</v>
      </c>
      <c r="O69" s="4">
        <f t="shared" si="0"/>
        <v>50000</v>
      </c>
      <c r="P69" s="4">
        <v>0</v>
      </c>
      <c r="Q69" s="9"/>
      <c r="R69" s="10">
        <f t="shared" si="1"/>
        <v>0</v>
      </c>
      <c r="S69" s="10">
        <v>0</v>
      </c>
      <c r="T69" s="8">
        <v>0</v>
      </c>
      <c r="U69" s="4">
        <f t="shared" si="2"/>
        <v>50000</v>
      </c>
    </row>
    <row r="70" spans="1:21" ht="27.6" x14ac:dyDescent="0.3">
      <c r="A70" s="3" t="s">
        <v>12</v>
      </c>
      <c r="B70" s="3" t="s">
        <v>273</v>
      </c>
      <c r="C70" s="3" t="s">
        <v>14</v>
      </c>
      <c r="D70" s="3" t="s">
        <v>830</v>
      </c>
      <c r="E70" s="3" t="s">
        <v>709</v>
      </c>
      <c r="F70" s="3" t="s">
        <v>694</v>
      </c>
      <c r="G70" s="3" t="s">
        <v>705</v>
      </c>
      <c r="H70" s="3" t="s">
        <v>706</v>
      </c>
      <c r="I70" s="22" t="s">
        <v>946</v>
      </c>
      <c r="J70" s="22" t="s">
        <v>947</v>
      </c>
      <c r="K70" s="3" t="s">
        <v>707</v>
      </c>
      <c r="L70" s="4">
        <v>120000</v>
      </c>
      <c r="M70" s="4">
        <v>-120000</v>
      </c>
      <c r="N70" s="4">
        <v>0</v>
      </c>
      <c r="O70" s="4">
        <f t="shared" ref="O70:O133" si="3">+L70+M70+N70</f>
        <v>0</v>
      </c>
      <c r="P70" s="4">
        <v>0</v>
      </c>
      <c r="Q70" s="9"/>
      <c r="R70" s="10">
        <f t="shared" ref="R70:R133" si="4">+P70+Q70</f>
        <v>0</v>
      </c>
      <c r="S70" s="10">
        <v>0</v>
      </c>
      <c r="T70" s="8">
        <v>0</v>
      </c>
      <c r="U70" s="4">
        <f t="shared" ref="U70:U133" si="5">+O70-R70</f>
        <v>0</v>
      </c>
    </row>
    <row r="71" spans="1:21" ht="27.6" x14ac:dyDescent="0.3">
      <c r="A71" s="3" t="s">
        <v>12</v>
      </c>
      <c r="B71" s="3" t="s">
        <v>13</v>
      </c>
      <c r="C71" s="3" t="s">
        <v>14</v>
      </c>
      <c r="D71" s="3" t="s">
        <v>830</v>
      </c>
      <c r="E71" s="3" t="s">
        <v>693</v>
      </c>
      <c r="F71" s="3" t="s">
        <v>694</v>
      </c>
      <c r="G71" s="3" t="s">
        <v>695</v>
      </c>
      <c r="H71" s="3" t="s">
        <v>696</v>
      </c>
      <c r="I71" s="22" t="s">
        <v>882</v>
      </c>
      <c r="J71" s="22" t="s">
        <v>883</v>
      </c>
      <c r="K71" s="3" t="s">
        <v>697</v>
      </c>
      <c r="L71" s="4">
        <v>104000</v>
      </c>
      <c r="M71" s="4">
        <v>0</v>
      </c>
      <c r="N71" s="4">
        <v>-104000</v>
      </c>
      <c r="O71" s="4">
        <f t="shared" si="3"/>
        <v>0</v>
      </c>
      <c r="P71" s="4">
        <v>0</v>
      </c>
      <c r="Q71" s="9"/>
      <c r="R71" s="10">
        <f t="shared" si="4"/>
        <v>0</v>
      </c>
      <c r="S71" s="10">
        <v>0</v>
      </c>
      <c r="T71" s="8">
        <v>0</v>
      </c>
      <c r="U71" s="4">
        <f t="shared" si="5"/>
        <v>0</v>
      </c>
    </row>
    <row r="72" spans="1:21" ht="27.6" x14ac:dyDescent="0.3">
      <c r="A72" s="3" t="s">
        <v>12</v>
      </c>
      <c r="B72" s="3" t="s">
        <v>13</v>
      </c>
      <c r="C72" s="3" t="s">
        <v>14</v>
      </c>
      <c r="D72" s="3" t="s">
        <v>830</v>
      </c>
      <c r="E72" s="3" t="s">
        <v>702</v>
      </c>
      <c r="F72" s="3" t="s">
        <v>694</v>
      </c>
      <c r="G72" s="3" t="s">
        <v>699</v>
      </c>
      <c r="H72" s="3" t="s">
        <v>700</v>
      </c>
      <c r="I72" s="22" t="s">
        <v>882</v>
      </c>
      <c r="J72" s="22" t="s">
        <v>883</v>
      </c>
      <c r="K72" s="3" t="s">
        <v>703</v>
      </c>
      <c r="L72" s="4">
        <v>0</v>
      </c>
      <c r="M72" s="4">
        <v>0</v>
      </c>
      <c r="N72" s="4">
        <v>0</v>
      </c>
      <c r="O72" s="4">
        <f t="shared" si="3"/>
        <v>0</v>
      </c>
      <c r="P72" s="4">
        <v>0</v>
      </c>
      <c r="Q72" s="9"/>
      <c r="R72" s="10">
        <f t="shared" si="4"/>
        <v>0</v>
      </c>
      <c r="S72" s="10">
        <v>0</v>
      </c>
      <c r="T72" s="8">
        <v>0</v>
      </c>
      <c r="U72" s="4">
        <f t="shared" si="5"/>
        <v>0</v>
      </c>
    </row>
    <row r="73" spans="1:21" ht="27.6" x14ac:dyDescent="0.3">
      <c r="A73" s="3" t="s">
        <v>115</v>
      </c>
      <c r="B73" s="3" t="s">
        <v>108</v>
      </c>
      <c r="C73" s="3" t="s">
        <v>14</v>
      </c>
      <c r="D73" s="3" t="s">
        <v>831</v>
      </c>
      <c r="E73" s="3" t="s">
        <v>686</v>
      </c>
      <c r="F73" s="3" t="s">
        <v>687</v>
      </c>
      <c r="G73" s="3" t="s">
        <v>688</v>
      </c>
      <c r="H73" s="3" t="s">
        <v>689</v>
      </c>
      <c r="I73" s="22" t="s">
        <v>948</v>
      </c>
      <c r="J73" s="22" t="s">
        <v>949</v>
      </c>
      <c r="K73" s="3" t="s">
        <v>690</v>
      </c>
      <c r="L73" s="4">
        <v>20000000</v>
      </c>
      <c r="M73" s="4">
        <v>-20000000</v>
      </c>
      <c r="N73" s="4">
        <v>0</v>
      </c>
      <c r="O73" s="4">
        <f t="shared" si="3"/>
        <v>0</v>
      </c>
      <c r="P73" s="4">
        <v>0</v>
      </c>
      <c r="Q73" s="9"/>
      <c r="R73" s="10">
        <f t="shared" si="4"/>
        <v>0</v>
      </c>
      <c r="S73" s="10">
        <v>0</v>
      </c>
      <c r="T73" s="8">
        <v>0</v>
      </c>
      <c r="U73" s="4">
        <f t="shared" si="5"/>
        <v>0</v>
      </c>
    </row>
    <row r="74" spans="1:21" ht="27.6" x14ac:dyDescent="0.3">
      <c r="A74" s="3" t="s">
        <v>35</v>
      </c>
      <c r="B74" s="3" t="s">
        <v>108</v>
      </c>
      <c r="C74" s="3" t="s">
        <v>14</v>
      </c>
      <c r="D74" s="3" t="s">
        <v>831</v>
      </c>
      <c r="E74" s="3" t="s">
        <v>686</v>
      </c>
      <c r="F74" s="3" t="s">
        <v>687</v>
      </c>
      <c r="G74" s="3" t="s">
        <v>688</v>
      </c>
      <c r="H74" s="3" t="s">
        <v>689</v>
      </c>
      <c r="I74" s="22" t="s">
        <v>896</v>
      </c>
      <c r="J74" s="22" t="s">
        <v>897</v>
      </c>
      <c r="K74" s="3" t="s">
        <v>690</v>
      </c>
      <c r="L74" s="4">
        <v>0</v>
      </c>
      <c r="M74" s="4">
        <v>0</v>
      </c>
      <c r="N74" s="4">
        <v>0</v>
      </c>
      <c r="O74" s="4">
        <f t="shared" si="3"/>
        <v>0</v>
      </c>
      <c r="P74" s="4">
        <v>0</v>
      </c>
      <c r="Q74" s="9"/>
      <c r="R74" s="10">
        <f t="shared" si="4"/>
        <v>0</v>
      </c>
      <c r="S74" s="10">
        <v>0</v>
      </c>
      <c r="T74" s="8">
        <v>0</v>
      </c>
      <c r="U74" s="4">
        <f t="shared" si="5"/>
        <v>0</v>
      </c>
    </row>
    <row r="75" spans="1:21" ht="27.6" x14ac:dyDescent="0.3">
      <c r="A75" s="3" t="s">
        <v>35</v>
      </c>
      <c r="B75" s="3" t="s">
        <v>108</v>
      </c>
      <c r="C75" s="3" t="s">
        <v>14</v>
      </c>
      <c r="D75" s="3" t="s">
        <v>831</v>
      </c>
      <c r="E75" s="3" t="s">
        <v>691</v>
      </c>
      <c r="F75" s="3" t="s">
        <v>687</v>
      </c>
      <c r="G75" s="3" t="s">
        <v>688</v>
      </c>
      <c r="H75" s="3" t="s">
        <v>689</v>
      </c>
      <c r="I75" s="22" t="s">
        <v>896</v>
      </c>
      <c r="J75" s="22" t="s">
        <v>897</v>
      </c>
      <c r="K75" s="3" t="s">
        <v>692</v>
      </c>
      <c r="L75" s="4">
        <v>0</v>
      </c>
      <c r="M75" s="4">
        <v>0</v>
      </c>
      <c r="N75" s="4">
        <v>0</v>
      </c>
      <c r="O75" s="4">
        <f t="shared" si="3"/>
        <v>0</v>
      </c>
      <c r="P75" s="4">
        <v>0</v>
      </c>
      <c r="Q75" s="9"/>
      <c r="R75" s="10">
        <f t="shared" si="4"/>
        <v>0</v>
      </c>
      <c r="S75" s="10">
        <v>0</v>
      </c>
      <c r="T75" s="8">
        <v>0</v>
      </c>
      <c r="U75" s="4">
        <f t="shared" si="5"/>
        <v>0</v>
      </c>
    </row>
    <row r="76" spans="1:21" ht="27.6" x14ac:dyDescent="0.3">
      <c r="A76" s="3" t="s">
        <v>12</v>
      </c>
      <c r="B76" s="3" t="s">
        <v>108</v>
      </c>
      <c r="C76" s="3" t="s">
        <v>14</v>
      </c>
      <c r="D76" s="3" t="s">
        <v>831</v>
      </c>
      <c r="E76" s="3" t="s">
        <v>691</v>
      </c>
      <c r="F76" s="3" t="s">
        <v>687</v>
      </c>
      <c r="G76" s="3" t="s">
        <v>688</v>
      </c>
      <c r="H76" s="3" t="s">
        <v>689</v>
      </c>
      <c r="I76" s="22" t="s">
        <v>948</v>
      </c>
      <c r="J76" s="22" t="s">
        <v>949</v>
      </c>
      <c r="K76" s="3" t="s">
        <v>692</v>
      </c>
      <c r="L76" s="4">
        <v>18000000</v>
      </c>
      <c r="M76" s="4">
        <v>-4000000</v>
      </c>
      <c r="N76" s="4">
        <v>-14000000</v>
      </c>
      <c r="O76" s="4">
        <f t="shared" si="3"/>
        <v>0</v>
      </c>
      <c r="P76" s="4">
        <v>0</v>
      </c>
      <c r="Q76" s="9"/>
      <c r="R76" s="10">
        <f t="shared" si="4"/>
        <v>0</v>
      </c>
      <c r="S76" s="10">
        <v>0</v>
      </c>
      <c r="T76" s="8">
        <v>0</v>
      </c>
      <c r="U76" s="4">
        <f t="shared" si="5"/>
        <v>0</v>
      </c>
    </row>
    <row r="77" spans="1:21" ht="27.6" x14ac:dyDescent="0.3">
      <c r="A77" s="3" t="s">
        <v>12</v>
      </c>
      <c r="B77" s="3" t="s">
        <v>70</v>
      </c>
      <c r="C77" s="3" t="s">
        <v>14</v>
      </c>
      <c r="D77" s="3" t="s">
        <v>832</v>
      </c>
      <c r="E77" s="3" t="s">
        <v>684</v>
      </c>
      <c r="F77" s="3" t="s">
        <v>676</v>
      </c>
      <c r="G77" s="3" t="s">
        <v>677</v>
      </c>
      <c r="H77" s="3" t="s">
        <v>678</v>
      </c>
      <c r="I77" s="22" t="s">
        <v>932</v>
      </c>
      <c r="J77" s="22" t="s">
        <v>933</v>
      </c>
      <c r="K77" s="3" t="s">
        <v>685</v>
      </c>
      <c r="L77" s="4">
        <v>200000</v>
      </c>
      <c r="M77" s="4">
        <v>0</v>
      </c>
      <c r="N77" s="4">
        <v>0</v>
      </c>
      <c r="O77" s="4">
        <f t="shared" si="3"/>
        <v>200000</v>
      </c>
      <c r="P77" s="4">
        <v>0</v>
      </c>
      <c r="Q77" s="9"/>
      <c r="R77" s="10">
        <f t="shared" si="4"/>
        <v>0</v>
      </c>
      <c r="S77" s="10">
        <v>0</v>
      </c>
      <c r="T77" s="8">
        <v>0</v>
      </c>
      <c r="U77" s="4">
        <f t="shared" si="5"/>
        <v>200000</v>
      </c>
    </row>
    <row r="78" spans="1:21" ht="41.4" x14ac:dyDescent="0.3">
      <c r="A78" s="3" t="s">
        <v>203</v>
      </c>
      <c r="B78" s="3" t="s">
        <v>203</v>
      </c>
      <c r="C78" s="3" t="s">
        <v>14</v>
      </c>
      <c r="D78" s="3" t="s">
        <v>832</v>
      </c>
      <c r="E78" s="3" t="s">
        <v>675</v>
      </c>
      <c r="F78" s="3" t="s">
        <v>676</v>
      </c>
      <c r="G78" s="3" t="s">
        <v>677</v>
      </c>
      <c r="H78" s="3" t="s">
        <v>678</v>
      </c>
      <c r="I78" s="22" t="s">
        <v>950</v>
      </c>
      <c r="J78" s="22" t="s">
        <v>951</v>
      </c>
      <c r="K78" s="3" t="s">
        <v>679</v>
      </c>
      <c r="L78" s="4">
        <v>150000</v>
      </c>
      <c r="M78" s="4">
        <v>0</v>
      </c>
      <c r="N78" s="4">
        <v>0</v>
      </c>
      <c r="O78" s="4">
        <f t="shared" si="3"/>
        <v>150000</v>
      </c>
      <c r="P78" s="4">
        <v>0</v>
      </c>
      <c r="Q78" s="9"/>
      <c r="R78" s="10">
        <f t="shared" si="4"/>
        <v>0</v>
      </c>
      <c r="S78" s="10">
        <v>0</v>
      </c>
      <c r="T78" s="8">
        <v>0</v>
      </c>
      <c r="U78" s="4">
        <f t="shared" si="5"/>
        <v>150000</v>
      </c>
    </row>
    <row r="79" spans="1:21" ht="55.2" x14ac:dyDescent="0.3">
      <c r="A79" s="3" t="s">
        <v>35</v>
      </c>
      <c r="B79" s="3" t="s">
        <v>273</v>
      </c>
      <c r="C79" s="3" t="s">
        <v>14</v>
      </c>
      <c r="D79" s="3" t="s">
        <v>836</v>
      </c>
      <c r="E79" s="3" t="s">
        <v>637</v>
      </c>
      <c r="F79" s="3" t="s">
        <v>603</v>
      </c>
      <c r="G79" s="3" t="s">
        <v>634</v>
      </c>
      <c r="H79" s="3" t="s">
        <v>635</v>
      </c>
      <c r="I79" s="22" t="s">
        <v>868</v>
      </c>
      <c r="J79" s="22" t="s">
        <v>869</v>
      </c>
      <c r="K79" s="3" t="s">
        <v>606</v>
      </c>
      <c r="L79" s="4">
        <v>12017476</v>
      </c>
      <c r="M79" s="4">
        <v>0</v>
      </c>
      <c r="N79" s="4">
        <v>-12017476</v>
      </c>
      <c r="O79" s="4">
        <f t="shared" si="3"/>
        <v>0</v>
      </c>
      <c r="P79" s="4">
        <v>0</v>
      </c>
      <c r="Q79" s="9"/>
      <c r="R79" s="10">
        <f t="shared" si="4"/>
        <v>0</v>
      </c>
      <c r="S79" s="10">
        <v>0</v>
      </c>
      <c r="T79" s="8">
        <v>0</v>
      </c>
      <c r="U79" s="4">
        <f t="shared" si="5"/>
        <v>0</v>
      </c>
    </row>
    <row r="80" spans="1:21" ht="55.2" x14ac:dyDescent="0.3">
      <c r="A80" s="3" t="s">
        <v>62</v>
      </c>
      <c r="B80" s="3" t="s">
        <v>273</v>
      </c>
      <c r="C80" s="3" t="s">
        <v>14</v>
      </c>
      <c r="D80" s="3" t="s">
        <v>837</v>
      </c>
      <c r="E80" s="3" t="s">
        <v>658</v>
      </c>
      <c r="F80" s="3" t="s">
        <v>659</v>
      </c>
      <c r="G80" s="3" t="s">
        <v>642</v>
      </c>
      <c r="H80" s="3" t="s">
        <v>643</v>
      </c>
      <c r="I80" s="22" t="s">
        <v>868</v>
      </c>
      <c r="J80" s="22" t="s">
        <v>869</v>
      </c>
      <c r="K80" s="3" t="s">
        <v>660</v>
      </c>
      <c r="L80" s="4">
        <v>1201734</v>
      </c>
      <c r="M80" s="4">
        <v>-1175000</v>
      </c>
      <c r="N80" s="4">
        <v>0</v>
      </c>
      <c r="O80" s="4">
        <f t="shared" si="3"/>
        <v>26734</v>
      </c>
      <c r="P80" s="4">
        <v>0</v>
      </c>
      <c r="Q80" s="9"/>
      <c r="R80" s="10">
        <f t="shared" si="4"/>
        <v>0</v>
      </c>
      <c r="S80" s="10">
        <v>0</v>
      </c>
      <c r="T80" s="8">
        <v>0</v>
      </c>
      <c r="U80" s="4">
        <f t="shared" si="5"/>
        <v>26734</v>
      </c>
    </row>
    <row r="81" spans="1:21" ht="55.2" x14ac:dyDescent="0.3">
      <c r="A81" s="3" t="s">
        <v>213</v>
      </c>
      <c r="B81" s="3" t="s">
        <v>273</v>
      </c>
      <c r="C81" s="3" t="s">
        <v>14</v>
      </c>
      <c r="D81" s="3" t="s">
        <v>837</v>
      </c>
      <c r="E81" s="3" t="s">
        <v>658</v>
      </c>
      <c r="F81" s="3" t="s">
        <v>659</v>
      </c>
      <c r="G81" s="3" t="s">
        <v>642</v>
      </c>
      <c r="H81" s="3" t="s">
        <v>643</v>
      </c>
      <c r="I81" s="22" t="s">
        <v>868</v>
      </c>
      <c r="J81" s="22" t="s">
        <v>869</v>
      </c>
      <c r="K81" s="3" t="s">
        <v>660</v>
      </c>
      <c r="L81" s="4">
        <v>234122</v>
      </c>
      <c r="M81" s="4">
        <v>-180000</v>
      </c>
      <c r="N81" s="4">
        <v>0</v>
      </c>
      <c r="O81" s="4">
        <f t="shared" si="3"/>
        <v>54122</v>
      </c>
      <c r="P81" s="4">
        <v>0</v>
      </c>
      <c r="Q81" s="9"/>
      <c r="R81" s="10">
        <f t="shared" si="4"/>
        <v>0</v>
      </c>
      <c r="S81" s="10">
        <v>0</v>
      </c>
      <c r="T81" s="8">
        <v>0</v>
      </c>
      <c r="U81" s="4">
        <f t="shared" si="5"/>
        <v>54122</v>
      </c>
    </row>
    <row r="82" spans="1:21" ht="55.2" x14ac:dyDescent="0.3">
      <c r="A82" s="3" t="s">
        <v>132</v>
      </c>
      <c r="B82" s="3" t="s">
        <v>273</v>
      </c>
      <c r="C82" s="3" t="s">
        <v>14</v>
      </c>
      <c r="D82" s="3" t="s">
        <v>837</v>
      </c>
      <c r="E82" s="3" t="s">
        <v>658</v>
      </c>
      <c r="F82" s="3" t="s">
        <v>659</v>
      </c>
      <c r="G82" s="3" t="s">
        <v>642</v>
      </c>
      <c r="H82" s="3" t="s">
        <v>643</v>
      </c>
      <c r="I82" s="22" t="s">
        <v>868</v>
      </c>
      <c r="J82" s="22" t="s">
        <v>869</v>
      </c>
      <c r="K82" s="3" t="s">
        <v>660</v>
      </c>
      <c r="L82" s="4">
        <v>478287</v>
      </c>
      <c r="M82" s="4">
        <v>-400000</v>
      </c>
      <c r="N82" s="4">
        <v>0</v>
      </c>
      <c r="O82" s="4">
        <f t="shared" si="3"/>
        <v>78287</v>
      </c>
      <c r="P82" s="4">
        <v>0</v>
      </c>
      <c r="Q82" s="9"/>
      <c r="R82" s="10">
        <f t="shared" si="4"/>
        <v>0</v>
      </c>
      <c r="S82" s="10">
        <v>0</v>
      </c>
      <c r="T82" s="8">
        <v>0</v>
      </c>
      <c r="U82" s="4">
        <f t="shared" si="5"/>
        <v>78287</v>
      </c>
    </row>
    <row r="83" spans="1:21" ht="41.4" x14ac:dyDescent="0.3">
      <c r="A83" s="3" t="s">
        <v>12</v>
      </c>
      <c r="B83" s="3" t="s">
        <v>20</v>
      </c>
      <c r="C83" s="3" t="s">
        <v>14</v>
      </c>
      <c r="D83" s="3" t="s">
        <v>844</v>
      </c>
      <c r="E83" s="3" t="s">
        <v>51</v>
      </c>
      <c r="F83" s="3" t="s">
        <v>52</v>
      </c>
      <c r="G83" s="3" t="s">
        <v>53</v>
      </c>
      <c r="H83" s="3" t="s">
        <v>54</v>
      </c>
      <c r="I83" s="22" t="s">
        <v>952</v>
      </c>
      <c r="J83" s="22" t="s">
        <v>953</v>
      </c>
      <c r="K83" s="3" t="s">
        <v>55</v>
      </c>
      <c r="L83" s="4">
        <v>6000000</v>
      </c>
      <c r="M83" s="4">
        <v>0</v>
      </c>
      <c r="N83" s="4"/>
      <c r="O83" s="4">
        <f t="shared" si="3"/>
        <v>6000000</v>
      </c>
      <c r="P83" s="4">
        <v>0</v>
      </c>
      <c r="Q83" s="9"/>
      <c r="R83" s="10">
        <f t="shared" si="4"/>
        <v>0</v>
      </c>
      <c r="S83" s="10">
        <v>0</v>
      </c>
      <c r="T83" s="8">
        <v>0</v>
      </c>
      <c r="U83" s="4">
        <f t="shared" si="5"/>
        <v>6000000</v>
      </c>
    </row>
    <row r="84" spans="1:21" ht="27.6" x14ac:dyDescent="0.3">
      <c r="A84" s="3" t="s">
        <v>12</v>
      </c>
      <c r="B84" s="3" t="s">
        <v>13</v>
      </c>
      <c r="C84" s="3" t="s">
        <v>14</v>
      </c>
      <c r="D84" s="3" t="s">
        <v>779</v>
      </c>
      <c r="E84" s="3" t="s">
        <v>577</v>
      </c>
      <c r="F84" s="3" t="s">
        <v>578</v>
      </c>
      <c r="G84" s="3" t="s">
        <v>579</v>
      </c>
      <c r="H84" s="3" t="s">
        <v>580</v>
      </c>
      <c r="I84" s="22" t="s">
        <v>954</v>
      </c>
      <c r="J84" s="22" t="s">
        <v>955</v>
      </c>
      <c r="K84" s="3" t="s">
        <v>581</v>
      </c>
      <c r="L84" s="4">
        <v>30000</v>
      </c>
      <c r="M84" s="4">
        <v>0</v>
      </c>
      <c r="N84" s="4">
        <v>0</v>
      </c>
      <c r="O84" s="4">
        <f t="shared" si="3"/>
        <v>30000</v>
      </c>
      <c r="P84" s="4">
        <v>1500</v>
      </c>
      <c r="Q84" s="9"/>
      <c r="R84" s="10">
        <f t="shared" si="4"/>
        <v>1500</v>
      </c>
      <c r="S84" s="10">
        <v>1500</v>
      </c>
      <c r="T84" s="8">
        <v>0</v>
      </c>
      <c r="U84" s="4">
        <f t="shared" si="5"/>
        <v>28500</v>
      </c>
    </row>
    <row r="85" spans="1:21" ht="27.6" x14ac:dyDescent="0.3">
      <c r="A85" s="3" t="s">
        <v>115</v>
      </c>
      <c r="B85" s="3" t="s">
        <v>200</v>
      </c>
      <c r="C85" s="3" t="s">
        <v>14</v>
      </c>
      <c r="D85" s="3" t="s">
        <v>788</v>
      </c>
      <c r="E85" s="3" t="s">
        <v>497</v>
      </c>
      <c r="F85" s="3" t="s">
        <v>489</v>
      </c>
      <c r="G85" s="3" t="s">
        <v>490</v>
      </c>
      <c r="H85" s="3" t="s">
        <v>491</v>
      </c>
      <c r="I85" s="22" t="s">
        <v>956</v>
      </c>
      <c r="J85" s="22" t="s">
        <v>957</v>
      </c>
      <c r="K85" s="3" t="s">
        <v>498</v>
      </c>
      <c r="L85" s="4">
        <v>15000</v>
      </c>
      <c r="M85" s="4">
        <v>0</v>
      </c>
      <c r="N85" s="4">
        <v>0</v>
      </c>
      <c r="O85" s="4">
        <f t="shared" si="3"/>
        <v>15000</v>
      </c>
      <c r="P85" s="4">
        <v>2373</v>
      </c>
      <c r="Q85" s="9"/>
      <c r="R85" s="10">
        <f t="shared" si="4"/>
        <v>2373</v>
      </c>
      <c r="S85" s="10">
        <v>2373</v>
      </c>
      <c r="T85" s="8">
        <v>0</v>
      </c>
      <c r="U85" s="4">
        <f t="shared" si="5"/>
        <v>12627</v>
      </c>
    </row>
    <row r="86" spans="1:21" ht="27.6" x14ac:dyDescent="0.3">
      <c r="A86" s="3" t="s">
        <v>12</v>
      </c>
      <c r="B86" s="3" t="s">
        <v>13</v>
      </c>
      <c r="C86" s="3" t="s">
        <v>14</v>
      </c>
      <c r="D86" s="3" t="s">
        <v>786</v>
      </c>
      <c r="E86" s="3" t="s">
        <v>517</v>
      </c>
      <c r="F86" s="3" t="s">
        <v>518</v>
      </c>
      <c r="G86" s="3" t="s">
        <v>519</v>
      </c>
      <c r="H86" s="3" t="s">
        <v>518</v>
      </c>
      <c r="I86" s="22" t="s">
        <v>958</v>
      </c>
      <c r="J86" s="22" t="s">
        <v>959</v>
      </c>
      <c r="K86" s="3" t="s">
        <v>520</v>
      </c>
      <c r="L86" s="4">
        <v>230000</v>
      </c>
      <c r="M86" s="4">
        <v>0</v>
      </c>
      <c r="N86" s="4">
        <v>-226517</v>
      </c>
      <c r="O86" s="4">
        <f t="shared" si="3"/>
        <v>3483</v>
      </c>
      <c r="P86" s="4">
        <v>3482.66</v>
      </c>
      <c r="Q86" s="9"/>
      <c r="R86" s="10">
        <f t="shared" si="4"/>
        <v>3482.66</v>
      </c>
      <c r="S86" s="10">
        <v>3482.66</v>
      </c>
      <c r="T86" s="8">
        <v>0</v>
      </c>
      <c r="U86" s="4">
        <f t="shared" si="5"/>
        <v>0.34000000000014552</v>
      </c>
    </row>
    <row r="87" spans="1:21" ht="96.6" x14ac:dyDescent="0.3">
      <c r="A87" s="3" t="s">
        <v>45</v>
      </c>
      <c r="B87" s="3" t="s">
        <v>262</v>
      </c>
      <c r="C87" s="3" t="s">
        <v>14</v>
      </c>
      <c r="D87" s="3" t="s">
        <v>779</v>
      </c>
      <c r="E87" s="3" t="s">
        <v>577</v>
      </c>
      <c r="F87" s="3" t="s">
        <v>578</v>
      </c>
      <c r="G87" s="3" t="s">
        <v>579</v>
      </c>
      <c r="H87" s="3" t="s">
        <v>580</v>
      </c>
      <c r="I87" s="22" t="s">
        <v>960</v>
      </c>
      <c r="J87" s="22" t="s">
        <v>961</v>
      </c>
      <c r="K87" s="3" t="s">
        <v>581</v>
      </c>
      <c r="L87" s="4">
        <v>37500</v>
      </c>
      <c r="M87" s="4">
        <v>0</v>
      </c>
      <c r="N87" s="4">
        <v>0</v>
      </c>
      <c r="O87" s="4">
        <f t="shared" si="3"/>
        <v>37500</v>
      </c>
      <c r="P87" s="4">
        <v>4000</v>
      </c>
      <c r="Q87" s="9"/>
      <c r="R87" s="10">
        <f t="shared" si="4"/>
        <v>4000</v>
      </c>
      <c r="S87" s="10">
        <v>4000</v>
      </c>
      <c r="T87" s="8">
        <v>0</v>
      </c>
      <c r="U87" s="4">
        <f t="shared" si="5"/>
        <v>33500</v>
      </c>
    </row>
    <row r="88" spans="1:21" ht="27.6" x14ac:dyDescent="0.3">
      <c r="A88" s="3" t="s">
        <v>12</v>
      </c>
      <c r="B88" s="3" t="s">
        <v>70</v>
      </c>
      <c r="C88" s="3" t="s">
        <v>14</v>
      </c>
      <c r="D88" s="3" t="s">
        <v>826</v>
      </c>
      <c r="E88" s="3" t="s">
        <v>75</v>
      </c>
      <c r="F88" s="3" t="s">
        <v>76</v>
      </c>
      <c r="G88" s="3" t="s">
        <v>77</v>
      </c>
      <c r="H88" s="3" t="s">
        <v>76</v>
      </c>
      <c r="I88" s="22" t="s">
        <v>932</v>
      </c>
      <c r="J88" s="22" t="s">
        <v>933</v>
      </c>
      <c r="K88" s="3" t="s">
        <v>78</v>
      </c>
      <c r="L88" s="4">
        <v>8000</v>
      </c>
      <c r="M88" s="4">
        <v>0</v>
      </c>
      <c r="N88" s="4">
        <v>0</v>
      </c>
      <c r="O88" s="4">
        <f t="shared" si="3"/>
        <v>8000</v>
      </c>
      <c r="P88" s="4">
        <v>6485.89</v>
      </c>
      <c r="Q88" s="9"/>
      <c r="R88" s="10">
        <f t="shared" si="4"/>
        <v>6485.89</v>
      </c>
      <c r="S88" s="10">
        <v>6485.89</v>
      </c>
      <c r="T88" s="8">
        <v>0</v>
      </c>
      <c r="U88" s="4">
        <f t="shared" si="5"/>
        <v>1514.1099999999997</v>
      </c>
    </row>
    <row r="89" spans="1:21" ht="41.4" x14ac:dyDescent="0.3">
      <c r="A89" s="3" t="s">
        <v>12</v>
      </c>
      <c r="B89" s="3" t="s">
        <v>13</v>
      </c>
      <c r="C89" s="3" t="s">
        <v>14</v>
      </c>
      <c r="D89" s="3" t="s">
        <v>798</v>
      </c>
      <c r="E89" s="3" t="s">
        <v>368</v>
      </c>
      <c r="F89" s="3" t="s">
        <v>345</v>
      </c>
      <c r="G89" s="3" t="s">
        <v>346</v>
      </c>
      <c r="H89" s="3" t="s">
        <v>345</v>
      </c>
      <c r="I89" s="22" t="s">
        <v>954</v>
      </c>
      <c r="J89" s="22" t="s">
        <v>955</v>
      </c>
      <c r="K89" s="3" t="s">
        <v>347</v>
      </c>
      <c r="L89" s="4">
        <v>40000</v>
      </c>
      <c r="M89" s="4">
        <v>0</v>
      </c>
      <c r="N89" s="4">
        <v>0</v>
      </c>
      <c r="O89" s="4">
        <f t="shared" si="3"/>
        <v>40000</v>
      </c>
      <c r="P89" s="4">
        <v>8850</v>
      </c>
      <c r="Q89" s="9"/>
      <c r="R89" s="10">
        <f t="shared" si="4"/>
        <v>8850</v>
      </c>
      <c r="S89" s="10">
        <v>8850</v>
      </c>
      <c r="T89" s="8">
        <v>0</v>
      </c>
      <c r="U89" s="4">
        <f t="shared" si="5"/>
        <v>31150</v>
      </c>
    </row>
    <row r="90" spans="1:21" ht="82.8" x14ac:dyDescent="0.3">
      <c r="A90" s="3" t="s">
        <v>211</v>
      </c>
      <c r="B90" s="3" t="s">
        <v>211</v>
      </c>
      <c r="C90" s="3" t="s">
        <v>14</v>
      </c>
      <c r="D90" s="3" t="s">
        <v>798</v>
      </c>
      <c r="E90" s="3" t="s">
        <v>367</v>
      </c>
      <c r="F90" s="3" t="s">
        <v>345</v>
      </c>
      <c r="G90" s="3" t="s">
        <v>346</v>
      </c>
      <c r="H90" s="3" t="s">
        <v>345</v>
      </c>
      <c r="I90" s="22" t="s">
        <v>962</v>
      </c>
      <c r="J90" s="22" t="s">
        <v>875</v>
      </c>
      <c r="K90" s="3" t="s">
        <v>347</v>
      </c>
      <c r="L90" s="4">
        <v>30000</v>
      </c>
      <c r="M90" s="4">
        <v>-20000</v>
      </c>
      <c r="N90" s="4">
        <v>0</v>
      </c>
      <c r="O90" s="4">
        <f t="shared" si="3"/>
        <v>10000</v>
      </c>
      <c r="P90" s="4">
        <v>10000</v>
      </c>
      <c r="Q90" s="9"/>
      <c r="R90" s="10">
        <f t="shared" si="4"/>
        <v>10000</v>
      </c>
      <c r="S90" s="10">
        <v>10000</v>
      </c>
      <c r="T90" s="8">
        <v>0</v>
      </c>
      <c r="U90" s="4">
        <f t="shared" si="5"/>
        <v>0</v>
      </c>
    </row>
    <row r="91" spans="1:21" ht="27.6" x14ac:dyDescent="0.3">
      <c r="A91" s="3" t="s">
        <v>12</v>
      </c>
      <c r="B91" s="3" t="s">
        <v>70</v>
      </c>
      <c r="C91" s="3" t="s">
        <v>14</v>
      </c>
      <c r="D91" s="3" t="s">
        <v>812</v>
      </c>
      <c r="E91" s="3" t="s">
        <v>187</v>
      </c>
      <c r="F91" s="3" t="s">
        <v>184</v>
      </c>
      <c r="G91" s="3" t="s">
        <v>185</v>
      </c>
      <c r="H91" s="3" t="s">
        <v>184</v>
      </c>
      <c r="I91" s="22" t="s">
        <v>932</v>
      </c>
      <c r="J91" s="22" t="s">
        <v>933</v>
      </c>
      <c r="K91" s="3" t="s">
        <v>188</v>
      </c>
      <c r="L91" s="4">
        <v>13600</v>
      </c>
      <c r="M91" s="4">
        <v>0</v>
      </c>
      <c r="N91" s="4">
        <v>0</v>
      </c>
      <c r="O91" s="4">
        <f t="shared" si="3"/>
        <v>13600</v>
      </c>
      <c r="P91" s="4">
        <v>10098</v>
      </c>
      <c r="Q91" s="9"/>
      <c r="R91" s="10">
        <f t="shared" si="4"/>
        <v>10098</v>
      </c>
      <c r="S91" s="10">
        <v>10098</v>
      </c>
      <c r="T91" s="8">
        <v>0</v>
      </c>
      <c r="U91" s="4">
        <f t="shared" si="5"/>
        <v>3502</v>
      </c>
    </row>
    <row r="92" spans="1:21" ht="69" x14ac:dyDescent="0.3">
      <c r="A92" s="3" t="s">
        <v>12</v>
      </c>
      <c r="B92" s="3" t="s">
        <v>20</v>
      </c>
      <c r="C92" s="3" t="s">
        <v>14</v>
      </c>
      <c r="D92" s="3" t="s">
        <v>810</v>
      </c>
      <c r="E92" s="3" t="s">
        <v>21</v>
      </c>
      <c r="F92" s="3" t="s">
        <v>22</v>
      </c>
      <c r="G92" s="3" t="s">
        <v>23</v>
      </c>
      <c r="H92" s="3" t="s">
        <v>24</v>
      </c>
      <c r="I92" s="22" t="s">
        <v>963</v>
      </c>
      <c r="J92" s="22" t="s">
        <v>964</v>
      </c>
      <c r="K92" s="3" t="s">
        <v>25</v>
      </c>
      <c r="L92" s="4">
        <v>100000</v>
      </c>
      <c r="M92" s="4">
        <v>0</v>
      </c>
      <c r="N92" s="4">
        <v>0</v>
      </c>
      <c r="O92" s="4">
        <f t="shared" si="3"/>
        <v>100000</v>
      </c>
      <c r="P92" s="4">
        <v>11500.64</v>
      </c>
      <c r="Q92" s="9"/>
      <c r="R92" s="10">
        <f t="shared" si="4"/>
        <v>11500.64</v>
      </c>
      <c r="S92" s="10">
        <v>8495.64</v>
      </c>
      <c r="T92" s="8">
        <v>3005</v>
      </c>
      <c r="U92" s="4">
        <f t="shared" si="5"/>
        <v>88499.36</v>
      </c>
    </row>
    <row r="93" spans="1:21" ht="41.4" x14ac:dyDescent="0.3">
      <c r="A93" s="3" t="s">
        <v>35</v>
      </c>
      <c r="B93" s="3" t="s">
        <v>35</v>
      </c>
      <c r="C93" s="3" t="s">
        <v>14</v>
      </c>
      <c r="D93" s="3" t="s">
        <v>798</v>
      </c>
      <c r="E93" s="3" t="s">
        <v>362</v>
      </c>
      <c r="F93" s="3" t="s">
        <v>345</v>
      </c>
      <c r="G93" s="3" t="s">
        <v>346</v>
      </c>
      <c r="H93" s="3" t="s">
        <v>345</v>
      </c>
      <c r="I93" s="22" t="s">
        <v>965</v>
      </c>
      <c r="J93" s="22" t="s">
        <v>966</v>
      </c>
      <c r="K93" s="3" t="s">
        <v>347</v>
      </c>
      <c r="L93" s="4">
        <v>15000</v>
      </c>
      <c r="M93" s="4">
        <v>0</v>
      </c>
      <c r="N93" s="4">
        <v>0</v>
      </c>
      <c r="O93" s="4">
        <f t="shared" si="3"/>
        <v>15000</v>
      </c>
      <c r="P93" s="4">
        <v>13099.51</v>
      </c>
      <c r="Q93" s="9"/>
      <c r="R93" s="10">
        <f t="shared" si="4"/>
        <v>13099.51</v>
      </c>
      <c r="S93" s="10">
        <v>13099.51</v>
      </c>
      <c r="T93" s="8">
        <v>0</v>
      </c>
      <c r="U93" s="4">
        <f t="shared" si="5"/>
        <v>1900.4899999999998</v>
      </c>
    </row>
    <row r="94" spans="1:21" ht="27.6" x14ac:dyDescent="0.3">
      <c r="A94" s="3" t="s">
        <v>12</v>
      </c>
      <c r="B94" s="3" t="s">
        <v>13</v>
      </c>
      <c r="C94" s="3" t="s">
        <v>14</v>
      </c>
      <c r="D94" s="3" t="s">
        <v>789</v>
      </c>
      <c r="E94" s="3" t="s">
        <v>484</v>
      </c>
      <c r="F94" s="3" t="s">
        <v>485</v>
      </c>
      <c r="G94" s="3" t="s">
        <v>486</v>
      </c>
      <c r="H94" s="3" t="s">
        <v>485</v>
      </c>
      <c r="I94" s="22" t="s">
        <v>954</v>
      </c>
      <c r="J94" s="22" t="s">
        <v>955</v>
      </c>
      <c r="K94" s="3" t="s">
        <v>487</v>
      </c>
      <c r="L94" s="4">
        <v>140000</v>
      </c>
      <c r="M94" s="4">
        <v>0</v>
      </c>
      <c r="N94" s="4">
        <v>-60000</v>
      </c>
      <c r="O94" s="4">
        <f t="shared" si="3"/>
        <v>80000</v>
      </c>
      <c r="P94" s="4">
        <v>15000</v>
      </c>
      <c r="Q94" s="9"/>
      <c r="R94" s="10">
        <f t="shared" si="4"/>
        <v>15000</v>
      </c>
      <c r="S94" s="10">
        <v>15000</v>
      </c>
      <c r="T94" s="8">
        <v>0</v>
      </c>
      <c r="U94" s="4">
        <f t="shared" si="5"/>
        <v>65000</v>
      </c>
    </row>
    <row r="95" spans="1:21" ht="41.4" x14ac:dyDescent="0.3">
      <c r="A95" s="3" t="s">
        <v>12</v>
      </c>
      <c r="B95" s="3" t="s">
        <v>70</v>
      </c>
      <c r="C95" s="3" t="s">
        <v>14</v>
      </c>
      <c r="D95" s="3" t="s">
        <v>821</v>
      </c>
      <c r="E95" s="3" t="s">
        <v>127</v>
      </c>
      <c r="F95" s="3" t="s">
        <v>120</v>
      </c>
      <c r="G95" s="3" t="s">
        <v>121</v>
      </c>
      <c r="H95" s="3" t="s">
        <v>120</v>
      </c>
      <c r="I95" s="22" t="s">
        <v>928</v>
      </c>
      <c r="J95" s="22" t="s">
        <v>929</v>
      </c>
      <c r="K95" s="3" t="s">
        <v>128</v>
      </c>
      <c r="L95" s="4">
        <v>200000</v>
      </c>
      <c r="M95" s="4">
        <v>150000</v>
      </c>
      <c r="N95" s="4">
        <v>0</v>
      </c>
      <c r="O95" s="4">
        <f t="shared" si="3"/>
        <v>350000</v>
      </c>
      <c r="P95" s="4">
        <v>16950</v>
      </c>
      <c r="Q95" s="9"/>
      <c r="R95" s="10">
        <f t="shared" si="4"/>
        <v>16950</v>
      </c>
      <c r="S95" s="10">
        <v>16650</v>
      </c>
      <c r="T95" s="8">
        <v>300</v>
      </c>
      <c r="U95" s="4">
        <f t="shared" si="5"/>
        <v>333050</v>
      </c>
    </row>
    <row r="96" spans="1:21" ht="69" x14ac:dyDescent="0.3">
      <c r="A96" s="3" t="s">
        <v>12</v>
      </c>
      <c r="B96" s="3" t="s">
        <v>20</v>
      </c>
      <c r="C96" s="3" t="s">
        <v>14</v>
      </c>
      <c r="D96" s="3" t="s">
        <v>788</v>
      </c>
      <c r="E96" s="3" t="s">
        <v>499</v>
      </c>
      <c r="F96" s="3" t="s">
        <v>489</v>
      </c>
      <c r="G96" s="3" t="s">
        <v>490</v>
      </c>
      <c r="H96" s="3" t="s">
        <v>491</v>
      </c>
      <c r="I96" s="22" t="s">
        <v>963</v>
      </c>
      <c r="J96" s="22" t="s">
        <v>964</v>
      </c>
      <c r="K96" s="3" t="s">
        <v>500</v>
      </c>
      <c r="L96" s="4">
        <v>20000</v>
      </c>
      <c r="M96" s="4">
        <v>0</v>
      </c>
      <c r="N96" s="4">
        <v>0</v>
      </c>
      <c r="O96" s="4">
        <f t="shared" si="3"/>
        <v>20000</v>
      </c>
      <c r="P96" s="4">
        <v>18577.2</v>
      </c>
      <c r="Q96" s="9"/>
      <c r="R96" s="10">
        <f t="shared" si="4"/>
        <v>18577.2</v>
      </c>
      <c r="S96" s="10">
        <v>18577.2</v>
      </c>
      <c r="T96" s="8">
        <v>0</v>
      </c>
      <c r="U96" s="4">
        <f t="shared" si="5"/>
        <v>1422.7999999999993</v>
      </c>
    </row>
    <row r="97" spans="1:21" ht="69" x14ac:dyDescent="0.3">
      <c r="A97" s="3" t="s">
        <v>12</v>
      </c>
      <c r="B97" s="3" t="s">
        <v>20</v>
      </c>
      <c r="C97" s="3" t="s">
        <v>14</v>
      </c>
      <c r="D97" s="3" t="s">
        <v>790</v>
      </c>
      <c r="E97" s="3" t="s">
        <v>482</v>
      </c>
      <c r="F97" s="3" t="s">
        <v>479</v>
      </c>
      <c r="G97" s="3" t="s">
        <v>480</v>
      </c>
      <c r="H97" s="3" t="s">
        <v>479</v>
      </c>
      <c r="I97" s="22" t="s">
        <v>963</v>
      </c>
      <c r="J97" s="22" t="s">
        <v>964</v>
      </c>
      <c r="K97" s="3" t="s">
        <v>483</v>
      </c>
      <c r="L97" s="4">
        <v>100000</v>
      </c>
      <c r="M97" s="4">
        <v>0</v>
      </c>
      <c r="N97" s="4">
        <v>0</v>
      </c>
      <c r="O97" s="4">
        <f t="shared" si="3"/>
        <v>100000</v>
      </c>
      <c r="P97" s="4">
        <v>20245.849999999999</v>
      </c>
      <c r="Q97" s="9"/>
      <c r="R97" s="10">
        <f t="shared" si="4"/>
        <v>20245.849999999999</v>
      </c>
      <c r="S97" s="10">
        <v>20245.849999999999</v>
      </c>
      <c r="T97" s="8">
        <v>0</v>
      </c>
      <c r="U97" s="4">
        <f t="shared" si="5"/>
        <v>79754.149999999994</v>
      </c>
    </row>
    <row r="98" spans="1:21" ht="41.4" x14ac:dyDescent="0.3">
      <c r="A98" s="3" t="s">
        <v>35</v>
      </c>
      <c r="B98" s="3" t="s">
        <v>56</v>
      </c>
      <c r="C98" s="3" t="s">
        <v>14</v>
      </c>
      <c r="D98" s="3" t="s">
        <v>798</v>
      </c>
      <c r="E98" s="3" t="s">
        <v>344</v>
      </c>
      <c r="F98" s="3" t="s">
        <v>345</v>
      </c>
      <c r="G98" s="3" t="s">
        <v>346</v>
      </c>
      <c r="H98" s="3" t="s">
        <v>345</v>
      </c>
      <c r="I98" s="22" t="s">
        <v>967</v>
      </c>
      <c r="J98" s="22" t="s">
        <v>987</v>
      </c>
      <c r="K98" s="3" t="s">
        <v>347</v>
      </c>
      <c r="L98" s="4">
        <v>22500</v>
      </c>
      <c r="M98" s="4">
        <v>0</v>
      </c>
      <c r="N98" s="4">
        <v>0</v>
      </c>
      <c r="O98" s="4">
        <f t="shared" si="3"/>
        <v>22500</v>
      </c>
      <c r="P98" s="4">
        <v>21000</v>
      </c>
      <c r="Q98" s="9"/>
      <c r="R98" s="10">
        <f t="shared" si="4"/>
        <v>21000</v>
      </c>
      <c r="S98" s="10">
        <v>21000</v>
      </c>
      <c r="T98" s="8">
        <v>0</v>
      </c>
      <c r="U98" s="4">
        <f t="shared" si="5"/>
        <v>1500</v>
      </c>
    </row>
    <row r="99" spans="1:21" ht="27.6" x14ac:dyDescent="0.3">
      <c r="A99" s="3" t="s">
        <v>115</v>
      </c>
      <c r="B99" s="3" t="s">
        <v>200</v>
      </c>
      <c r="C99" s="3" t="s">
        <v>14</v>
      </c>
      <c r="D99" s="3" t="s">
        <v>779</v>
      </c>
      <c r="E99" s="3" t="s">
        <v>577</v>
      </c>
      <c r="F99" s="3" t="s">
        <v>578</v>
      </c>
      <c r="G99" s="3" t="s">
        <v>579</v>
      </c>
      <c r="H99" s="3" t="s">
        <v>580</v>
      </c>
      <c r="I99" s="22" t="s">
        <v>968</v>
      </c>
      <c r="J99" s="22" t="s">
        <v>988</v>
      </c>
      <c r="K99" s="3" t="s">
        <v>581</v>
      </c>
      <c r="L99" s="4">
        <v>110000</v>
      </c>
      <c r="M99" s="4">
        <v>0</v>
      </c>
      <c r="N99" s="4">
        <v>0</v>
      </c>
      <c r="O99" s="4">
        <f t="shared" si="3"/>
        <v>110000</v>
      </c>
      <c r="P99" s="4">
        <v>21599.56</v>
      </c>
      <c r="Q99" s="9"/>
      <c r="R99" s="10">
        <f t="shared" si="4"/>
        <v>21599.56</v>
      </c>
      <c r="S99" s="10">
        <v>21599.56</v>
      </c>
      <c r="T99" s="8">
        <v>0</v>
      </c>
      <c r="U99" s="4">
        <f t="shared" si="5"/>
        <v>88400.44</v>
      </c>
    </row>
    <row r="100" spans="1:21" ht="55.2" x14ac:dyDescent="0.3">
      <c r="A100" s="3" t="s">
        <v>12</v>
      </c>
      <c r="B100" s="3" t="s">
        <v>70</v>
      </c>
      <c r="C100" s="3" t="s">
        <v>14</v>
      </c>
      <c r="D100" s="3" t="s">
        <v>823</v>
      </c>
      <c r="E100" s="3" t="s">
        <v>96</v>
      </c>
      <c r="F100" s="3" t="s">
        <v>97</v>
      </c>
      <c r="G100" s="3" t="s">
        <v>98</v>
      </c>
      <c r="H100" s="3" t="s">
        <v>97</v>
      </c>
      <c r="I100" s="22" t="s">
        <v>932</v>
      </c>
      <c r="J100" s="22" t="s">
        <v>933</v>
      </c>
      <c r="K100" s="3" t="s">
        <v>99</v>
      </c>
      <c r="L100" s="4">
        <v>33600</v>
      </c>
      <c r="M100" s="4">
        <v>0</v>
      </c>
      <c r="N100" s="4">
        <v>0</v>
      </c>
      <c r="O100" s="4">
        <f t="shared" si="3"/>
        <v>33600</v>
      </c>
      <c r="P100" s="4">
        <v>22882.5</v>
      </c>
      <c r="Q100" s="9"/>
      <c r="R100" s="10">
        <f t="shared" si="4"/>
        <v>22882.5</v>
      </c>
      <c r="S100" s="10">
        <v>22477.5</v>
      </c>
      <c r="T100" s="8">
        <v>405</v>
      </c>
      <c r="U100" s="4">
        <f t="shared" si="5"/>
        <v>10717.5</v>
      </c>
    </row>
    <row r="101" spans="1:21" ht="82.8" x14ac:dyDescent="0.3">
      <c r="A101" s="3" t="s">
        <v>209</v>
      </c>
      <c r="B101" s="3" t="s">
        <v>209</v>
      </c>
      <c r="C101" s="3" t="s">
        <v>14</v>
      </c>
      <c r="D101" s="3" t="s">
        <v>798</v>
      </c>
      <c r="E101" s="3" t="s">
        <v>366</v>
      </c>
      <c r="F101" s="3" t="s">
        <v>345</v>
      </c>
      <c r="G101" s="3" t="s">
        <v>346</v>
      </c>
      <c r="H101" s="3" t="s">
        <v>345</v>
      </c>
      <c r="I101" s="22" t="s">
        <v>969</v>
      </c>
      <c r="J101" s="22" t="s">
        <v>875</v>
      </c>
      <c r="K101" s="3" t="s">
        <v>347</v>
      </c>
      <c r="L101" s="4">
        <v>60000</v>
      </c>
      <c r="M101" s="4">
        <v>0</v>
      </c>
      <c r="N101" s="4">
        <v>0</v>
      </c>
      <c r="O101" s="4">
        <f t="shared" si="3"/>
        <v>60000</v>
      </c>
      <c r="P101" s="4">
        <v>23182.66</v>
      </c>
      <c r="Q101" s="9"/>
      <c r="R101" s="10">
        <f t="shared" si="4"/>
        <v>23182.66</v>
      </c>
      <c r="S101" s="10">
        <v>23182.66</v>
      </c>
      <c r="T101" s="8">
        <v>0</v>
      </c>
      <c r="U101" s="4">
        <f t="shared" si="5"/>
        <v>36817.339999999997</v>
      </c>
    </row>
    <row r="102" spans="1:21" ht="41.4" x14ac:dyDescent="0.3">
      <c r="A102" s="3" t="s">
        <v>12</v>
      </c>
      <c r="B102" s="3" t="s">
        <v>273</v>
      </c>
      <c r="C102" s="3" t="s">
        <v>14</v>
      </c>
      <c r="D102" s="3" t="s">
        <v>798</v>
      </c>
      <c r="E102" s="3" t="s">
        <v>370</v>
      </c>
      <c r="F102" s="3" t="s">
        <v>345</v>
      </c>
      <c r="G102" s="3" t="s">
        <v>346</v>
      </c>
      <c r="H102" s="3" t="s">
        <v>345</v>
      </c>
      <c r="I102" s="22" t="s">
        <v>970</v>
      </c>
      <c r="J102" s="22" t="s">
        <v>989</v>
      </c>
      <c r="K102" s="3" t="s">
        <v>347</v>
      </c>
      <c r="L102" s="4">
        <v>28000</v>
      </c>
      <c r="M102" s="4">
        <v>0</v>
      </c>
      <c r="N102" s="4">
        <v>0</v>
      </c>
      <c r="O102" s="4">
        <f t="shared" si="3"/>
        <v>28000</v>
      </c>
      <c r="P102" s="4">
        <v>24440</v>
      </c>
      <c r="Q102" s="9"/>
      <c r="R102" s="10">
        <f t="shared" si="4"/>
        <v>24440</v>
      </c>
      <c r="S102" s="10">
        <v>24440</v>
      </c>
      <c r="T102" s="8">
        <v>0</v>
      </c>
      <c r="U102" s="4">
        <f t="shared" si="5"/>
        <v>3560</v>
      </c>
    </row>
    <row r="103" spans="1:21" ht="41.4" x14ac:dyDescent="0.3">
      <c r="A103" s="3" t="s">
        <v>35</v>
      </c>
      <c r="B103" s="3" t="s">
        <v>108</v>
      </c>
      <c r="C103" s="3" t="s">
        <v>14</v>
      </c>
      <c r="D103" s="3" t="s">
        <v>818</v>
      </c>
      <c r="E103" s="3" t="s">
        <v>154</v>
      </c>
      <c r="F103" s="3" t="s">
        <v>148</v>
      </c>
      <c r="G103" s="3" t="s">
        <v>149</v>
      </c>
      <c r="H103" s="3" t="s">
        <v>150</v>
      </c>
      <c r="I103" s="22" t="s">
        <v>971</v>
      </c>
      <c r="J103" s="22" t="s">
        <v>990</v>
      </c>
      <c r="K103" s="3" t="s">
        <v>155</v>
      </c>
      <c r="L103" s="4">
        <v>100000</v>
      </c>
      <c r="M103" s="4">
        <v>0</v>
      </c>
      <c r="N103" s="4">
        <v>0</v>
      </c>
      <c r="O103" s="4">
        <f t="shared" si="3"/>
        <v>100000</v>
      </c>
      <c r="P103" s="4">
        <v>26800</v>
      </c>
      <c r="Q103" s="9"/>
      <c r="R103" s="10">
        <f t="shared" si="4"/>
        <v>26800</v>
      </c>
      <c r="S103" s="10">
        <v>26800</v>
      </c>
      <c r="T103" s="8">
        <v>0</v>
      </c>
      <c r="U103" s="4">
        <f t="shared" si="5"/>
        <v>73200</v>
      </c>
    </row>
    <row r="104" spans="1:21" ht="41.4" x14ac:dyDescent="0.3">
      <c r="A104" s="3" t="s">
        <v>12</v>
      </c>
      <c r="B104" s="3" t="s">
        <v>273</v>
      </c>
      <c r="C104" s="3" t="s">
        <v>14</v>
      </c>
      <c r="D104" s="3" t="s">
        <v>798</v>
      </c>
      <c r="E104" s="3" t="s">
        <v>369</v>
      </c>
      <c r="F104" s="3" t="s">
        <v>345</v>
      </c>
      <c r="G104" s="3" t="s">
        <v>346</v>
      </c>
      <c r="H104" s="3" t="s">
        <v>345</v>
      </c>
      <c r="I104" s="22" t="s">
        <v>972</v>
      </c>
      <c r="J104" s="22" t="s">
        <v>973</v>
      </c>
      <c r="K104" s="3" t="s">
        <v>347</v>
      </c>
      <c r="L104" s="4">
        <v>28000</v>
      </c>
      <c r="M104" s="4">
        <v>0</v>
      </c>
      <c r="N104" s="4">
        <v>0</v>
      </c>
      <c r="O104" s="4">
        <f t="shared" si="3"/>
        <v>28000</v>
      </c>
      <c r="P104" s="4">
        <v>27550</v>
      </c>
      <c r="Q104" s="9"/>
      <c r="R104" s="10">
        <f t="shared" si="4"/>
        <v>27550</v>
      </c>
      <c r="S104" s="10">
        <v>27550</v>
      </c>
      <c r="T104" s="8">
        <v>0</v>
      </c>
      <c r="U104" s="4">
        <f t="shared" si="5"/>
        <v>450</v>
      </c>
    </row>
    <row r="105" spans="1:21" ht="96.6" x14ac:dyDescent="0.3">
      <c r="A105" s="3" t="s">
        <v>35</v>
      </c>
      <c r="B105" s="3" t="s">
        <v>35</v>
      </c>
      <c r="C105" s="3" t="s">
        <v>14</v>
      </c>
      <c r="D105" s="3" t="s">
        <v>780</v>
      </c>
      <c r="E105" s="3" t="s">
        <v>572</v>
      </c>
      <c r="F105" s="3" t="s">
        <v>573</v>
      </c>
      <c r="G105" s="3" t="s">
        <v>574</v>
      </c>
      <c r="H105" s="3" t="s">
        <v>575</v>
      </c>
      <c r="I105" s="22" t="s">
        <v>974</v>
      </c>
      <c r="J105" s="22" t="s">
        <v>975</v>
      </c>
      <c r="K105" s="3" t="s">
        <v>576</v>
      </c>
      <c r="L105" s="4">
        <v>265812</v>
      </c>
      <c r="M105" s="4">
        <v>0</v>
      </c>
      <c r="N105" s="4">
        <v>-177569</v>
      </c>
      <c r="O105" s="4">
        <f t="shared" si="3"/>
        <v>88243</v>
      </c>
      <c r="P105" s="4">
        <v>28243</v>
      </c>
      <c r="Q105" s="9"/>
      <c r="R105" s="10">
        <f t="shared" si="4"/>
        <v>28243</v>
      </c>
      <c r="S105" s="10">
        <v>28243</v>
      </c>
      <c r="T105" s="8">
        <v>0</v>
      </c>
      <c r="U105" s="4">
        <f t="shared" si="5"/>
        <v>60000</v>
      </c>
    </row>
    <row r="106" spans="1:21" ht="55.2" x14ac:dyDescent="0.3">
      <c r="A106" s="3" t="s">
        <v>211</v>
      </c>
      <c r="B106" s="3" t="s">
        <v>273</v>
      </c>
      <c r="C106" s="3" t="s">
        <v>14</v>
      </c>
      <c r="D106" s="3" t="s">
        <v>837</v>
      </c>
      <c r="E106" s="3" t="s">
        <v>658</v>
      </c>
      <c r="F106" s="3" t="s">
        <v>659</v>
      </c>
      <c r="G106" s="3" t="s">
        <v>642</v>
      </c>
      <c r="H106" s="3" t="s">
        <v>643</v>
      </c>
      <c r="I106" s="22" t="s">
        <v>868</v>
      </c>
      <c r="J106" s="22" t="s">
        <v>869</v>
      </c>
      <c r="K106" s="3" t="s">
        <v>660</v>
      </c>
      <c r="L106" s="4">
        <v>246675</v>
      </c>
      <c r="M106" s="4">
        <v>-175000</v>
      </c>
      <c r="N106" s="4">
        <v>0</v>
      </c>
      <c r="O106" s="4">
        <f t="shared" si="3"/>
        <v>71675</v>
      </c>
      <c r="P106" s="4">
        <v>31486.13</v>
      </c>
      <c r="Q106" s="9"/>
      <c r="R106" s="10">
        <f t="shared" si="4"/>
        <v>31486.13</v>
      </c>
      <c r="S106" s="10">
        <v>31486.13</v>
      </c>
      <c r="T106" s="8">
        <v>0</v>
      </c>
      <c r="U106" s="4">
        <f t="shared" si="5"/>
        <v>40188.869999999995</v>
      </c>
    </row>
    <row r="107" spans="1:21" ht="41.4" x14ac:dyDescent="0.3">
      <c r="A107" s="3" t="s">
        <v>62</v>
      </c>
      <c r="B107" s="3" t="s">
        <v>62</v>
      </c>
      <c r="C107" s="3" t="s">
        <v>14</v>
      </c>
      <c r="D107" s="3" t="s">
        <v>798</v>
      </c>
      <c r="E107" s="3" t="s">
        <v>356</v>
      </c>
      <c r="F107" s="3" t="s">
        <v>345</v>
      </c>
      <c r="G107" s="3" t="s">
        <v>346</v>
      </c>
      <c r="H107" s="3" t="s">
        <v>345</v>
      </c>
      <c r="I107" s="22" t="s">
        <v>916</v>
      </c>
      <c r="J107" s="22" t="s">
        <v>917</v>
      </c>
      <c r="K107" s="3" t="s">
        <v>347</v>
      </c>
      <c r="L107" s="4">
        <v>30000</v>
      </c>
      <c r="M107" s="4">
        <v>8000</v>
      </c>
      <c r="N107" s="4">
        <v>0</v>
      </c>
      <c r="O107" s="4">
        <f t="shared" si="3"/>
        <v>38000</v>
      </c>
      <c r="P107" s="4">
        <v>31975</v>
      </c>
      <c r="Q107" s="9"/>
      <c r="R107" s="10">
        <f t="shared" si="4"/>
        <v>31975</v>
      </c>
      <c r="S107" s="10">
        <v>31975</v>
      </c>
      <c r="T107" s="8">
        <v>0</v>
      </c>
      <c r="U107" s="4">
        <f t="shared" si="5"/>
        <v>6025</v>
      </c>
    </row>
    <row r="108" spans="1:21" ht="27.6" x14ac:dyDescent="0.3">
      <c r="A108" s="3" t="s">
        <v>12</v>
      </c>
      <c r="B108" s="3" t="s">
        <v>108</v>
      </c>
      <c r="C108" s="3" t="s">
        <v>14</v>
      </c>
      <c r="D108" s="3" t="s">
        <v>818</v>
      </c>
      <c r="E108" s="3" t="s">
        <v>157</v>
      </c>
      <c r="F108" s="3" t="s">
        <v>148</v>
      </c>
      <c r="G108" s="3" t="s">
        <v>149</v>
      </c>
      <c r="H108" s="3" t="s">
        <v>150</v>
      </c>
      <c r="I108" s="22" t="s">
        <v>896</v>
      </c>
      <c r="J108" s="22" t="s">
        <v>897</v>
      </c>
      <c r="K108" s="3" t="s">
        <v>158</v>
      </c>
      <c r="L108" s="4">
        <v>50000</v>
      </c>
      <c r="M108" s="4">
        <v>-1461</v>
      </c>
      <c r="N108" s="4">
        <v>0</v>
      </c>
      <c r="O108" s="4">
        <f t="shared" si="3"/>
        <v>48539</v>
      </c>
      <c r="P108" s="4">
        <v>34263.589999999997</v>
      </c>
      <c r="Q108" s="9"/>
      <c r="R108" s="10">
        <f t="shared" si="4"/>
        <v>34263.589999999997</v>
      </c>
      <c r="S108" s="10">
        <v>34263.589999999997</v>
      </c>
      <c r="T108" s="8">
        <v>0</v>
      </c>
      <c r="U108" s="4">
        <f t="shared" si="5"/>
        <v>14275.410000000003</v>
      </c>
    </row>
    <row r="109" spans="1:21" ht="27.6" x14ac:dyDescent="0.3">
      <c r="A109" s="3" t="s">
        <v>12</v>
      </c>
      <c r="B109" s="3" t="s">
        <v>108</v>
      </c>
      <c r="C109" s="3" t="s">
        <v>14</v>
      </c>
      <c r="D109" s="3" t="s">
        <v>818</v>
      </c>
      <c r="E109" s="3" t="s">
        <v>154</v>
      </c>
      <c r="F109" s="3" t="s">
        <v>148</v>
      </c>
      <c r="G109" s="3" t="s">
        <v>149</v>
      </c>
      <c r="H109" s="3" t="s">
        <v>150</v>
      </c>
      <c r="I109" s="22" t="s">
        <v>896</v>
      </c>
      <c r="J109" s="22" t="s">
        <v>897</v>
      </c>
      <c r="K109" s="3" t="s">
        <v>156</v>
      </c>
      <c r="L109" s="4">
        <v>82500</v>
      </c>
      <c r="M109" s="4">
        <v>-8836</v>
      </c>
      <c r="N109" s="4">
        <v>0</v>
      </c>
      <c r="O109" s="4">
        <f t="shared" si="3"/>
        <v>73664</v>
      </c>
      <c r="P109" s="4">
        <v>34564.49</v>
      </c>
      <c r="Q109" s="9"/>
      <c r="R109" s="10">
        <f t="shared" si="4"/>
        <v>34564.49</v>
      </c>
      <c r="S109" s="10">
        <v>34564.49</v>
      </c>
      <c r="T109" s="8">
        <v>0</v>
      </c>
      <c r="U109" s="4">
        <f t="shared" si="5"/>
        <v>39099.51</v>
      </c>
    </row>
    <row r="110" spans="1:21" ht="41.4" x14ac:dyDescent="0.3">
      <c r="A110" s="3" t="s">
        <v>62</v>
      </c>
      <c r="B110" s="3" t="s">
        <v>62</v>
      </c>
      <c r="C110" s="3" t="s">
        <v>14</v>
      </c>
      <c r="D110" s="3" t="s">
        <v>798</v>
      </c>
      <c r="E110" s="3" t="s">
        <v>359</v>
      </c>
      <c r="F110" s="3" t="s">
        <v>345</v>
      </c>
      <c r="G110" s="3" t="s">
        <v>346</v>
      </c>
      <c r="H110" s="3" t="s">
        <v>345</v>
      </c>
      <c r="I110" s="22" t="s">
        <v>908</v>
      </c>
      <c r="J110" s="22" t="s">
        <v>909</v>
      </c>
      <c r="K110" s="3" t="s">
        <v>347</v>
      </c>
      <c r="L110" s="4">
        <v>25000</v>
      </c>
      <c r="M110" s="4">
        <v>50000</v>
      </c>
      <c r="N110" s="4">
        <v>0</v>
      </c>
      <c r="O110" s="4">
        <f t="shared" si="3"/>
        <v>75000</v>
      </c>
      <c r="P110" s="4">
        <v>36000</v>
      </c>
      <c r="Q110" s="9"/>
      <c r="R110" s="10">
        <f t="shared" si="4"/>
        <v>36000</v>
      </c>
      <c r="S110" s="10">
        <v>36000</v>
      </c>
      <c r="T110" s="8">
        <v>0</v>
      </c>
      <c r="U110" s="4">
        <f t="shared" si="5"/>
        <v>39000</v>
      </c>
    </row>
    <row r="111" spans="1:21" ht="55.2" x14ac:dyDescent="0.3">
      <c r="A111" s="3" t="s">
        <v>213</v>
      </c>
      <c r="B111" s="3" t="s">
        <v>273</v>
      </c>
      <c r="C111" s="3" t="s">
        <v>14</v>
      </c>
      <c r="D111" s="3" t="s">
        <v>840</v>
      </c>
      <c r="E111" s="3" t="s">
        <v>592</v>
      </c>
      <c r="F111" s="3" t="s">
        <v>593</v>
      </c>
      <c r="G111" s="3" t="s">
        <v>594</v>
      </c>
      <c r="H111" s="3" t="s">
        <v>595</v>
      </c>
      <c r="I111" s="22" t="s">
        <v>868</v>
      </c>
      <c r="J111" s="22" t="s">
        <v>869</v>
      </c>
      <c r="K111" s="3" t="s">
        <v>596</v>
      </c>
      <c r="L111" s="4">
        <v>58530</v>
      </c>
      <c r="M111" s="4">
        <v>0</v>
      </c>
      <c r="N111" s="4">
        <v>0</v>
      </c>
      <c r="O111" s="4">
        <f t="shared" si="3"/>
        <v>58530</v>
      </c>
      <c r="P111" s="4">
        <v>36953.43</v>
      </c>
      <c r="Q111" s="9"/>
      <c r="R111" s="10">
        <f t="shared" si="4"/>
        <v>36953.43</v>
      </c>
      <c r="S111" s="10">
        <v>36953.43</v>
      </c>
      <c r="T111" s="8">
        <v>0</v>
      </c>
      <c r="U111" s="4">
        <f t="shared" si="5"/>
        <v>21576.57</v>
      </c>
    </row>
    <row r="112" spans="1:21" ht="41.4" x14ac:dyDescent="0.3">
      <c r="A112" s="3" t="s">
        <v>35</v>
      </c>
      <c r="B112" s="3" t="s">
        <v>35</v>
      </c>
      <c r="C112" s="3" t="s">
        <v>14</v>
      </c>
      <c r="D112" s="3" t="s">
        <v>798</v>
      </c>
      <c r="E112" s="3" t="s">
        <v>363</v>
      </c>
      <c r="F112" s="3" t="s">
        <v>345</v>
      </c>
      <c r="G112" s="3" t="s">
        <v>346</v>
      </c>
      <c r="H112" s="3" t="s">
        <v>345</v>
      </c>
      <c r="I112" s="22" t="s">
        <v>965</v>
      </c>
      <c r="J112" s="22" t="s">
        <v>966</v>
      </c>
      <c r="K112" s="3" t="s">
        <v>347</v>
      </c>
      <c r="L112" s="4">
        <v>25000</v>
      </c>
      <c r="M112" s="4">
        <v>60000</v>
      </c>
      <c r="N112" s="4">
        <v>0</v>
      </c>
      <c r="O112" s="4">
        <f t="shared" si="3"/>
        <v>85000</v>
      </c>
      <c r="P112" s="4">
        <v>38142.19</v>
      </c>
      <c r="Q112" s="9"/>
      <c r="R112" s="10">
        <f t="shared" si="4"/>
        <v>38142.19</v>
      </c>
      <c r="S112" s="10">
        <v>38142.19</v>
      </c>
      <c r="T112" s="8">
        <v>0</v>
      </c>
      <c r="U112" s="4">
        <f t="shared" si="5"/>
        <v>46857.81</v>
      </c>
    </row>
    <row r="113" spans="1:21" ht="41.4" x14ac:dyDescent="0.3">
      <c r="A113" s="3" t="s">
        <v>35</v>
      </c>
      <c r="B113" s="3" t="s">
        <v>56</v>
      </c>
      <c r="C113" s="3" t="s">
        <v>14</v>
      </c>
      <c r="D113" s="3" t="s">
        <v>788</v>
      </c>
      <c r="E113" s="3" t="s">
        <v>488</v>
      </c>
      <c r="F113" s="3" t="s">
        <v>489</v>
      </c>
      <c r="G113" s="3" t="s">
        <v>490</v>
      </c>
      <c r="H113" s="3" t="s">
        <v>491</v>
      </c>
      <c r="I113" s="22" t="s">
        <v>880</v>
      </c>
      <c r="J113" s="22" t="s">
        <v>881</v>
      </c>
      <c r="K113" s="3" t="s">
        <v>492</v>
      </c>
      <c r="L113" s="4">
        <v>50000</v>
      </c>
      <c r="M113" s="4">
        <v>0</v>
      </c>
      <c r="N113" s="4">
        <v>0</v>
      </c>
      <c r="O113" s="4">
        <f t="shared" si="3"/>
        <v>50000</v>
      </c>
      <c r="P113" s="4">
        <v>42215</v>
      </c>
      <c r="Q113" s="9"/>
      <c r="R113" s="10">
        <f t="shared" si="4"/>
        <v>42215</v>
      </c>
      <c r="S113" s="10">
        <v>42215</v>
      </c>
      <c r="T113" s="8">
        <v>0</v>
      </c>
      <c r="U113" s="4">
        <f t="shared" si="5"/>
        <v>7785</v>
      </c>
    </row>
    <row r="114" spans="1:21" ht="41.4" x14ac:dyDescent="0.3">
      <c r="A114" s="3" t="s">
        <v>12</v>
      </c>
      <c r="B114" s="3" t="s">
        <v>70</v>
      </c>
      <c r="C114" s="3" t="s">
        <v>14</v>
      </c>
      <c r="D114" s="3" t="s">
        <v>807</v>
      </c>
      <c r="E114" s="3" t="s">
        <v>233</v>
      </c>
      <c r="F114" s="3" t="s">
        <v>227</v>
      </c>
      <c r="G114" s="3" t="s">
        <v>228</v>
      </c>
      <c r="H114" s="3" t="s">
        <v>229</v>
      </c>
      <c r="I114" s="22" t="s">
        <v>976</v>
      </c>
      <c r="J114" s="22" t="s">
        <v>977</v>
      </c>
      <c r="K114" s="3" t="s">
        <v>234</v>
      </c>
      <c r="L114" s="4">
        <v>135000</v>
      </c>
      <c r="M114" s="4">
        <v>0</v>
      </c>
      <c r="N114" s="4">
        <v>0</v>
      </c>
      <c r="O114" s="4">
        <f t="shared" si="3"/>
        <v>135000</v>
      </c>
      <c r="P114" s="4">
        <v>44070</v>
      </c>
      <c r="Q114" s="9"/>
      <c r="R114" s="10">
        <f t="shared" si="4"/>
        <v>44070</v>
      </c>
      <c r="S114" s="10">
        <v>43290</v>
      </c>
      <c r="T114" s="8">
        <v>780</v>
      </c>
      <c r="U114" s="4">
        <f t="shared" si="5"/>
        <v>90930</v>
      </c>
    </row>
    <row r="115" spans="1:21" ht="55.2" x14ac:dyDescent="0.3">
      <c r="A115" s="3" t="s">
        <v>12</v>
      </c>
      <c r="B115" s="3" t="s">
        <v>70</v>
      </c>
      <c r="C115" s="3" t="s">
        <v>14</v>
      </c>
      <c r="D115" s="3" t="s">
        <v>816</v>
      </c>
      <c r="E115" s="3" t="s">
        <v>167</v>
      </c>
      <c r="F115" s="3" t="s">
        <v>164</v>
      </c>
      <c r="G115" s="3" t="s">
        <v>165</v>
      </c>
      <c r="H115" s="3" t="s">
        <v>164</v>
      </c>
      <c r="I115" s="22" t="s">
        <v>978</v>
      </c>
      <c r="J115" s="22" t="s">
        <v>979</v>
      </c>
      <c r="K115" s="3" t="s">
        <v>168</v>
      </c>
      <c r="L115" s="4">
        <v>0</v>
      </c>
      <c r="M115" s="4">
        <v>77631</v>
      </c>
      <c r="N115" s="4">
        <v>0</v>
      </c>
      <c r="O115" s="4">
        <f t="shared" si="3"/>
        <v>77631</v>
      </c>
      <c r="P115" s="4">
        <v>46000</v>
      </c>
      <c r="Q115" s="9"/>
      <c r="R115" s="10">
        <f t="shared" si="4"/>
        <v>46000</v>
      </c>
      <c r="S115" s="10">
        <v>46000</v>
      </c>
      <c r="T115" s="8">
        <v>0</v>
      </c>
      <c r="U115" s="4">
        <f t="shared" si="5"/>
        <v>31631</v>
      </c>
    </row>
    <row r="116" spans="1:21" ht="55.2" x14ac:dyDescent="0.3">
      <c r="A116" s="3" t="s">
        <v>12</v>
      </c>
      <c r="B116" s="3" t="s">
        <v>267</v>
      </c>
      <c r="C116" s="3" t="s">
        <v>14</v>
      </c>
      <c r="D116" s="3" t="s">
        <v>799</v>
      </c>
      <c r="E116" s="3" t="s">
        <v>321</v>
      </c>
      <c r="F116" s="3" t="s">
        <v>311</v>
      </c>
      <c r="G116" s="3" t="s">
        <v>312</v>
      </c>
      <c r="H116" s="3" t="s">
        <v>311</v>
      </c>
      <c r="I116" s="22" t="s">
        <v>980</v>
      </c>
      <c r="J116" s="22" t="s">
        <v>981</v>
      </c>
      <c r="K116" s="3" t="s">
        <v>313</v>
      </c>
      <c r="L116" s="4">
        <v>215000</v>
      </c>
      <c r="M116" s="4">
        <v>-127900</v>
      </c>
      <c r="N116" s="4">
        <v>0</v>
      </c>
      <c r="O116" s="4">
        <f t="shared" si="3"/>
        <v>87100</v>
      </c>
      <c r="P116" s="4">
        <v>47100</v>
      </c>
      <c r="Q116" s="9"/>
      <c r="R116" s="10">
        <f t="shared" si="4"/>
        <v>47100</v>
      </c>
      <c r="S116" s="10">
        <v>47100</v>
      </c>
      <c r="T116" s="8">
        <v>0</v>
      </c>
      <c r="U116" s="4">
        <f t="shared" si="5"/>
        <v>40000</v>
      </c>
    </row>
    <row r="117" spans="1:21" ht="96.6" x14ac:dyDescent="0.3">
      <c r="A117" s="3" t="s">
        <v>45</v>
      </c>
      <c r="B117" s="3" t="s">
        <v>118</v>
      </c>
      <c r="C117" s="3" t="s">
        <v>14</v>
      </c>
      <c r="D117" s="3" t="s">
        <v>798</v>
      </c>
      <c r="E117" s="3" t="s">
        <v>348</v>
      </c>
      <c r="F117" s="3" t="s">
        <v>345</v>
      </c>
      <c r="G117" s="3" t="s">
        <v>346</v>
      </c>
      <c r="H117" s="3" t="s">
        <v>345</v>
      </c>
      <c r="I117" s="22" t="s">
        <v>982</v>
      </c>
      <c r="J117" s="22" t="s">
        <v>983</v>
      </c>
      <c r="K117" s="3" t="s">
        <v>347</v>
      </c>
      <c r="L117" s="4">
        <v>244800</v>
      </c>
      <c r="M117" s="4">
        <v>-177390</v>
      </c>
      <c r="N117" s="4">
        <v>0</v>
      </c>
      <c r="O117" s="4">
        <f t="shared" si="3"/>
        <v>67410</v>
      </c>
      <c r="P117" s="4">
        <v>47209.56</v>
      </c>
      <c r="Q117" s="9"/>
      <c r="R117" s="10">
        <f t="shared" si="4"/>
        <v>47209.56</v>
      </c>
      <c r="S117" s="10">
        <v>47209.56</v>
      </c>
      <c r="T117" s="8">
        <v>0</v>
      </c>
      <c r="U117" s="4">
        <f t="shared" si="5"/>
        <v>20200.440000000002</v>
      </c>
    </row>
    <row r="118" spans="1:21" ht="82.8" x14ac:dyDescent="0.3">
      <c r="A118" s="3" t="s">
        <v>132</v>
      </c>
      <c r="B118" s="3" t="s">
        <v>13</v>
      </c>
      <c r="C118" s="3" t="s">
        <v>14</v>
      </c>
      <c r="D118" s="3" t="s">
        <v>785</v>
      </c>
      <c r="E118" s="3" t="s">
        <v>536</v>
      </c>
      <c r="F118" s="3" t="s">
        <v>524</v>
      </c>
      <c r="G118" s="3" t="s">
        <v>533</v>
      </c>
      <c r="H118" s="3" t="s">
        <v>534</v>
      </c>
      <c r="I118" s="22" t="s">
        <v>878</v>
      </c>
      <c r="J118" s="22" t="s">
        <v>879</v>
      </c>
      <c r="K118" s="3" t="s">
        <v>537</v>
      </c>
      <c r="L118" s="4">
        <v>350400</v>
      </c>
      <c r="M118" s="4">
        <v>-250000</v>
      </c>
      <c r="N118" s="4">
        <v>0</v>
      </c>
      <c r="O118" s="4">
        <f t="shared" si="3"/>
        <v>100400</v>
      </c>
      <c r="P118" s="4">
        <v>47217.5</v>
      </c>
      <c r="Q118" s="9"/>
      <c r="R118" s="10">
        <f t="shared" si="4"/>
        <v>47217.5</v>
      </c>
      <c r="S118" s="10">
        <v>47217.5</v>
      </c>
      <c r="T118" s="8">
        <v>0</v>
      </c>
      <c r="U118" s="4">
        <f t="shared" si="5"/>
        <v>53182.5</v>
      </c>
    </row>
    <row r="119" spans="1:21" ht="55.2" x14ac:dyDescent="0.3">
      <c r="A119" s="3" t="s">
        <v>12</v>
      </c>
      <c r="B119" s="3" t="s">
        <v>273</v>
      </c>
      <c r="C119" s="3" t="s">
        <v>14</v>
      </c>
      <c r="D119" s="3" t="s">
        <v>805</v>
      </c>
      <c r="E119" s="3" t="s">
        <v>263</v>
      </c>
      <c r="F119" s="3" t="s">
        <v>258</v>
      </c>
      <c r="G119" s="3" t="s">
        <v>259</v>
      </c>
      <c r="H119" s="3" t="s">
        <v>260</v>
      </c>
      <c r="I119" s="22" t="s">
        <v>984</v>
      </c>
      <c r="J119" s="22" t="s">
        <v>985</v>
      </c>
      <c r="K119" s="3" t="s">
        <v>274</v>
      </c>
      <c r="L119" s="4">
        <v>150000</v>
      </c>
      <c r="M119" s="4">
        <v>0</v>
      </c>
      <c r="N119" s="4">
        <v>0</v>
      </c>
      <c r="O119" s="4">
        <f t="shared" si="3"/>
        <v>150000</v>
      </c>
      <c r="P119" s="4">
        <v>48138</v>
      </c>
      <c r="Q119" s="9"/>
      <c r="R119" s="10">
        <f t="shared" si="4"/>
        <v>48138</v>
      </c>
      <c r="S119" s="10">
        <v>48138</v>
      </c>
      <c r="T119" s="8">
        <v>0</v>
      </c>
      <c r="U119" s="4">
        <f t="shared" si="5"/>
        <v>101862</v>
      </c>
    </row>
    <row r="120" spans="1:21" ht="82.8" x14ac:dyDescent="0.3">
      <c r="A120" s="3" t="s">
        <v>209</v>
      </c>
      <c r="B120" s="3" t="s">
        <v>13</v>
      </c>
      <c r="C120" s="3" t="s">
        <v>14</v>
      </c>
      <c r="D120" s="3" t="s">
        <v>782</v>
      </c>
      <c r="E120" s="3" t="s">
        <v>563</v>
      </c>
      <c r="F120" s="3" t="s">
        <v>564</v>
      </c>
      <c r="G120" s="3" t="s">
        <v>565</v>
      </c>
      <c r="H120" s="3" t="s">
        <v>566</v>
      </c>
      <c r="I120" s="22" t="s">
        <v>878</v>
      </c>
      <c r="J120" s="22" t="s">
        <v>879</v>
      </c>
      <c r="K120" s="3" t="s">
        <v>567</v>
      </c>
      <c r="L120" s="4">
        <v>63000</v>
      </c>
      <c r="M120" s="4">
        <v>0</v>
      </c>
      <c r="N120" s="4">
        <v>0</v>
      </c>
      <c r="O120" s="4">
        <f t="shared" si="3"/>
        <v>63000</v>
      </c>
      <c r="P120" s="4">
        <v>49279</v>
      </c>
      <c r="Q120" s="9"/>
      <c r="R120" s="10">
        <f t="shared" si="4"/>
        <v>49279</v>
      </c>
      <c r="S120" s="10">
        <v>49279</v>
      </c>
      <c r="T120" s="8">
        <v>0</v>
      </c>
      <c r="U120" s="4">
        <f t="shared" si="5"/>
        <v>13721</v>
      </c>
    </row>
    <row r="121" spans="1:21" ht="41.4" x14ac:dyDescent="0.3">
      <c r="A121" s="3" t="s">
        <v>62</v>
      </c>
      <c r="B121" s="3" t="s">
        <v>62</v>
      </c>
      <c r="C121" s="3" t="s">
        <v>14</v>
      </c>
      <c r="D121" s="3" t="s">
        <v>798</v>
      </c>
      <c r="E121" s="3" t="s">
        <v>357</v>
      </c>
      <c r="F121" s="3" t="s">
        <v>345</v>
      </c>
      <c r="G121" s="3" t="s">
        <v>346</v>
      </c>
      <c r="H121" s="3" t="s">
        <v>345</v>
      </c>
      <c r="I121" s="22" t="s">
        <v>916</v>
      </c>
      <c r="J121" s="22" t="s">
        <v>917</v>
      </c>
      <c r="K121" s="3" t="s">
        <v>347</v>
      </c>
      <c r="L121" s="4">
        <v>30000</v>
      </c>
      <c r="M121" s="4">
        <v>30000</v>
      </c>
      <c r="N121" s="4">
        <v>0</v>
      </c>
      <c r="O121" s="4">
        <f t="shared" si="3"/>
        <v>60000</v>
      </c>
      <c r="P121" s="4">
        <v>54201</v>
      </c>
      <c r="Q121" s="9"/>
      <c r="R121" s="10">
        <f t="shared" si="4"/>
        <v>54201</v>
      </c>
      <c r="S121" s="10">
        <v>54201</v>
      </c>
      <c r="T121" s="8">
        <v>0</v>
      </c>
      <c r="U121" s="4">
        <f t="shared" si="5"/>
        <v>5799</v>
      </c>
    </row>
    <row r="122" spans="1:21" ht="55.2" x14ac:dyDescent="0.3">
      <c r="A122" s="3" t="s">
        <v>203</v>
      </c>
      <c r="B122" s="3" t="s">
        <v>273</v>
      </c>
      <c r="C122" s="3" t="s">
        <v>14</v>
      </c>
      <c r="D122" s="3" t="s">
        <v>840</v>
      </c>
      <c r="E122" s="3" t="s">
        <v>592</v>
      </c>
      <c r="F122" s="3" t="s">
        <v>593</v>
      </c>
      <c r="G122" s="3" t="s">
        <v>594</v>
      </c>
      <c r="H122" s="3" t="s">
        <v>595</v>
      </c>
      <c r="I122" s="22" t="s">
        <v>868</v>
      </c>
      <c r="J122" s="22" t="s">
        <v>869</v>
      </c>
      <c r="K122" s="3" t="s">
        <v>596</v>
      </c>
      <c r="L122" s="4">
        <v>58486</v>
      </c>
      <c r="M122" s="4">
        <v>0</v>
      </c>
      <c r="N122" s="4">
        <v>0</v>
      </c>
      <c r="O122" s="4">
        <f t="shared" si="3"/>
        <v>58486</v>
      </c>
      <c r="P122" s="4">
        <v>57536.92</v>
      </c>
      <c r="Q122" s="9"/>
      <c r="R122" s="10">
        <f t="shared" si="4"/>
        <v>57536.92</v>
      </c>
      <c r="S122" s="10">
        <v>57536.92</v>
      </c>
      <c r="T122" s="8">
        <v>0</v>
      </c>
      <c r="U122" s="4">
        <f t="shared" si="5"/>
        <v>949.08000000000175</v>
      </c>
    </row>
    <row r="123" spans="1:21" ht="41.4" x14ac:dyDescent="0.3">
      <c r="A123" s="3" t="s">
        <v>35</v>
      </c>
      <c r="B123" s="3" t="s">
        <v>56</v>
      </c>
      <c r="C123" s="3" t="s">
        <v>14</v>
      </c>
      <c r="D123" s="3" t="s">
        <v>825</v>
      </c>
      <c r="E123" s="3" t="s">
        <v>79</v>
      </c>
      <c r="F123" s="3" t="s">
        <v>80</v>
      </c>
      <c r="G123" s="3" t="s">
        <v>81</v>
      </c>
      <c r="H123" s="3" t="s">
        <v>80</v>
      </c>
      <c r="I123" s="22" t="s">
        <v>870</v>
      </c>
      <c r="J123" s="22" t="s">
        <v>871</v>
      </c>
      <c r="K123" s="3" t="s">
        <v>82</v>
      </c>
      <c r="L123" s="4">
        <v>60000</v>
      </c>
      <c r="M123" s="4">
        <v>0</v>
      </c>
      <c r="N123" s="4">
        <v>0</v>
      </c>
      <c r="O123" s="4">
        <f t="shared" si="3"/>
        <v>60000</v>
      </c>
      <c r="P123" s="4">
        <v>57600</v>
      </c>
      <c r="Q123" s="9"/>
      <c r="R123" s="10">
        <f t="shared" si="4"/>
        <v>57600</v>
      </c>
      <c r="S123" s="10">
        <v>57600</v>
      </c>
      <c r="T123" s="8">
        <v>0</v>
      </c>
      <c r="U123" s="4">
        <f t="shared" si="5"/>
        <v>2400</v>
      </c>
    </row>
    <row r="124" spans="1:21" ht="41.4" x14ac:dyDescent="0.3">
      <c r="A124" s="3" t="s">
        <v>62</v>
      </c>
      <c r="B124" s="3" t="s">
        <v>62</v>
      </c>
      <c r="C124" s="3" t="s">
        <v>14</v>
      </c>
      <c r="D124" s="3" t="s">
        <v>798</v>
      </c>
      <c r="E124" s="3" t="s">
        <v>355</v>
      </c>
      <c r="F124" s="3" t="s">
        <v>345</v>
      </c>
      <c r="G124" s="3" t="s">
        <v>346</v>
      </c>
      <c r="H124" s="3" t="s">
        <v>345</v>
      </c>
      <c r="I124" s="22" t="s">
        <v>914</v>
      </c>
      <c r="J124" s="22" t="s">
        <v>915</v>
      </c>
      <c r="K124" s="3" t="s">
        <v>347</v>
      </c>
      <c r="L124" s="4">
        <v>50000</v>
      </c>
      <c r="M124" s="4">
        <v>40000</v>
      </c>
      <c r="N124" s="4">
        <v>0</v>
      </c>
      <c r="O124" s="4">
        <f t="shared" si="3"/>
        <v>90000</v>
      </c>
      <c r="P124" s="4">
        <v>57870</v>
      </c>
      <c r="Q124" s="9"/>
      <c r="R124" s="10">
        <f t="shared" si="4"/>
        <v>57870</v>
      </c>
      <c r="S124" s="10">
        <v>57870</v>
      </c>
      <c r="T124" s="8">
        <v>0</v>
      </c>
      <c r="U124" s="4">
        <f t="shared" si="5"/>
        <v>32130</v>
      </c>
    </row>
    <row r="125" spans="1:21" ht="55.2" x14ac:dyDescent="0.3">
      <c r="A125" s="3" t="s">
        <v>35</v>
      </c>
      <c r="B125" s="3" t="s">
        <v>108</v>
      </c>
      <c r="C125" s="3" t="s">
        <v>14</v>
      </c>
      <c r="D125" s="3" t="s">
        <v>820</v>
      </c>
      <c r="E125" s="3" t="s">
        <v>141</v>
      </c>
      <c r="F125" s="3" t="s">
        <v>134</v>
      </c>
      <c r="G125" s="3" t="s">
        <v>135</v>
      </c>
      <c r="H125" s="3" t="s">
        <v>134</v>
      </c>
      <c r="I125" s="22" t="s">
        <v>986</v>
      </c>
      <c r="J125" s="22" t="s">
        <v>991</v>
      </c>
      <c r="K125" s="3" t="s">
        <v>142</v>
      </c>
      <c r="L125" s="4">
        <v>100000</v>
      </c>
      <c r="M125" s="4">
        <v>0</v>
      </c>
      <c r="N125" s="4">
        <v>0</v>
      </c>
      <c r="O125" s="4">
        <f t="shared" si="3"/>
        <v>100000</v>
      </c>
      <c r="P125" s="4">
        <v>59672.68</v>
      </c>
      <c r="Q125" s="9"/>
      <c r="R125" s="10">
        <f t="shared" si="4"/>
        <v>59672.68</v>
      </c>
      <c r="S125" s="10">
        <v>59672.68</v>
      </c>
      <c r="T125" s="8">
        <v>0</v>
      </c>
      <c r="U125" s="4">
        <f t="shared" si="5"/>
        <v>40327.32</v>
      </c>
    </row>
    <row r="126" spans="1:21" ht="27.6" x14ac:dyDescent="0.3">
      <c r="A126" s="3" t="s">
        <v>12</v>
      </c>
      <c r="B126" s="3" t="s">
        <v>13</v>
      </c>
      <c r="C126" s="3" t="s">
        <v>14</v>
      </c>
      <c r="D126" s="3" t="s">
        <v>828</v>
      </c>
      <c r="E126" s="3" t="s">
        <v>65</v>
      </c>
      <c r="F126" s="3" t="s">
        <v>66</v>
      </c>
      <c r="G126" s="3" t="s">
        <v>59</v>
      </c>
      <c r="H126" s="3" t="s">
        <v>60</v>
      </c>
      <c r="I126" s="22" t="s">
        <v>882</v>
      </c>
      <c r="J126" s="22" t="s">
        <v>883</v>
      </c>
      <c r="K126" s="3" t="s">
        <v>67</v>
      </c>
      <c r="L126" s="4">
        <v>60000</v>
      </c>
      <c r="M126" s="4">
        <v>0</v>
      </c>
      <c r="N126" s="4">
        <v>0</v>
      </c>
      <c r="O126" s="4">
        <f t="shared" si="3"/>
        <v>60000</v>
      </c>
      <c r="P126" s="4">
        <v>59799.88</v>
      </c>
      <c r="Q126" s="9"/>
      <c r="R126" s="10">
        <f t="shared" si="4"/>
        <v>59799.88</v>
      </c>
      <c r="S126" s="10">
        <v>59799.88</v>
      </c>
      <c r="T126" s="8">
        <v>0</v>
      </c>
      <c r="U126" s="4">
        <f t="shared" si="5"/>
        <v>200.12000000000262</v>
      </c>
    </row>
    <row r="127" spans="1:21" ht="41.4" x14ac:dyDescent="0.3">
      <c r="A127" s="3" t="s">
        <v>35</v>
      </c>
      <c r="B127" s="3" t="s">
        <v>35</v>
      </c>
      <c r="C127" s="3" t="s">
        <v>14</v>
      </c>
      <c r="D127" s="3" t="s">
        <v>779</v>
      </c>
      <c r="E127" s="3" t="s">
        <v>577</v>
      </c>
      <c r="F127" s="3" t="s">
        <v>578</v>
      </c>
      <c r="G127" s="3" t="s">
        <v>579</v>
      </c>
      <c r="H127" s="3" t="s">
        <v>580</v>
      </c>
      <c r="I127" s="22" t="s">
        <v>965</v>
      </c>
      <c r="J127" s="22" t="s">
        <v>966</v>
      </c>
      <c r="K127" s="3" t="s">
        <v>581</v>
      </c>
      <c r="L127" s="4">
        <v>99000</v>
      </c>
      <c r="M127" s="4">
        <v>0</v>
      </c>
      <c r="N127" s="4">
        <v>0</v>
      </c>
      <c r="O127" s="4">
        <f t="shared" si="3"/>
        <v>99000</v>
      </c>
      <c r="P127" s="4">
        <v>61546.92</v>
      </c>
      <c r="Q127" s="9"/>
      <c r="R127" s="10">
        <f t="shared" si="4"/>
        <v>61546.92</v>
      </c>
      <c r="S127" s="10">
        <v>61546.92</v>
      </c>
      <c r="T127" s="8">
        <v>0</v>
      </c>
      <c r="U127" s="4">
        <f t="shared" si="5"/>
        <v>37453.08</v>
      </c>
    </row>
    <row r="128" spans="1:21" ht="82.8" x14ac:dyDescent="0.3">
      <c r="A128" s="3" t="s">
        <v>203</v>
      </c>
      <c r="B128" s="3" t="s">
        <v>13</v>
      </c>
      <c r="C128" s="3" t="s">
        <v>14</v>
      </c>
      <c r="D128" s="3" t="s">
        <v>785</v>
      </c>
      <c r="E128" s="3" t="s">
        <v>536</v>
      </c>
      <c r="F128" s="3" t="s">
        <v>524</v>
      </c>
      <c r="G128" s="3" t="s">
        <v>533</v>
      </c>
      <c r="H128" s="3" t="s">
        <v>534</v>
      </c>
      <c r="I128" s="22" t="s">
        <v>878</v>
      </c>
      <c r="J128" s="22" t="s">
        <v>879</v>
      </c>
      <c r="K128" s="3" t="s">
        <v>537</v>
      </c>
      <c r="L128" s="4">
        <v>462000</v>
      </c>
      <c r="M128" s="4">
        <v>-350000</v>
      </c>
      <c r="N128" s="4">
        <v>0</v>
      </c>
      <c r="O128" s="4">
        <f t="shared" si="3"/>
        <v>112000</v>
      </c>
      <c r="P128" s="4">
        <v>61637.02</v>
      </c>
      <c r="Q128" s="9"/>
      <c r="R128" s="10">
        <f t="shared" si="4"/>
        <v>61637.02</v>
      </c>
      <c r="S128" s="10">
        <v>61637.02</v>
      </c>
      <c r="T128" s="8">
        <v>0</v>
      </c>
      <c r="U128" s="4">
        <f t="shared" si="5"/>
        <v>50362.98</v>
      </c>
    </row>
    <row r="129" spans="1:21" ht="55.2" x14ac:dyDescent="0.3">
      <c r="A129" s="3" t="s">
        <v>211</v>
      </c>
      <c r="B129" s="3" t="s">
        <v>273</v>
      </c>
      <c r="C129" s="3" t="s">
        <v>14</v>
      </c>
      <c r="D129" s="3" t="s">
        <v>840</v>
      </c>
      <c r="E129" s="3" t="s">
        <v>592</v>
      </c>
      <c r="F129" s="3" t="s">
        <v>593</v>
      </c>
      <c r="G129" s="3" t="s">
        <v>594</v>
      </c>
      <c r="H129" s="3" t="s">
        <v>595</v>
      </c>
      <c r="I129" s="22" t="s">
        <v>868</v>
      </c>
      <c r="J129" s="22" t="s">
        <v>869</v>
      </c>
      <c r="K129" s="3" t="s">
        <v>596</v>
      </c>
      <c r="L129" s="4">
        <v>61668</v>
      </c>
      <c r="M129" s="4">
        <v>600</v>
      </c>
      <c r="N129" s="4">
        <v>0</v>
      </c>
      <c r="O129" s="4">
        <f t="shared" si="3"/>
        <v>62268</v>
      </c>
      <c r="P129" s="4">
        <v>62165.66</v>
      </c>
      <c r="Q129" s="9"/>
      <c r="R129" s="10">
        <f t="shared" si="4"/>
        <v>62165.66</v>
      </c>
      <c r="S129" s="10">
        <v>62165.66</v>
      </c>
      <c r="T129" s="8">
        <v>0</v>
      </c>
      <c r="U129" s="4">
        <f t="shared" si="5"/>
        <v>102.33999999999651</v>
      </c>
    </row>
    <row r="130" spans="1:21" ht="27.6" x14ac:dyDescent="0.3">
      <c r="A130" s="3" t="s">
        <v>12</v>
      </c>
      <c r="B130" s="3" t="s">
        <v>108</v>
      </c>
      <c r="C130" s="3" t="s">
        <v>14</v>
      </c>
      <c r="D130" s="3" t="s">
        <v>822</v>
      </c>
      <c r="E130" s="3" t="s">
        <v>113</v>
      </c>
      <c r="F130" s="3" t="s">
        <v>110</v>
      </c>
      <c r="G130" s="3" t="s">
        <v>111</v>
      </c>
      <c r="H130" s="3" t="s">
        <v>110</v>
      </c>
      <c r="I130" s="22" t="s">
        <v>896</v>
      </c>
      <c r="J130" s="22" t="s">
        <v>897</v>
      </c>
      <c r="K130" s="3" t="s">
        <v>114</v>
      </c>
      <c r="L130" s="4">
        <v>100000</v>
      </c>
      <c r="M130" s="4">
        <v>-6646</v>
      </c>
      <c r="N130" s="4">
        <v>0</v>
      </c>
      <c r="O130" s="4">
        <f t="shared" si="3"/>
        <v>93354</v>
      </c>
      <c r="P130" s="4">
        <v>63500.25</v>
      </c>
      <c r="Q130" s="9"/>
      <c r="R130" s="10">
        <f t="shared" si="4"/>
        <v>63500.25</v>
      </c>
      <c r="S130" s="10">
        <v>63500.25</v>
      </c>
      <c r="T130" s="8">
        <v>0</v>
      </c>
      <c r="U130" s="4">
        <f t="shared" si="5"/>
        <v>29853.75</v>
      </c>
    </row>
    <row r="131" spans="1:21" ht="55.2" x14ac:dyDescent="0.3">
      <c r="A131" s="3" t="s">
        <v>213</v>
      </c>
      <c r="B131" s="3" t="s">
        <v>273</v>
      </c>
      <c r="C131" s="3" t="s">
        <v>14</v>
      </c>
      <c r="D131" s="3" t="s">
        <v>774</v>
      </c>
      <c r="E131" s="3" t="s">
        <v>625</v>
      </c>
      <c r="F131" s="3" t="s">
        <v>626</v>
      </c>
      <c r="G131" s="3" t="s">
        <v>623</v>
      </c>
      <c r="H131" s="3" t="s">
        <v>624</v>
      </c>
      <c r="I131" s="22" t="s">
        <v>868</v>
      </c>
      <c r="J131" s="22" t="s">
        <v>869</v>
      </c>
      <c r="K131" s="3" t="s">
        <v>616</v>
      </c>
      <c r="L131" s="4">
        <v>117061</v>
      </c>
      <c r="M131" s="4">
        <v>0</v>
      </c>
      <c r="N131" s="4">
        <v>0</v>
      </c>
      <c r="O131" s="4">
        <f t="shared" si="3"/>
        <v>117061</v>
      </c>
      <c r="P131" s="4">
        <v>73903</v>
      </c>
      <c r="Q131" s="9">
        <v>-9806</v>
      </c>
      <c r="R131" s="10">
        <f t="shared" si="4"/>
        <v>64097</v>
      </c>
      <c r="S131" s="10">
        <v>64097</v>
      </c>
      <c r="T131" s="8"/>
      <c r="U131" s="4">
        <f t="shared" si="5"/>
        <v>52964</v>
      </c>
    </row>
    <row r="132" spans="1:21" ht="55.2" x14ac:dyDescent="0.3">
      <c r="A132" s="3" t="s">
        <v>215</v>
      </c>
      <c r="B132" s="3" t="s">
        <v>273</v>
      </c>
      <c r="C132" s="3" t="s">
        <v>14</v>
      </c>
      <c r="D132" s="3" t="s">
        <v>840</v>
      </c>
      <c r="E132" s="3" t="s">
        <v>592</v>
      </c>
      <c r="F132" s="3" t="s">
        <v>593</v>
      </c>
      <c r="G132" s="3" t="s">
        <v>594</v>
      </c>
      <c r="H132" s="3" t="s">
        <v>595</v>
      </c>
      <c r="I132" s="22" t="s">
        <v>868</v>
      </c>
      <c r="J132" s="22" t="s">
        <v>869</v>
      </c>
      <c r="K132" s="3" t="s">
        <v>596</v>
      </c>
      <c r="L132" s="4">
        <v>61461</v>
      </c>
      <c r="M132" s="4">
        <v>6500</v>
      </c>
      <c r="N132" s="4">
        <v>0</v>
      </c>
      <c r="O132" s="4">
        <f t="shared" si="3"/>
        <v>67961</v>
      </c>
      <c r="P132" s="4">
        <v>67120.479999999996</v>
      </c>
      <c r="Q132" s="9"/>
      <c r="R132" s="10">
        <f t="shared" si="4"/>
        <v>67120.479999999996</v>
      </c>
      <c r="S132" s="10">
        <v>67120.479999999996</v>
      </c>
      <c r="T132" s="8">
        <v>0</v>
      </c>
      <c r="U132" s="4">
        <f t="shared" si="5"/>
        <v>840.52000000000407</v>
      </c>
    </row>
    <row r="133" spans="1:21" ht="27.6" x14ac:dyDescent="0.3">
      <c r="A133" s="3" t="s">
        <v>115</v>
      </c>
      <c r="B133" s="3" t="s">
        <v>108</v>
      </c>
      <c r="C133" s="3" t="s">
        <v>14</v>
      </c>
      <c r="D133" s="3" t="s">
        <v>822</v>
      </c>
      <c r="E133" s="3" t="s">
        <v>116</v>
      </c>
      <c r="F133" s="3" t="s">
        <v>110</v>
      </c>
      <c r="G133" s="3" t="s">
        <v>111</v>
      </c>
      <c r="H133" s="3" t="s">
        <v>110</v>
      </c>
      <c r="I133" s="22" t="s">
        <v>896</v>
      </c>
      <c r="J133" s="22" t="s">
        <v>897</v>
      </c>
      <c r="K133" s="3" t="s">
        <v>117</v>
      </c>
      <c r="L133" s="4">
        <v>150000</v>
      </c>
      <c r="M133" s="4">
        <v>-747</v>
      </c>
      <c r="N133" s="4">
        <v>0</v>
      </c>
      <c r="O133" s="4">
        <f t="shared" si="3"/>
        <v>149253</v>
      </c>
      <c r="P133" s="4">
        <v>67160.53</v>
      </c>
      <c r="Q133" s="9"/>
      <c r="R133" s="10">
        <f t="shared" si="4"/>
        <v>67160.53</v>
      </c>
      <c r="S133" s="10">
        <v>67160.53</v>
      </c>
      <c r="T133" s="8">
        <v>0</v>
      </c>
      <c r="U133" s="4">
        <f t="shared" si="5"/>
        <v>82092.47</v>
      </c>
    </row>
    <row r="134" spans="1:21" ht="55.2" x14ac:dyDescent="0.3">
      <c r="A134" s="3" t="s">
        <v>207</v>
      </c>
      <c r="B134" s="3" t="s">
        <v>273</v>
      </c>
      <c r="C134" s="3" t="s">
        <v>14</v>
      </c>
      <c r="D134" s="3" t="s">
        <v>840</v>
      </c>
      <c r="E134" s="3" t="s">
        <v>592</v>
      </c>
      <c r="F134" s="3" t="s">
        <v>593</v>
      </c>
      <c r="G134" s="3" t="s">
        <v>594</v>
      </c>
      <c r="H134" s="3" t="s">
        <v>595</v>
      </c>
      <c r="I134" s="22" t="s">
        <v>868</v>
      </c>
      <c r="J134" s="22" t="s">
        <v>869</v>
      </c>
      <c r="K134" s="3" t="s">
        <v>596</v>
      </c>
      <c r="L134" s="4">
        <v>68765</v>
      </c>
      <c r="M134" s="4">
        <v>0</v>
      </c>
      <c r="N134" s="4">
        <v>0</v>
      </c>
      <c r="O134" s="4">
        <f t="shared" ref="O134:O197" si="6">+L134+M134+N134</f>
        <v>68765</v>
      </c>
      <c r="P134" s="4">
        <v>67649.740000000005</v>
      </c>
      <c r="Q134" s="9"/>
      <c r="R134" s="10">
        <f t="shared" ref="R134:R197" si="7">+P134+Q134</f>
        <v>67649.740000000005</v>
      </c>
      <c r="S134" s="10">
        <v>67649.740000000005</v>
      </c>
      <c r="T134" s="8">
        <v>0</v>
      </c>
      <c r="U134" s="4">
        <f t="shared" ref="U134:U197" si="8">+O134-R134</f>
        <v>1115.2599999999948</v>
      </c>
    </row>
    <row r="135" spans="1:21" ht="55.2" x14ac:dyDescent="0.3">
      <c r="A135" s="3" t="s">
        <v>209</v>
      </c>
      <c r="B135" s="3" t="s">
        <v>273</v>
      </c>
      <c r="C135" s="3" t="s">
        <v>14</v>
      </c>
      <c r="D135" s="3" t="s">
        <v>840</v>
      </c>
      <c r="E135" s="3" t="s">
        <v>592</v>
      </c>
      <c r="F135" s="3" t="s">
        <v>593</v>
      </c>
      <c r="G135" s="3" t="s">
        <v>594</v>
      </c>
      <c r="H135" s="3" t="s">
        <v>595</v>
      </c>
      <c r="I135" s="22" t="s">
        <v>868</v>
      </c>
      <c r="J135" s="22" t="s">
        <v>869</v>
      </c>
      <c r="K135" s="3" t="s">
        <v>596</v>
      </c>
      <c r="L135" s="4">
        <v>70606</v>
      </c>
      <c r="M135" s="4">
        <v>0</v>
      </c>
      <c r="N135" s="4">
        <v>0</v>
      </c>
      <c r="O135" s="4">
        <f t="shared" si="6"/>
        <v>70606</v>
      </c>
      <c r="P135" s="4">
        <v>68870.039999999994</v>
      </c>
      <c r="Q135" s="9"/>
      <c r="R135" s="10">
        <f t="shared" si="7"/>
        <v>68870.039999999994</v>
      </c>
      <c r="S135" s="10">
        <v>68870.039999999994</v>
      </c>
      <c r="T135" s="8">
        <v>0</v>
      </c>
      <c r="U135" s="4">
        <f t="shared" si="8"/>
        <v>1735.9600000000064</v>
      </c>
    </row>
    <row r="136" spans="1:21" ht="27.6" x14ac:dyDescent="0.3">
      <c r="A136" s="3" t="s">
        <v>12</v>
      </c>
      <c r="B136" s="3" t="s">
        <v>13</v>
      </c>
      <c r="C136" s="3" t="s">
        <v>14</v>
      </c>
      <c r="D136" s="3" t="s">
        <v>796</v>
      </c>
      <c r="E136" s="3" t="s">
        <v>392</v>
      </c>
      <c r="F136" s="3" t="s">
        <v>388</v>
      </c>
      <c r="G136" s="3" t="s">
        <v>389</v>
      </c>
      <c r="H136" s="3" t="s">
        <v>390</v>
      </c>
      <c r="I136" s="22" t="s">
        <v>882</v>
      </c>
      <c r="J136" s="22" t="s">
        <v>883</v>
      </c>
      <c r="K136" s="3" t="s">
        <v>393</v>
      </c>
      <c r="L136" s="4">
        <v>75000</v>
      </c>
      <c r="M136" s="4">
        <v>0</v>
      </c>
      <c r="N136" s="4">
        <v>0</v>
      </c>
      <c r="O136" s="4">
        <f t="shared" si="6"/>
        <v>75000</v>
      </c>
      <c r="P136" s="4">
        <v>71190</v>
      </c>
      <c r="Q136" s="9"/>
      <c r="R136" s="10">
        <f t="shared" si="7"/>
        <v>71190</v>
      </c>
      <c r="S136" s="10">
        <v>71190</v>
      </c>
      <c r="T136" s="8">
        <v>0</v>
      </c>
      <c r="U136" s="4">
        <f t="shared" si="8"/>
        <v>3810</v>
      </c>
    </row>
    <row r="137" spans="1:21" ht="55.2" x14ac:dyDescent="0.3">
      <c r="A137" s="3" t="s">
        <v>205</v>
      </c>
      <c r="B137" s="3" t="s">
        <v>273</v>
      </c>
      <c r="C137" s="3" t="s">
        <v>14</v>
      </c>
      <c r="D137" s="3" t="s">
        <v>840</v>
      </c>
      <c r="E137" s="3" t="s">
        <v>592</v>
      </c>
      <c r="F137" s="3" t="s">
        <v>593</v>
      </c>
      <c r="G137" s="3" t="s">
        <v>594</v>
      </c>
      <c r="H137" s="3" t="s">
        <v>595</v>
      </c>
      <c r="I137" s="22" t="s">
        <v>868</v>
      </c>
      <c r="J137" s="22" t="s">
        <v>869</v>
      </c>
      <c r="K137" s="3" t="s">
        <v>596</v>
      </c>
      <c r="L137" s="4">
        <v>69810</v>
      </c>
      <c r="M137" s="4">
        <v>2500</v>
      </c>
      <c r="N137" s="4">
        <v>0</v>
      </c>
      <c r="O137" s="4">
        <f t="shared" si="6"/>
        <v>72310</v>
      </c>
      <c r="P137" s="4">
        <v>71841.5</v>
      </c>
      <c r="Q137" s="9"/>
      <c r="R137" s="10">
        <f t="shared" si="7"/>
        <v>71841.5</v>
      </c>
      <c r="S137" s="10">
        <v>71841.5</v>
      </c>
      <c r="T137" s="8">
        <v>0</v>
      </c>
      <c r="U137" s="4">
        <f t="shared" si="8"/>
        <v>468.5</v>
      </c>
    </row>
    <row r="138" spans="1:21" ht="41.4" x14ac:dyDescent="0.3">
      <c r="A138" s="3" t="s">
        <v>45</v>
      </c>
      <c r="B138" s="3" t="s">
        <v>262</v>
      </c>
      <c r="C138" s="3" t="s">
        <v>14</v>
      </c>
      <c r="D138" s="3" t="s">
        <v>787</v>
      </c>
      <c r="E138" s="3" t="s">
        <v>506</v>
      </c>
      <c r="F138" s="3" t="s">
        <v>502</v>
      </c>
      <c r="G138" s="3" t="s">
        <v>503</v>
      </c>
      <c r="H138" s="3" t="s">
        <v>504</v>
      </c>
      <c r="I138" s="22" t="s">
        <v>884</v>
      </c>
      <c r="J138" s="22" t="s">
        <v>885</v>
      </c>
      <c r="K138" s="3" t="s">
        <v>511</v>
      </c>
      <c r="L138" s="4">
        <v>2750000</v>
      </c>
      <c r="M138" s="4">
        <v>0</v>
      </c>
      <c r="N138" s="4">
        <v>-235309</v>
      </c>
      <c r="O138" s="4">
        <f t="shared" si="6"/>
        <v>2514691</v>
      </c>
      <c r="P138" s="4">
        <v>77413.7</v>
      </c>
      <c r="Q138" s="9"/>
      <c r="R138" s="10">
        <f t="shared" si="7"/>
        <v>77413.7</v>
      </c>
      <c r="S138" s="10">
        <v>77413.7</v>
      </c>
      <c r="T138" s="8">
        <v>0</v>
      </c>
      <c r="U138" s="4">
        <f t="shared" si="8"/>
        <v>2437277.2999999998</v>
      </c>
    </row>
    <row r="139" spans="1:21" ht="41.4" x14ac:dyDescent="0.3">
      <c r="A139" s="3" t="s">
        <v>35</v>
      </c>
      <c r="B139" s="3" t="s">
        <v>35</v>
      </c>
      <c r="C139" s="3" t="s">
        <v>14</v>
      </c>
      <c r="D139" s="3" t="s">
        <v>802</v>
      </c>
      <c r="E139" s="3" t="s">
        <v>291</v>
      </c>
      <c r="F139" s="3" t="s">
        <v>288</v>
      </c>
      <c r="G139" s="3" t="s">
        <v>289</v>
      </c>
      <c r="H139" s="3" t="s">
        <v>288</v>
      </c>
      <c r="I139" s="22" t="s">
        <v>992</v>
      </c>
      <c r="J139" s="22" t="s">
        <v>993</v>
      </c>
      <c r="K139" s="3" t="s">
        <v>292</v>
      </c>
      <c r="L139" s="4">
        <v>80000</v>
      </c>
      <c r="M139" s="4">
        <v>0</v>
      </c>
      <c r="N139" s="4">
        <v>0</v>
      </c>
      <c r="O139" s="4">
        <f t="shared" si="6"/>
        <v>80000</v>
      </c>
      <c r="P139" s="4">
        <v>80000</v>
      </c>
      <c r="Q139" s="9"/>
      <c r="R139" s="10">
        <f t="shared" si="7"/>
        <v>80000</v>
      </c>
      <c r="S139" s="10">
        <v>80000</v>
      </c>
      <c r="T139" s="8">
        <v>0</v>
      </c>
      <c r="U139" s="4">
        <f t="shared" si="8"/>
        <v>0</v>
      </c>
    </row>
    <row r="140" spans="1:21" ht="82.8" x14ac:dyDescent="0.3">
      <c r="A140" s="3" t="s">
        <v>203</v>
      </c>
      <c r="B140" s="3" t="s">
        <v>13</v>
      </c>
      <c r="C140" s="3" t="s">
        <v>14</v>
      </c>
      <c r="D140" s="3" t="s">
        <v>782</v>
      </c>
      <c r="E140" s="3" t="s">
        <v>563</v>
      </c>
      <c r="F140" s="3" t="s">
        <v>564</v>
      </c>
      <c r="G140" s="3" t="s">
        <v>565</v>
      </c>
      <c r="H140" s="3" t="s">
        <v>566</v>
      </c>
      <c r="I140" s="22" t="s">
        <v>878</v>
      </c>
      <c r="J140" s="22" t="s">
        <v>879</v>
      </c>
      <c r="K140" s="3" t="s">
        <v>567</v>
      </c>
      <c r="L140" s="4">
        <v>264000</v>
      </c>
      <c r="M140" s="4">
        <v>0</v>
      </c>
      <c r="N140" s="4">
        <v>-100000</v>
      </c>
      <c r="O140" s="4">
        <f t="shared" si="6"/>
        <v>164000</v>
      </c>
      <c r="P140" s="4">
        <v>81781</v>
      </c>
      <c r="Q140" s="9"/>
      <c r="R140" s="10">
        <f t="shared" si="7"/>
        <v>81781</v>
      </c>
      <c r="S140" s="10">
        <v>81781</v>
      </c>
      <c r="T140" s="8">
        <v>0</v>
      </c>
      <c r="U140" s="4">
        <f t="shared" si="8"/>
        <v>82219</v>
      </c>
    </row>
    <row r="141" spans="1:21" ht="55.2" x14ac:dyDescent="0.3">
      <c r="A141" s="3" t="s">
        <v>215</v>
      </c>
      <c r="B141" s="3" t="s">
        <v>273</v>
      </c>
      <c r="C141" s="3" t="s">
        <v>14</v>
      </c>
      <c r="D141" s="3" t="s">
        <v>837</v>
      </c>
      <c r="E141" s="3" t="s">
        <v>658</v>
      </c>
      <c r="F141" s="3" t="s">
        <v>659</v>
      </c>
      <c r="G141" s="3" t="s">
        <v>642</v>
      </c>
      <c r="H141" s="3" t="s">
        <v>643</v>
      </c>
      <c r="I141" s="22" t="s">
        <v>868</v>
      </c>
      <c r="J141" s="22" t="s">
        <v>869</v>
      </c>
      <c r="K141" s="3" t="s">
        <v>660</v>
      </c>
      <c r="L141" s="4">
        <v>245844</v>
      </c>
      <c r="M141" s="4">
        <v>-150000</v>
      </c>
      <c r="N141" s="4">
        <v>0</v>
      </c>
      <c r="O141" s="4">
        <f t="shared" si="6"/>
        <v>95844</v>
      </c>
      <c r="P141" s="4">
        <v>82850.210000000006</v>
      </c>
      <c r="Q141" s="9"/>
      <c r="R141" s="10">
        <f t="shared" si="7"/>
        <v>82850.210000000006</v>
      </c>
      <c r="S141" s="10">
        <v>82850.210000000006</v>
      </c>
      <c r="T141" s="8">
        <v>0</v>
      </c>
      <c r="U141" s="4">
        <f t="shared" si="8"/>
        <v>12993.789999999994</v>
      </c>
    </row>
    <row r="142" spans="1:21" ht="27.6" x14ac:dyDescent="0.3">
      <c r="A142" s="3" t="s">
        <v>203</v>
      </c>
      <c r="B142" s="3" t="s">
        <v>203</v>
      </c>
      <c r="C142" s="3" t="s">
        <v>14</v>
      </c>
      <c r="D142" s="3" t="s">
        <v>830</v>
      </c>
      <c r="E142" s="3" t="s">
        <v>710</v>
      </c>
      <c r="F142" s="3" t="s">
        <v>694</v>
      </c>
      <c r="G142" s="3" t="s">
        <v>711</v>
      </c>
      <c r="H142" s="3" t="s">
        <v>712</v>
      </c>
      <c r="I142" s="22" t="s">
        <v>994</v>
      </c>
      <c r="J142" s="22" t="s">
        <v>995</v>
      </c>
      <c r="K142" s="3" t="s">
        <v>713</v>
      </c>
      <c r="L142" s="4">
        <v>115000</v>
      </c>
      <c r="M142" s="4">
        <v>-30591.26</v>
      </c>
      <c r="N142" s="4">
        <v>0</v>
      </c>
      <c r="O142" s="4">
        <f t="shared" si="6"/>
        <v>84408.74</v>
      </c>
      <c r="P142" s="4">
        <v>84408.74</v>
      </c>
      <c r="Q142" s="9"/>
      <c r="R142" s="10">
        <f t="shared" si="7"/>
        <v>84408.74</v>
      </c>
      <c r="S142" s="10">
        <v>84408.74</v>
      </c>
      <c r="T142" s="8">
        <v>0</v>
      </c>
      <c r="U142" s="4">
        <f t="shared" si="8"/>
        <v>0</v>
      </c>
    </row>
    <row r="143" spans="1:21" ht="41.4" x14ac:dyDescent="0.3">
      <c r="A143" s="3" t="s">
        <v>12</v>
      </c>
      <c r="B143" s="3" t="s">
        <v>273</v>
      </c>
      <c r="C143" s="3" t="s">
        <v>14</v>
      </c>
      <c r="D143" s="3" t="s">
        <v>799</v>
      </c>
      <c r="E143" s="3" t="s">
        <v>317</v>
      </c>
      <c r="F143" s="3" t="s">
        <v>311</v>
      </c>
      <c r="G143" s="3" t="s">
        <v>312</v>
      </c>
      <c r="H143" s="3" t="s">
        <v>311</v>
      </c>
      <c r="I143" s="22" t="s">
        <v>970</v>
      </c>
      <c r="J143" s="22" t="s">
        <v>989</v>
      </c>
      <c r="K143" s="3" t="s">
        <v>313</v>
      </c>
      <c r="L143" s="4">
        <v>266000</v>
      </c>
      <c r="M143" s="4">
        <v>0</v>
      </c>
      <c r="N143" s="4">
        <v>0</v>
      </c>
      <c r="O143" s="4">
        <f t="shared" si="6"/>
        <v>266000</v>
      </c>
      <c r="P143" s="4">
        <v>85400</v>
      </c>
      <c r="Q143" s="9"/>
      <c r="R143" s="10">
        <f t="shared" si="7"/>
        <v>85400</v>
      </c>
      <c r="S143" s="10">
        <v>85400</v>
      </c>
      <c r="T143" s="8">
        <v>0</v>
      </c>
      <c r="U143" s="4">
        <f t="shared" si="8"/>
        <v>180600</v>
      </c>
    </row>
    <row r="144" spans="1:21" ht="82.8" x14ac:dyDescent="0.3">
      <c r="A144" s="3" t="s">
        <v>211</v>
      </c>
      <c r="B144" s="3" t="s">
        <v>13</v>
      </c>
      <c r="C144" s="3" t="s">
        <v>14</v>
      </c>
      <c r="D144" s="3" t="s">
        <v>785</v>
      </c>
      <c r="E144" s="3" t="s">
        <v>536</v>
      </c>
      <c r="F144" s="3" t="s">
        <v>524</v>
      </c>
      <c r="G144" s="3" t="s">
        <v>533</v>
      </c>
      <c r="H144" s="3" t="s">
        <v>534</v>
      </c>
      <c r="I144" s="22" t="s">
        <v>878</v>
      </c>
      <c r="J144" s="22" t="s">
        <v>879</v>
      </c>
      <c r="K144" s="3" t="s">
        <v>537</v>
      </c>
      <c r="L144" s="4">
        <v>386880</v>
      </c>
      <c r="M144" s="4">
        <v>-250000</v>
      </c>
      <c r="N144" s="4">
        <v>0</v>
      </c>
      <c r="O144" s="4">
        <f t="shared" si="6"/>
        <v>136880</v>
      </c>
      <c r="P144" s="4">
        <v>86075.89</v>
      </c>
      <c r="Q144" s="9"/>
      <c r="R144" s="10">
        <f t="shared" si="7"/>
        <v>86075.89</v>
      </c>
      <c r="S144" s="10">
        <v>86075.89</v>
      </c>
      <c r="T144" s="8">
        <v>0</v>
      </c>
      <c r="U144" s="4">
        <f t="shared" si="8"/>
        <v>50804.11</v>
      </c>
    </row>
    <row r="145" spans="1:21" x14ac:dyDescent="0.3">
      <c r="A145" s="3" t="s">
        <v>62</v>
      </c>
      <c r="B145" s="3" t="s">
        <v>62</v>
      </c>
      <c r="C145" s="3" t="s">
        <v>14</v>
      </c>
      <c r="D145" s="3" t="s">
        <v>797</v>
      </c>
      <c r="E145" s="3" t="s">
        <v>377</v>
      </c>
      <c r="F145" s="3" t="s">
        <v>372</v>
      </c>
      <c r="G145" s="3" t="s">
        <v>373</v>
      </c>
      <c r="H145" s="3" t="s">
        <v>372</v>
      </c>
      <c r="I145" s="22" t="s">
        <v>916</v>
      </c>
      <c r="J145" s="22" t="s">
        <v>917</v>
      </c>
      <c r="K145" s="3" t="s">
        <v>378</v>
      </c>
      <c r="L145" s="4">
        <v>150000</v>
      </c>
      <c r="M145" s="4">
        <v>0</v>
      </c>
      <c r="N145" s="4">
        <v>-60000</v>
      </c>
      <c r="O145" s="4">
        <f t="shared" si="6"/>
        <v>90000</v>
      </c>
      <c r="P145" s="4">
        <v>90000</v>
      </c>
      <c r="Q145" s="9"/>
      <c r="R145" s="10">
        <f t="shared" si="7"/>
        <v>90000</v>
      </c>
      <c r="S145" s="10">
        <v>90000</v>
      </c>
      <c r="T145" s="8">
        <v>0</v>
      </c>
      <c r="U145" s="4">
        <f t="shared" si="8"/>
        <v>0</v>
      </c>
    </row>
    <row r="146" spans="1:21" ht="41.4" x14ac:dyDescent="0.3">
      <c r="A146" s="3" t="s">
        <v>12</v>
      </c>
      <c r="B146" s="3" t="s">
        <v>70</v>
      </c>
      <c r="C146" s="3" t="s">
        <v>14</v>
      </c>
      <c r="D146" s="3" t="s">
        <v>812</v>
      </c>
      <c r="E146" s="3" t="s">
        <v>183</v>
      </c>
      <c r="F146" s="3" t="s">
        <v>184</v>
      </c>
      <c r="G146" s="3" t="s">
        <v>185</v>
      </c>
      <c r="H146" s="3" t="s">
        <v>184</v>
      </c>
      <c r="I146" s="22" t="s">
        <v>934</v>
      </c>
      <c r="J146" s="22" t="s">
        <v>935</v>
      </c>
      <c r="K146" s="3" t="s">
        <v>186</v>
      </c>
      <c r="L146" s="4">
        <v>120000</v>
      </c>
      <c r="M146" s="4">
        <v>0</v>
      </c>
      <c r="N146" s="4">
        <v>0</v>
      </c>
      <c r="O146" s="4">
        <f t="shared" si="6"/>
        <v>120000</v>
      </c>
      <c r="P146" s="4">
        <v>94151.15</v>
      </c>
      <c r="Q146" s="9">
        <v>-0.36</v>
      </c>
      <c r="R146" s="10">
        <f t="shared" si="7"/>
        <v>94150.79</v>
      </c>
      <c r="S146" s="10">
        <v>92484.76</v>
      </c>
      <c r="T146" s="8">
        <f>1666.392-0.36</f>
        <v>1666.0320000000002</v>
      </c>
      <c r="U146" s="4">
        <f t="shared" si="8"/>
        <v>25849.210000000006</v>
      </c>
    </row>
    <row r="147" spans="1:21" ht="55.2" x14ac:dyDescent="0.3">
      <c r="A147" s="3" t="s">
        <v>12</v>
      </c>
      <c r="B147" s="3" t="s">
        <v>13</v>
      </c>
      <c r="C147" s="3" t="s">
        <v>14</v>
      </c>
      <c r="D147" s="3" t="s">
        <v>824</v>
      </c>
      <c r="E147" s="3" t="s">
        <v>735</v>
      </c>
      <c r="F147" s="3" t="s">
        <v>88</v>
      </c>
      <c r="G147" s="3" t="s">
        <v>729</v>
      </c>
      <c r="H147" s="3" t="s">
        <v>90</v>
      </c>
      <c r="I147" s="22" t="s">
        <v>944</v>
      </c>
      <c r="J147" s="22" t="s">
        <v>945</v>
      </c>
      <c r="K147" s="3" t="s">
        <v>736</v>
      </c>
      <c r="L147" s="4">
        <v>0</v>
      </c>
      <c r="M147" s="4">
        <v>100000</v>
      </c>
      <c r="N147" s="4">
        <v>0</v>
      </c>
      <c r="O147" s="4">
        <f t="shared" si="6"/>
        <v>100000</v>
      </c>
      <c r="P147" s="4">
        <v>98423</v>
      </c>
      <c r="Q147" s="9"/>
      <c r="R147" s="10">
        <f t="shared" si="7"/>
        <v>98423</v>
      </c>
      <c r="S147" s="10">
        <v>98423</v>
      </c>
      <c r="T147" s="8">
        <v>0</v>
      </c>
      <c r="U147" s="4">
        <f t="shared" si="8"/>
        <v>1577</v>
      </c>
    </row>
    <row r="148" spans="1:21" ht="41.4" x14ac:dyDescent="0.3">
      <c r="A148" s="3" t="s">
        <v>12</v>
      </c>
      <c r="B148" s="3" t="s">
        <v>70</v>
      </c>
      <c r="C148" s="3" t="s">
        <v>14</v>
      </c>
      <c r="D148" s="3" t="s">
        <v>814</v>
      </c>
      <c r="E148" s="3" t="s">
        <v>179</v>
      </c>
      <c r="F148" s="3" t="s">
        <v>180</v>
      </c>
      <c r="G148" s="3" t="s">
        <v>181</v>
      </c>
      <c r="H148" s="3" t="s">
        <v>180</v>
      </c>
      <c r="I148" s="22" t="s">
        <v>934</v>
      </c>
      <c r="J148" s="22" t="s">
        <v>935</v>
      </c>
      <c r="K148" s="3" t="s">
        <v>182</v>
      </c>
      <c r="L148" s="4">
        <v>110000</v>
      </c>
      <c r="M148" s="4">
        <v>0</v>
      </c>
      <c r="N148" s="4">
        <v>0</v>
      </c>
      <c r="O148" s="4">
        <f t="shared" si="6"/>
        <v>110000</v>
      </c>
      <c r="P148" s="4">
        <v>99440</v>
      </c>
      <c r="Q148" s="9"/>
      <c r="R148" s="10">
        <f t="shared" si="7"/>
        <v>99440</v>
      </c>
      <c r="S148" s="10">
        <v>99440</v>
      </c>
      <c r="T148" s="8">
        <v>0</v>
      </c>
      <c r="U148" s="4">
        <f t="shared" si="8"/>
        <v>10560</v>
      </c>
    </row>
    <row r="149" spans="1:21" ht="27.6" x14ac:dyDescent="0.3">
      <c r="A149" s="3" t="s">
        <v>12</v>
      </c>
      <c r="B149" s="3" t="s">
        <v>13</v>
      </c>
      <c r="C149" s="3" t="s">
        <v>14</v>
      </c>
      <c r="D149" s="3" t="s">
        <v>832</v>
      </c>
      <c r="E149" s="3" t="s">
        <v>682</v>
      </c>
      <c r="F149" s="3" t="s">
        <v>676</v>
      </c>
      <c r="G149" s="3" t="s">
        <v>677</v>
      </c>
      <c r="H149" s="3" t="s">
        <v>678</v>
      </c>
      <c r="I149" s="22" t="s">
        <v>882</v>
      </c>
      <c r="J149" s="22" t="s">
        <v>883</v>
      </c>
      <c r="K149" s="3" t="s">
        <v>683</v>
      </c>
      <c r="L149" s="4">
        <v>150000</v>
      </c>
      <c r="M149" s="4">
        <v>0</v>
      </c>
      <c r="N149" s="4">
        <v>0</v>
      </c>
      <c r="O149" s="4">
        <f t="shared" si="6"/>
        <v>150000</v>
      </c>
      <c r="P149" s="4">
        <v>101700</v>
      </c>
      <c r="Q149" s="9"/>
      <c r="R149" s="10">
        <f t="shared" si="7"/>
        <v>101700</v>
      </c>
      <c r="S149" s="10">
        <v>101700</v>
      </c>
      <c r="T149" s="8">
        <v>0</v>
      </c>
      <c r="U149" s="4">
        <f t="shared" si="8"/>
        <v>48300</v>
      </c>
    </row>
    <row r="150" spans="1:21" ht="55.2" x14ac:dyDescent="0.3">
      <c r="A150" s="3" t="s">
        <v>203</v>
      </c>
      <c r="B150" s="3" t="s">
        <v>273</v>
      </c>
      <c r="C150" s="3" t="s">
        <v>14</v>
      </c>
      <c r="D150" s="3" t="s">
        <v>774</v>
      </c>
      <c r="E150" s="3" t="s">
        <v>625</v>
      </c>
      <c r="F150" s="3" t="s">
        <v>626</v>
      </c>
      <c r="G150" s="3" t="s">
        <v>623</v>
      </c>
      <c r="H150" s="3" t="s">
        <v>624</v>
      </c>
      <c r="I150" s="22" t="s">
        <v>868</v>
      </c>
      <c r="J150" s="22" t="s">
        <v>869</v>
      </c>
      <c r="K150" s="3" t="s">
        <v>616</v>
      </c>
      <c r="L150" s="4">
        <v>116973</v>
      </c>
      <c r="M150" s="4">
        <v>0</v>
      </c>
      <c r="N150" s="4">
        <v>0</v>
      </c>
      <c r="O150" s="4">
        <f t="shared" si="6"/>
        <v>116973</v>
      </c>
      <c r="P150" s="4">
        <v>115068</v>
      </c>
      <c r="Q150" s="9">
        <v>-9003</v>
      </c>
      <c r="R150" s="10">
        <f t="shared" si="7"/>
        <v>106065</v>
      </c>
      <c r="S150" s="10">
        <v>106065</v>
      </c>
      <c r="T150" s="8"/>
      <c r="U150" s="4">
        <f t="shared" si="8"/>
        <v>10908</v>
      </c>
    </row>
    <row r="151" spans="1:21" ht="41.4" x14ac:dyDescent="0.3">
      <c r="A151" s="3" t="s">
        <v>45</v>
      </c>
      <c r="B151" s="3" t="s">
        <v>262</v>
      </c>
      <c r="C151" s="3" t="s">
        <v>14</v>
      </c>
      <c r="D151" s="3" t="s">
        <v>787</v>
      </c>
      <c r="E151" s="3" t="s">
        <v>508</v>
      </c>
      <c r="F151" s="3" t="s">
        <v>502</v>
      </c>
      <c r="G151" s="3" t="s">
        <v>503</v>
      </c>
      <c r="H151" s="3" t="s">
        <v>504</v>
      </c>
      <c r="I151" s="22" t="s">
        <v>996</v>
      </c>
      <c r="J151" s="22" t="s">
        <v>997</v>
      </c>
      <c r="K151" s="3" t="s">
        <v>509</v>
      </c>
      <c r="L151" s="4">
        <v>2000000</v>
      </c>
      <c r="M151" s="4">
        <v>0</v>
      </c>
      <c r="N151" s="4">
        <v>-1892607</v>
      </c>
      <c r="O151" s="4">
        <f t="shared" si="6"/>
        <v>107393</v>
      </c>
      <c r="P151" s="4">
        <v>107392.6</v>
      </c>
      <c r="Q151" s="9"/>
      <c r="R151" s="10">
        <f t="shared" si="7"/>
        <v>107392.6</v>
      </c>
      <c r="S151" s="10">
        <v>107392.6</v>
      </c>
      <c r="T151" s="8">
        <v>0</v>
      </c>
      <c r="U151" s="4">
        <f t="shared" si="8"/>
        <v>0.39999999999417923</v>
      </c>
    </row>
    <row r="152" spans="1:21" ht="69" x14ac:dyDescent="0.3">
      <c r="A152" s="3" t="s">
        <v>203</v>
      </c>
      <c r="B152" s="3" t="s">
        <v>108</v>
      </c>
      <c r="C152" s="3" t="s">
        <v>14</v>
      </c>
      <c r="D152" s="3" t="s">
        <v>806</v>
      </c>
      <c r="E152" s="3" t="s">
        <v>243</v>
      </c>
      <c r="F152" s="3" t="s">
        <v>239</v>
      </c>
      <c r="G152" s="3" t="s">
        <v>240</v>
      </c>
      <c r="H152" s="3" t="s">
        <v>241</v>
      </c>
      <c r="I152" s="22" t="s">
        <v>998</v>
      </c>
      <c r="J152" s="22" t="s">
        <v>999</v>
      </c>
      <c r="K152" s="3" t="s">
        <v>244</v>
      </c>
      <c r="L152" s="4">
        <v>450000</v>
      </c>
      <c r="M152" s="4">
        <v>0</v>
      </c>
      <c r="N152" s="4">
        <v>-124349</v>
      </c>
      <c r="O152" s="4">
        <f t="shared" si="6"/>
        <v>325651</v>
      </c>
      <c r="P152" s="4">
        <v>110285.9</v>
      </c>
      <c r="Q152" s="9"/>
      <c r="R152" s="10">
        <f t="shared" si="7"/>
        <v>110285.9</v>
      </c>
      <c r="S152" s="10">
        <v>110285.9</v>
      </c>
      <c r="T152" s="8">
        <v>0</v>
      </c>
      <c r="U152" s="4">
        <f t="shared" si="8"/>
        <v>215365.1</v>
      </c>
    </row>
    <row r="153" spans="1:21" ht="55.2" x14ac:dyDescent="0.3">
      <c r="A153" s="3" t="s">
        <v>209</v>
      </c>
      <c r="B153" s="3" t="s">
        <v>273</v>
      </c>
      <c r="C153" s="3" t="s">
        <v>14</v>
      </c>
      <c r="D153" s="3" t="s">
        <v>837</v>
      </c>
      <c r="E153" s="3" t="s">
        <v>658</v>
      </c>
      <c r="F153" s="3" t="s">
        <v>659</v>
      </c>
      <c r="G153" s="3" t="s">
        <v>642</v>
      </c>
      <c r="H153" s="3" t="s">
        <v>643</v>
      </c>
      <c r="I153" s="22" t="s">
        <v>868</v>
      </c>
      <c r="J153" s="22" t="s">
        <v>869</v>
      </c>
      <c r="K153" s="3" t="s">
        <v>660</v>
      </c>
      <c r="L153" s="4">
        <v>282427</v>
      </c>
      <c r="M153" s="4">
        <v>-171645</v>
      </c>
      <c r="N153" s="4">
        <v>0</v>
      </c>
      <c r="O153" s="4">
        <f t="shared" si="6"/>
        <v>110782</v>
      </c>
      <c r="P153" s="4">
        <v>110777.76</v>
      </c>
      <c r="Q153" s="9"/>
      <c r="R153" s="10">
        <f t="shared" si="7"/>
        <v>110777.76</v>
      </c>
      <c r="S153" s="10">
        <v>110777.76</v>
      </c>
      <c r="T153" s="8">
        <v>0</v>
      </c>
      <c r="U153" s="4">
        <f t="shared" si="8"/>
        <v>4.2400000000052387</v>
      </c>
    </row>
    <row r="154" spans="1:21" ht="27.6" x14ac:dyDescent="0.3">
      <c r="A154" s="3" t="s">
        <v>12</v>
      </c>
      <c r="B154" s="3" t="s">
        <v>13</v>
      </c>
      <c r="C154" s="3" t="s">
        <v>14</v>
      </c>
      <c r="D154" s="3" t="s">
        <v>799</v>
      </c>
      <c r="E154" s="3" t="s">
        <v>318</v>
      </c>
      <c r="F154" s="3" t="s">
        <v>311</v>
      </c>
      <c r="G154" s="3" t="s">
        <v>312</v>
      </c>
      <c r="H154" s="3" t="s">
        <v>311</v>
      </c>
      <c r="I154" s="22" t="s">
        <v>954</v>
      </c>
      <c r="J154" s="22" t="s">
        <v>955</v>
      </c>
      <c r="K154" s="3" t="s">
        <v>313</v>
      </c>
      <c r="L154" s="4">
        <v>594000</v>
      </c>
      <c r="M154" s="4">
        <v>0</v>
      </c>
      <c r="N154" s="4">
        <v>0</v>
      </c>
      <c r="O154" s="4">
        <f t="shared" si="6"/>
        <v>594000</v>
      </c>
      <c r="P154" s="4">
        <v>112300</v>
      </c>
      <c r="Q154" s="9"/>
      <c r="R154" s="10">
        <f t="shared" si="7"/>
        <v>112300</v>
      </c>
      <c r="S154" s="10">
        <v>112300</v>
      </c>
      <c r="T154" s="8">
        <v>0</v>
      </c>
      <c r="U154" s="4">
        <f t="shared" si="8"/>
        <v>481700</v>
      </c>
    </row>
    <row r="155" spans="1:21" ht="55.2" x14ac:dyDescent="0.3">
      <c r="A155" s="3" t="s">
        <v>211</v>
      </c>
      <c r="B155" s="3" t="s">
        <v>273</v>
      </c>
      <c r="C155" s="3" t="s">
        <v>14</v>
      </c>
      <c r="D155" s="3" t="s">
        <v>774</v>
      </c>
      <c r="E155" s="3" t="s">
        <v>625</v>
      </c>
      <c r="F155" s="3" t="s">
        <v>626</v>
      </c>
      <c r="G155" s="3" t="s">
        <v>623</v>
      </c>
      <c r="H155" s="3" t="s">
        <v>624</v>
      </c>
      <c r="I155" s="22" t="s">
        <v>868</v>
      </c>
      <c r="J155" s="22" t="s">
        <v>869</v>
      </c>
      <c r="K155" s="3" t="s">
        <v>616</v>
      </c>
      <c r="L155" s="4">
        <v>123337</v>
      </c>
      <c r="M155" s="4">
        <v>1000</v>
      </c>
      <c r="N155" s="4">
        <v>0</v>
      </c>
      <c r="O155" s="4">
        <f t="shared" si="6"/>
        <v>124337</v>
      </c>
      <c r="P155" s="4">
        <v>124329</v>
      </c>
      <c r="Q155" s="9">
        <v>-10837</v>
      </c>
      <c r="R155" s="10">
        <f t="shared" si="7"/>
        <v>113492</v>
      </c>
      <c r="S155" s="10">
        <v>113492</v>
      </c>
      <c r="T155" s="8"/>
      <c r="U155" s="4">
        <f t="shared" si="8"/>
        <v>10845</v>
      </c>
    </row>
    <row r="156" spans="1:21" ht="55.2" x14ac:dyDescent="0.3">
      <c r="A156" s="3" t="s">
        <v>35</v>
      </c>
      <c r="B156" s="3" t="s">
        <v>108</v>
      </c>
      <c r="C156" s="3" t="s">
        <v>14</v>
      </c>
      <c r="D156" s="3" t="s">
        <v>809</v>
      </c>
      <c r="E156" s="3" t="s">
        <v>222</v>
      </c>
      <c r="F156" s="3" t="s">
        <v>223</v>
      </c>
      <c r="G156" s="3" t="s">
        <v>224</v>
      </c>
      <c r="H156" s="3" t="s">
        <v>223</v>
      </c>
      <c r="I156" s="22" t="s">
        <v>1000</v>
      </c>
      <c r="J156" s="22" t="s">
        <v>1001</v>
      </c>
      <c r="K156" s="3" t="s">
        <v>225</v>
      </c>
      <c r="L156" s="4">
        <v>150920</v>
      </c>
      <c r="M156" s="4">
        <v>0</v>
      </c>
      <c r="N156" s="4">
        <v>0</v>
      </c>
      <c r="O156" s="4">
        <f t="shared" si="6"/>
        <v>150920</v>
      </c>
      <c r="P156" s="4">
        <v>113494</v>
      </c>
      <c r="Q156" s="9"/>
      <c r="R156" s="10">
        <f t="shared" si="7"/>
        <v>113494</v>
      </c>
      <c r="S156" s="10">
        <v>113494</v>
      </c>
      <c r="T156" s="8">
        <v>0</v>
      </c>
      <c r="U156" s="4">
        <f t="shared" si="8"/>
        <v>37426</v>
      </c>
    </row>
    <row r="157" spans="1:21" ht="82.8" x14ac:dyDescent="0.3">
      <c r="A157" s="3" t="s">
        <v>207</v>
      </c>
      <c r="B157" s="3" t="s">
        <v>13</v>
      </c>
      <c r="C157" s="3" t="s">
        <v>14</v>
      </c>
      <c r="D157" s="3" t="s">
        <v>785</v>
      </c>
      <c r="E157" s="3" t="s">
        <v>536</v>
      </c>
      <c r="F157" s="3" t="s">
        <v>524</v>
      </c>
      <c r="G157" s="3" t="s">
        <v>533</v>
      </c>
      <c r="H157" s="3" t="s">
        <v>534</v>
      </c>
      <c r="I157" s="22" t="s">
        <v>878</v>
      </c>
      <c r="J157" s="22" t="s">
        <v>879</v>
      </c>
      <c r="K157" s="3" t="s">
        <v>537</v>
      </c>
      <c r="L157" s="4">
        <v>462000</v>
      </c>
      <c r="M157" s="4">
        <v>-300000</v>
      </c>
      <c r="N157" s="4">
        <v>0</v>
      </c>
      <c r="O157" s="4">
        <f t="shared" si="6"/>
        <v>162000</v>
      </c>
      <c r="P157" s="4">
        <v>114105.22</v>
      </c>
      <c r="Q157" s="9"/>
      <c r="R157" s="10">
        <f t="shared" si="7"/>
        <v>114105.22</v>
      </c>
      <c r="S157" s="10">
        <v>114105.22</v>
      </c>
      <c r="T157" s="8">
        <v>0</v>
      </c>
      <c r="U157" s="4">
        <f t="shared" si="8"/>
        <v>47894.78</v>
      </c>
    </row>
    <row r="158" spans="1:21" ht="55.2" x14ac:dyDescent="0.3">
      <c r="A158" s="3" t="s">
        <v>132</v>
      </c>
      <c r="B158" s="3" t="s">
        <v>273</v>
      </c>
      <c r="C158" s="3" t="s">
        <v>14</v>
      </c>
      <c r="D158" s="3" t="s">
        <v>840</v>
      </c>
      <c r="E158" s="3" t="s">
        <v>592</v>
      </c>
      <c r="F158" s="3" t="s">
        <v>593</v>
      </c>
      <c r="G158" s="3" t="s">
        <v>594</v>
      </c>
      <c r="H158" s="3" t="s">
        <v>595</v>
      </c>
      <c r="I158" s="22" t="s">
        <v>868</v>
      </c>
      <c r="J158" s="22" t="s">
        <v>869</v>
      </c>
      <c r="K158" s="3" t="s">
        <v>596</v>
      </c>
      <c r="L158" s="4">
        <v>119571</v>
      </c>
      <c r="M158" s="4">
        <v>0</v>
      </c>
      <c r="N158" s="4">
        <v>0</v>
      </c>
      <c r="O158" s="4">
        <f t="shared" si="6"/>
        <v>119571</v>
      </c>
      <c r="P158" s="4">
        <v>117422.09</v>
      </c>
      <c r="Q158" s="9"/>
      <c r="R158" s="10">
        <f t="shared" si="7"/>
        <v>117422.09</v>
      </c>
      <c r="S158" s="10">
        <v>117422.09</v>
      </c>
      <c r="T158" s="8">
        <v>0</v>
      </c>
      <c r="U158" s="4">
        <f t="shared" si="8"/>
        <v>2148.9100000000035</v>
      </c>
    </row>
    <row r="159" spans="1:21" ht="55.2" x14ac:dyDescent="0.3">
      <c r="A159" s="3" t="s">
        <v>12</v>
      </c>
      <c r="B159" s="3" t="s">
        <v>13</v>
      </c>
      <c r="C159" s="3" t="s">
        <v>14</v>
      </c>
      <c r="D159" s="3" t="s">
        <v>824</v>
      </c>
      <c r="E159" s="3" t="s">
        <v>87</v>
      </c>
      <c r="F159" s="3" t="s">
        <v>88</v>
      </c>
      <c r="G159" s="3" t="s">
        <v>89</v>
      </c>
      <c r="H159" s="3" t="s">
        <v>90</v>
      </c>
      <c r="I159" s="22" t="s">
        <v>868</v>
      </c>
      <c r="J159" s="22" t="s">
        <v>869</v>
      </c>
      <c r="K159" s="3" t="s">
        <v>91</v>
      </c>
      <c r="L159" s="4">
        <v>130000</v>
      </c>
      <c r="M159" s="4">
        <v>-12030.41</v>
      </c>
      <c r="N159" s="4">
        <v>0</v>
      </c>
      <c r="O159" s="4">
        <f t="shared" si="6"/>
        <v>117969.59</v>
      </c>
      <c r="P159" s="4">
        <v>117969.59</v>
      </c>
      <c r="Q159" s="9"/>
      <c r="R159" s="10">
        <f t="shared" si="7"/>
        <v>117969.59</v>
      </c>
      <c r="S159" s="10">
        <v>117969.59</v>
      </c>
      <c r="T159" s="8">
        <v>0</v>
      </c>
      <c r="U159" s="4">
        <f t="shared" si="8"/>
        <v>0</v>
      </c>
    </row>
    <row r="160" spans="1:21" ht="55.2" x14ac:dyDescent="0.3">
      <c r="A160" s="3" t="s">
        <v>205</v>
      </c>
      <c r="B160" s="3" t="s">
        <v>273</v>
      </c>
      <c r="C160" s="3" t="s">
        <v>14</v>
      </c>
      <c r="D160" s="3" t="s">
        <v>837</v>
      </c>
      <c r="E160" s="3" t="s">
        <v>658</v>
      </c>
      <c r="F160" s="3" t="s">
        <v>659</v>
      </c>
      <c r="G160" s="3" t="s">
        <v>642</v>
      </c>
      <c r="H160" s="3" t="s">
        <v>643</v>
      </c>
      <c r="I160" s="22" t="s">
        <v>944</v>
      </c>
      <c r="J160" s="22" t="s">
        <v>945</v>
      </c>
      <c r="K160" s="3" t="s">
        <v>660</v>
      </c>
      <c r="L160" s="4">
        <v>279244</v>
      </c>
      <c r="M160" s="4">
        <v>-125000</v>
      </c>
      <c r="N160" s="4">
        <v>0</v>
      </c>
      <c r="O160" s="4">
        <f t="shared" si="6"/>
        <v>154244</v>
      </c>
      <c r="P160" s="4">
        <v>118591.47</v>
      </c>
      <c r="Q160" s="9"/>
      <c r="R160" s="10">
        <f t="shared" si="7"/>
        <v>118591.47</v>
      </c>
      <c r="S160" s="10">
        <v>118591.47</v>
      </c>
      <c r="T160" s="8">
        <v>0</v>
      </c>
      <c r="U160" s="4">
        <f t="shared" si="8"/>
        <v>35652.53</v>
      </c>
    </row>
    <row r="161" spans="1:21" ht="55.2" x14ac:dyDescent="0.3">
      <c r="A161" s="3" t="s">
        <v>209</v>
      </c>
      <c r="B161" s="3" t="s">
        <v>13</v>
      </c>
      <c r="C161" s="3" t="s">
        <v>14</v>
      </c>
      <c r="D161" s="3" t="s">
        <v>785</v>
      </c>
      <c r="E161" s="3" t="s">
        <v>536</v>
      </c>
      <c r="F161" s="3" t="s">
        <v>524</v>
      </c>
      <c r="G161" s="3" t="s">
        <v>533</v>
      </c>
      <c r="H161" s="3" t="s">
        <v>534</v>
      </c>
      <c r="I161" s="22" t="s">
        <v>868</v>
      </c>
      <c r="J161" s="22" t="s">
        <v>869</v>
      </c>
      <c r="K161" s="3" t="s">
        <v>537</v>
      </c>
      <c r="L161" s="4">
        <v>499200</v>
      </c>
      <c r="M161" s="4">
        <v>-320000</v>
      </c>
      <c r="N161" s="4">
        <v>0</v>
      </c>
      <c r="O161" s="4">
        <f t="shared" si="6"/>
        <v>179200</v>
      </c>
      <c r="P161" s="4">
        <v>122714.71</v>
      </c>
      <c r="Q161" s="9"/>
      <c r="R161" s="10">
        <f t="shared" si="7"/>
        <v>122714.71</v>
      </c>
      <c r="S161" s="10">
        <v>122714.71</v>
      </c>
      <c r="T161" s="8">
        <v>0</v>
      </c>
      <c r="U161" s="4">
        <f t="shared" si="8"/>
        <v>56485.289999999994</v>
      </c>
    </row>
    <row r="162" spans="1:21" ht="55.2" x14ac:dyDescent="0.3">
      <c r="A162" s="3" t="s">
        <v>207</v>
      </c>
      <c r="B162" s="3" t="s">
        <v>273</v>
      </c>
      <c r="C162" s="3" t="s">
        <v>14</v>
      </c>
      <c r="D162" s="3" t="s">
        <v>774</v>
      </c>
      <c r="E162" s="3" t="s">
        <v>625</v>
      </c>
      <c r="F162" s="3" t="s">
        <v>626</v>
      </c>
      <c r="G162" s="3" t="s">
        <v>623</v>
      </c>
      <c r="H162" s="3" t="s">
        <v>624</v>
      </c>
      <c r="I162" s="22" t="s">
        <v>868</v>
      </c>
      <c r="J162" s="22" t="s">
        <v>869</v>
      </c>
      <c r="K162" s="3" t="s">
        <v>616</v>
      </c>
      <c r="L162" s="4">
        <v>137532</v>
      </c>
      <c r="M162" s="4">
        <v>0</v>
      </c>
      <c r="N162" s="4">
        <v>0</v>
      </c>
      <c r="O162" s="4">
        <f t="shared" si="6"/>
        <v>137532</v>
      </c>
      <c r="P162" s="4">
        <v>135297</v>
      </c>
      <c r="Q162" s="9">
        <v>-10658</v>
      </c>
      <c r="R162" s="10">
        <f t="shared" si="7"/>
        <v>124639</v>
      </c>
      <c r="S162" s="10">
        <v>124639</v>
      </c>
      <c r="T162" s="8"/>
      <c r="U162" s="4">
        <f t="shared" si="8"/>
        <v>12893</v>
      </c>
    </row>
    <row r="163" spans="1:21" ht="27.6" x14ac:dyDescent="0.3">
      <c r="A163" s="3" t="s">
        <v>203</v>
      </c>
      <c r="B163" s="3" t="s">
        <v>108</v>
      </c>
      <c r="C163" s="3" t="s">
        <v>14</v>
      </c>
      <c r="D163" s="3" t="s">
        <v>833</v>
      </c>
      <c r="E163" s="3" t="s">
        <v>666</v>
      </c>
      <c r="F163" s="3" t="s">
        <v>667</v>
      </c>
      <c r="G163" s="3" t="s">
        <v>668</v>
      </c>
      <c r="H163" s="3" t="s">
        <v>669</v>
      </c>
      <c r="I163" s="22" t="s">
        <v>896</v>
      </c>
      <c r="J163" s="22" t="s">
        <v>897</v>
      </c>
      <c r="K163" s="3" t="s">
        <v>670</v>
      </c>
      <c r="L163" s="4">
        <v>197600</v>
      </c>
      <c r="M163" s="4">
        <v>0</v>
      </c>
      <c r="N163" s="4">
        <v>-28000</v>
      </c>
      <c r="O163" s="4">
        <f t="shared" si="6"/>
        <v>169600</v>
      </c>
      <c r="P163" s="4">
        <v>125767.48</v>
      </c>
      <c r="Q163" s="9"/>
      <c r="R163" s="10">
        <f t="shared" si="7"/>
        <v>125767.48</v>
      </c>
      <c r="S163" s="10">
        <v>125767.48</v>
      </c>
      <c r="T163" s="8">
        <v>0</v>
      </c>
      <c r="U163" s="4">
        <f t="shared" si="8"/>
        <v>43832.520000000004</v>
      </c>
    </row>
    <row r="164" spans="1:21" ht="27.6" x14ac:dyDescent="0.3">
      <c r="A164" s="3" t="s">
        <v>205</v>
      </c>
      <c r="B164" s="3" t="s">
        <v>108</v>
      </c>
      <c r="C164" s="3" t="s">
        <v>14</v>
      </c>
      <c r="D164" s="3" t="s">
        <v>833</v>
      </c>
      <c r="E164" s="3" t="s">
        <v>666</v>
      </c>
      <c r="F164" s="3" t="s">
        <v>667</v>
      </c>
      <c r="G164" s="3" t="s">
        <v>668</v>
      </c>
      <c r="H164" s="3" t="s">
        <v>669</v>
      </c>
      <c r="I164" s="22" t="s">
        <v>896</v>
      </c>
      <c r="J164" s="22" t="s">
        <v>897</v>
      </c>
      <c r="K164" s="3" t="s">
        <v>670</v>
      </c>
      <c r="L164" s="4">
        <v>197600</v>
      </c>
      <c r="M164" s="4">
        <v>0</v>
      </c>
      <c r="N164" s="4">
        <v>-28000</v>
      </c>
      <c r="O164" s="4">
        <f t="shared" si="6"/>
        <v>169600</v>
      </c>
      <c r="P164" s="4">
        <v>125767.48</v>
      </c>
      <c r="Q164" s="9"/>
      <c r="R164" s="10">
        <f t="shared" si="7"/>
        <v>125767.48</v>
      </c>
      <c r="S164" s="10">
        <v>125767.48</v>
      </c>
      <c r="T164" s="8">
        <v>0</v>
      </c>
      <c r="U164" s="4">
        <f t="shared" si="8"/>
        <v>43832.520000000004</v>
      </c>
    </row>
    <row r="165" spans="1:21" ht="27.6" x14ac:dyDescent="0.3">
      <c r="A165" s="3" t="s">
        <v>207</v>
      </c>
      <c r="B165" s="3" t="s">
        <v>108</v>
      </c>
      <c r="C165" s="3" t="s">
        <v>14</v>
      </c>
      <c r="D165" s="3" t="s">
        <v>833</v>
      </c>
      <c r="E165" s="3" t="s">
        <v>666</v>
      </c>
      <c r="F165" s="3" t="s">
        <v>667</v>
      </c>
      <c r="G165" s="3" t="s">
        <v>668</v>
      </c>
      <c r="H165" s="3" t="s">
        <v>669</v>
      </c>
      <c r="I165" s="22" t="s">
        <v>896</v>
      </c>
      <c r="J165" s="22" t="s">
        <v>897</v>
      </c>
      <c r="K165" s="3" t="s">
        <v>670</v>
      </c>
      <c r="L165" s="4">
        <v>197600</v>
      </c>
      <c r="M165" s="4">
        <v>0</v>
      </c>
      <c r="N165" s="4">
        <v>-28000</v>
      </c>
      <c r="O165" s="4">
        <f t="shared" si="6"/>
        <v>169600</v>
      </c>
      <c r="P165" s="4">
        <v>125767.48</v>
      </c>
      <c r="Q165" s="9"/>
      <c r="R165" s="10">
        <f t="shared" si="7"/>
        <v>125767.48</v>
      </c>
      <c r="S165" s="10">
        <v>125767.48</v>
      </c>
      <c r="T165" s="8">
        <v>0</v>
      </c>
      <c r="U165" s="4">
        <f t="shared" si="8"/>
        <v>43832.520000000004</v>
      </c>
    </row>
    <row r="166" spans="1:21" ht="27.6" x14ac:dyDescent="0.3">
      <c r="A166" s="3" t="s">
        <v>209</v>
      </c>
      <c r="B166" s="3" t="s">
        <v>108</v>
      </c>
      <c r="C166" s="3" t="s">
        <v>14</v>
      </c>
      <c r="D166" s="3" t="s">
        <v>833</v>
      </c>
      <c r="E166" s="3" t="s">
        <v>666</v>
      </c>
      <c r="F166" s="3" t="s">
        <v>667</v>
      </c>
      <c r="G166" s="3" t="s">
        <v>668</v>
      </c>
      <c r="H166" s="3" t="s">
        <v>669</v>
      </c>
      <c r="I166" s="22" t="s">
        <v>896</v>
      </c>
      <c r="J166" s="22" t="s">
        <v>897</v>
      </c>
      <c r="K166" s="3" t="s">
        <v>670</v>
      </c>
      <c r="L166" s="4">
        <v>197600</v>
      </c>
      <c r="M166" s="4">
        <v>0</v>
      </c>
      <c r="N166" s="4">
        <v>-28000</v>
      </c>
      <c r="O166" s="4">
        <f t="shared" si="6"/>
        <v>169600</v>
      </c>
      <c r="P166" s="4">
        <v>125767.48</v>
      </c>
      <c r="Q166" s="9"/>
      <c r="R166" s="10">
        <f t="shared" si="7"/>
        <v>125767.48</v>
      </c>
      <c r="S166" s="10">
        <v>125767.48</v>
      </c>
      <c r="T166" s="8">
        <v>0</v>
      </c>
      <c r="U166" s="4">
        <f t="shared" si="8"/>
        <v>43832.520000000004</v>
      </c>
    </row>
    <row r="167" spans="1:21" ht="27.6" x14ac:dyDescent="0.3">
      <c r="A167" s="3" t="s">
        <v>211</v>
      </c>
      <c r="B167" s="3" t="s">
        <v>108</v>
      </c>
      <c r="C167" s="3" t="s">
        <v>14</v>
      </c>
      <c r="D167" s="3" t="s">
        <v>833</v>
      </c>
      <c r="E167" s="3" t="s">
        <v>666</v>
      </c>
      <c r="F167" s="3" t="s">
        <v>667</v>
      </c>
      <c r="G167" s="3" t="s">
        <v>668</v>
      </c>
      <c r="H167" s="3" t="s">
        <v>669</v>
      </c>
      <c r="I167" s="22" t="s">
        <v>896</v>
      </c>
      <c r="J167" s="22" t="s">
        <v>897</v>
      </c>
      <c r="K167" s="3" t="s">
        <v>670</v>
      </c>
      <c r="L167" s="4">
        <v>197600</v>
      </c>
      <c r="M167" s="4">
        <v>0</v>
      </c>
      <c r="N167" s="4">
        <v>0</v>
      </c>
      <c r="O167" s="4">
        <f t="shared" si="6"/>
        <v>197600</v>
      </c>
      <c r="P167" s="4">
        <v>125767.48</v>
      </c>
      <c r="Q167" s="9"/>
      <c r="R167" s="10">
        <f t="shared" si="7"/>
        <v>125767.48</v>
      </c>
      <c r="S167" s="10">
        <v>125767.48</v>
      </c>
      <c r="T167" s="8">
        <v>0</v>
      </c>
      <c r="U167" s="4">
        <f t="shared" si="8"/>
        <v>71832.52</v>
      </c>
    </row>
    <row r="168" spans="1:21" ht="27.6" x14ac:dyDescent="0.3">
      <c r="A168" s="3" t="s">
        <v>132</v>
      </c>
      <c r="B168" s="3" t="s">
        <v>108</v>
      </c>
      <c r="C168" s="3" t="s">
        <v>14</v>
      </c>
      <c r="D168" s="3" t="s">
        <v>833</v>
      </c>
      <c r="E168" s="3" t="s">
        <v>666</v>
      </c>
      <c r="F168" s="3" t="s">
        <v>667</v>
      </c>
      <c r="G168" s="3" t="s">
        <v>668</v>
      </c>
      <c r="H168" s="3" t="s">
        <v>669</v>
      </c>
      <c r="I168" s="22" t="s">
        <v>896</v>
      </c>
      <c r="J168" s="22" t="s">
        <v>897</v>
      </c>
      <c r="K168" s="3" t="s">
        <v>670</v>
      </c>
      <c r="L168" s="4">
        <v>197600</v>
      </c>
      <c r="M168" s="4">
        <v>0</v>
      </c>
      <c r="N168" s="4">
        <v>-28000</v>
      </c>
      <c r="O168" s="4">
        <f t="shared" si="6"/>
        <v>169600</v>
      </c>
      <c r="P168" s="4">
        <v>125767.48</v>
      </c>
      <c r="Q168" s="9"/>
      <c r="R168" s="10">
        <f t="shared" si="7"/>
        <v>125767.48</v>
      </c>
      <c r="S168" s="10">
        <v>125767.48</v>
      </c>
      <c r="T168" s="8">
        <v>0</v>
      </c>
      <c r="U168" s="4">
        <f t="shared" si="8"/>
        <v>43832.520000000004</v>
      </c>
    </row>
    <row r="169" spans="1:21" ht="27.6" x14ac:dyDescent="0.3">
      <c r="A169" s="3" t="s">
        <v>213</v>
      </c>
      <c r="B169" s="3" t="s">
        <v>108</v>
      </c>
      <c r="C169" s="3" t="s">
        <v>14</v>
      </c>
      <c r="D169" s="3" t="s">
        <v>833</v>
      </c>
      <c r="E169" s="3" t="s">
        <v>666</v>
      </c>
      <c r="F169" s="3" t="s">
        <v>667</v>
      </c>
      <c r="G169" s="3" t="s">
        <v>668</v>
      </c>
      <c r="H169" s="3" t="s">
        <v>669</v>
      </c>
      <c r="I169" s="22" t="s">
        <v>896</v>
      </c>
      <c r="J169" s="22" t="s">
        <v>897</v>
      </c>
      <c r="K169" s="3" t="s">
        <v>670</v>
      </c>
      <c r="L169" s="4">
        <v>197600</v>
      </c>
      <c r="M169" s="4">
        <v>0</v>
      </c>
      <c r="N169" s="4">
        <v>-28000</v>
      </c>
      <c r="O169" s="4">
        <f t="shared" si="6"/>
        <v>169600</v>
      </c>
      <c r="P169" s="4">
        <v>125767.48</v>
      </c>
      <c r="Q169" s="9"/>
      <c r="R169" s="10">
        <f t="shared" si="7"/>
        <v>125767.48</v>
      </c>
      <c r="S169" s="10">
        <v>125767.48</v>
      </c>
      <c r="T169" s="8">
        <v>0</v>
      </c>
      <c r="U169" s="4">
        <f t="shared" si="8"/>
        <v>43832.520000000004</v>
      </c>
    </row>
    <row r="170" spans="1:21" ht="27.6" x14ac:dyDescent="0.3">
      <c r="A170" s="3" t="s">
        <v>215</v>
      </c>
      <c r="B170" s="3" t="s">
        <v>108</v>
      </c>
      <c r="C170" s="3" t="s">
        <v>14</v>
      </c>
      <c r="D170" s="3" t="s">
        <v>833</v>
      </c>
      <c r="E170" s="3" t="s">
        <v>666</v>
      </c>
      <c r="F170" s="3" t="s">
        <v>667</v>
      </c>
      <c r="G170" s="3" t="s">
        <v>668</v>
      </c>
      <c r="H170" s="3" t="s">
        <v>669</v>
      </c>
      <c r="I170" s="22" t="s">
        <v>896</v>
      </c>
      <c r="J170" s="22" t="s">
        <v>897</v>
      </c>
      <c r="K170" s="3" t="s">
        <v>670</v>
      </c>
      <c r="L170" s="4">
        <v>197600</v>
      </c>
      <c r="M170" s="4">
        <v>0</v>
      </c>
      <c r="N170" s="4">
        <v>-28000</v>
      </c>
      <c r="O170" s="4">
        <f t="shared" si="6"/>
        <v>169600</v>
      </c>
      <c r="P170" s="4">
        <v>125767.48</v>
      </c>
      <c r="Q170" s="9"/>
      <c r="R170" s="10">
        <f t="shared" si="7"/>
        <v>125767.48</v>
      </c>
      <c r="S170" s="10">
        <v>125767.48</v>
      </c>
      <c r="T170" s="8">
        <v>0</v>
      </c>
      <c r="U170" s="4">
        <f t="shared" si="8"/>
        <v>43832.520000000004</v>
      </c>
    </row>
    <row r="171" spans="1:21" ht="41.4" x14ac:dyDescent="0.3">
      <c r="A171" s="3" t="s">
        <v>12</v>
      </c>
      <c r="B171" s="3" t="s">
        <v>70</v>
      </c>
      <c r="C171" s="3" t="s">
        <v>14</v>
      </c>
      <c r="D171" s="3" t="s">
        <v>799</v>
      </c>
      <c r="E171" s="3" t="s">
        <v>314</v>
      </c>
      <c r="F171" s="3" t="s">
        <v>311</v>
      </c>
      <c r="G171" s="3" t="s">
        <v>312</v>
      </c>
      <c r="H171" s="3" t="s">
        <v>311</v>
      </c>
      <c r="I171" s="22" t="s">
        <v>928</v>
      </c>
      <c r="J171" s="22" t="s">
        <v>929</v>
      </c>
      <c r="K171" s="3" t="s">
        <v>313</v>
      </c>
      <c r="L171" s="4">
        <v>215000</v>
      </c>
      <c r="M171" s="4">
        <v>-47900</v>
      </c>
      <c r="N171" s="4">
        <v>0</v>
      </c>
      <c r="O171" s="4">
        <f t="shared" si="6"/>
        <v>167100</v>
      </c>
      <c r="P171" s="4">
        <v>126300</v>
      </c>
      <c r="Q171" s="9"/>
      <c r="R171" s="10">
        <f t="shared" si="7"/>
        <v>126300</v>
      </c>
      <c r="S171" s="10">
        <v>126300</v>
      </c>
      <c r="T171" s="8">
        <v>0</v>
      </c>
      <c r="U171" s="4">
        <f t="shared" si="8"/>
        <v>40800</v>
      </c>
    </row>
    <row r="172" spans="1:21" ht="55.2" x14ac:dyDescent="0.3">
      <c r="A172" s="3" t="s">
        <v>209</v>
      </c>
      <c r="B172" s="3" t="s">
        <v>273</v>
      </c>
      <c r="C172" s="3" t="s">
        <v>14</v>
      </c>
      <c r="D172" s="3" t="s">
        <v>774</v>
      </c>
      <c r="E172" s="3" t="s">
        <v>625</v>
      </c>
      <c r="F172" s="3" t="s">
        <v>626</v>
      </c>
      <c r="G172" s="3" t="s">
        <v>623</v>
      </c>
      <c r="H172" s="3" t="s">
        <v>624</v>
      </c>
      <c r="I172" s="22" t="s">
        <v>868</v>
      </c>
      <c r="J172" s="22" t="s">
        <v>869</v>
      </c>
      <c r="K172" s="3" t="s">
        <v>616</v>
      </c>
      <c r="L172" s="4">
        <v>141213</v>
      </c>
      <c r="M172" s="4">
        <v>0</v>
      </c>
      <c r="N172" s="4">
        <v>0</v>
      </c>
      <c r="O172" s="4">
        <f t="shared" si="6"/>
        <v>141213</v>
      </c>
      <c r="P172" s="4">
        <v>137740</v>
      </c>
      <c r="Q172" s="9">
        <v>-9788</v>
      </c>
      <c r="R172" s="10">
        <f t="shared" si="7"/>
        <v>127952</v>
      </c>
      <c r="S172" s="10">
        <v>127952</v>
      </c>
      <c r="T172" s="8"/>
      <c r="U172" s="4">
        <f t="shared" si="8"/>
        <v>13261</v>
      </c>
    </row>
    <row r="173" spans="1:21" ht="41.4" x14ac:dyDescent="0.3">
      <c r="A173" s="3" t="s">
        <v>12</v>
      </c>
      <c r="B173" s="3" t="s">
        <v>13</v>
      </c>
      <c r="C173" s="3" t="s">
        <v>14</v>
      </c>
      <c r="D173" s="3" t="s">
        <v>796</v>
      </c>
      <c r="E173" s="3" t="s">
        <v>394</v>
      </c>
      <c r="F173" s="3" t="s">
        <v>388</v>
      </c>
      <c r="G173" s="3" t="s">
        <v>389</v>
      </c>
      <c r="H173" s="3" t="s">
        <v>390</v>
      </c>
      <c r="I173" s="22" t="s">
        <v>882</v>
      </c>
      <c r="J173" s="22" t="s">
        <v>883</v>
      </c>
      <c r="K173" s="3" t="s">
        <v>395</v>
      </c>
      <c r="L173" s="4">
        <v>300000</v>
      </c>
      <c r="M173" s="4">
        <v>-162000</v>
      </c>
      <c r="N173" s="4">
        <v>0</v>
      </c>
      <c r="O173" s="4">
        <f t="shared" si="6"/>
        <v>138000</v>
      </c>
      <c r="P173" s="4">
        <v>128000</v>
      </c>
      <c r="Q173" s="9"/>
      <c r="R173" s="10">
        <f t="shared" si="7"/>
        <v>128000</v>
      </c>
      <c r="S173" s="10">
        <v>126407.08</v>
      </c>
      <c r="T173" s="8">
        <v>1592.92</v>
      </c>
      <c r="U173" s="4">
        <f t="shared" si="8"/>
        <v>10000</v>
      </c>
    </row>
    <row r="174" spans="1:21" ht="55.2" x14ac:dyDescent="0.3">
      <c r="A174" s="3" t="s">
        <v>205</v>
      </c>
      <c r="B174" s="3" t="s">
        <v>273</v>
      </c>
      <c r="C174" s="3" t="s">
        <v>14</v>
      </c>
      <c r="D174" s="3" t="s">
        <v>774</v>
      </c>
      <c r="E174" s="3" t="s">
        <v>625</v>
      </c>
      <c r="F174" s="3" t="s">
        <v>626</v>
      </c>
      <c r="G174" s="3" t="s">
        <v>623</v>
      </c>
      <c r="H174" s="3" t="s">
        <v>624</v>
      </c>
      <c r="I174" s="22" t="s">
        <v>868</v>
      </c>
      <c r="J174" s="22" t="s">
        <v>869</v>
      </c>
      <c r="K174" s="3" t="s">
        <v>616</v>
      </c>
      <c r="L174" s="4">
        <v>139621</v>
      </c>
      <c r="M174" s="4">
        <v>5000</v>
      </c>
      <c r="N174" s="4">
        <v>0</v>
      </c>
      <c r="O174" s="4">
        <f t="shared" si="6"/>
        <v>144621</v>
      </c>
      <c r="P174" s="4">
        <v>143684</v>
      </c>
      <c r="Q174" s="9">
        <v>-11472</v>
      </c>
      <c r="R174" s="10">
        <f t="shared" si="7"/>
        <v>132212</v>
      </c>
      <c r="S174" s="10">
        <v>132212</v>
      </c>
      <c r="T174" s="8"/>
      <c r="U174" s="4">
        <f t="shared" si="8"/>
        <v>12409</v>
      </c>
    </row>
    <row r="175" spans="1:21" ht="55.2" x14ac:dyDescent="0.3">
      <c r="A175" s="3" t="s">
        <v>215</v>
      </c>
      <c r="B175" s="3" t="s">
        <v>273</v>
      </c>
      <c r="C175" s="3" t="s">
        <v>14</v>
      </c>
      <c r="D175" s="3" t="s">
        <v>774</v>
      </c>
      <c r="E175" s="3" t="s">
        <v>625</v>
      </c>
      <c r="F175" s="3" t="s">
        <v>626</v>
      </c>
      <c r="G175" s="3" t="s">
        <v>623</v>
      </c>
      <c r="H175" s="3" t="s">
        <v>624</v>
      </c>
      <c r="I175" s="22" t="s">
        <v>868</v>
      </c>
      <c r="J175" s="22" t="s">
        <v>869</v>
      </c>
      <c r="K175" s="3" t="s">
        <v>616</v>
      </c>
      <c r="L175" s="4">
        <v>122922</v>
      </c>
      <c r="M175" s="4">
        <v>48000</v>
      </c>
      <c r="N175" s="4">
        <v>0</v>
      </c>
      <c r="O175" s="4">
        <f t="shared" si="6"/>
        <v>170922</v>
      </c>
      <c r="P175" s="4">
        <v>144448</v>
      </c>
      <c r="Q175" s="9">
        <v>-10103</v>
      </c>
      <c r="R175" s="10">
        <f t="shared" si="7"/>
        <v>134345</v>
      </c>
      <c r="S175" s="10">
        <v>134345</v>
      </c>
      <c r="T175" s="8"/>
      <c r="U175" s="4">
        <f t="shared" si="8"/>
        <v>36577</v>
      </c>
    </row>
    <row r="176" spans="1:21" ht="69" x14ac:dyDescent="0.3">
      <c r="A176" s="3" t="s">
        <v>211</v>
      </c>
      <c r="B176" s="3" t="s">
        <v>108</v>
      </c>
      <c r="C176" s="3" t="s">
        <v>14</v>
      </c>
      <c r="D176" s="3" t="s">
        <v>806</v>
      </c>
      <c r="E176" s="3" t="s">
        <v>249</v>
      </c>
      <c r="F176" s="3" t="s">
        <v>239</v>
      </c>
      <c r="G176" s="3" t="s">
        <v>240</v>
      </c>
      <c r="H176" s="3" t="s">
        <v>241</v>
      </c>
      <c r="I176" s="22" t="s">
        <v>1002</v>
      </c>
      <c r="J176" s="22" t="s">
        <v>1003</v>
      </c>
      <c r="K176" s="3" t="s">
        <v>250</v>
      </c>
      <c r="L176" s="4">
        <v>450000</v>
      </c>
      <c r="M176" s="4">
        <v>0</v>
      </c>
      <c r="N176" s="4">
        <v>-93702</v>
      </c>
      <c r="O176" s="4">
        <f t="shared" si="6"/>
        <v>356298</v>
      </c>
      <c r="P176" s="4">
        <v>137184.9</v>
      </c>
      <c r="Q176" s="9"/>
      <c r="R176" s="10">
        <f t="shared" si="7"/>
        <v>137184.9</v>
      </c>
      <c r="S176" s="10">
        <v>137184.9</v>
      </c>
      <c r="T176" s="8">
        <v>0</v>
      </c>
      <c r="U176" s="4">
        <f t="shared" si="8"/>
        <v>219113.1</v>
      </c>
    </row>
    <row r="177" spans="1:21" ht="69" x14ac:dyDescent="0.3">
      <c r="A177" s="3" t="s">
        <v>12</v>
      </c>
      <c r="B177" s="3" t="s">
        <v>70</v>
      </c>
      <c r="C177" s="3" t="s">
        <v>14</v>
      </c>
      <c r="D177" s="3" t="s">
        <v>819</v>
      </c>
      <c r="E177" s="3" t="s">
        <v>143</v>
      </c>
      <c r="F177" s="3" t="s">
        <v>144</v>
      </c>
      <c r="G177" s="3" t="s">
        <v>145</v>
      </c>
      <c r="H177" s="3" t="s">
        <v>144</v>
      </c>
      <c r="I177" s="22" t="s">
        <v>868</v>
      </c>
      <c r="J177" s="22" t="s">
        <v>869</v>
      </c>
      <c r="K177" s="3" t="s">
        <v>146</v>
      </c>
      <c r="L177" s="4">
        <v>220000</v>
      </c>
      <c r="M177" s="4">
        <v>0</v>
      </c>
      <c r="N177" s="4">
        <v>0</v>
      </c>
      <c r="O177" s="4">
        <f t="shared" si="6"/>
        <v>220000</v>
      </c>
      <c r="P177" s="4">
        <v>144753</v>
      </c>
      <c r="Q177" s="9"/>
      <c r="R177" s="10">
        <f t="shared" si="7"/>
        <v>144753</v>
      </c>
      <c r="S177" s="10">
        <v>142191</v>
      </c>
      <c r="T177" s="8">
        <v>2562</v>
      </c>
      <c r="U177" s="4">
        <f t="shared" si="8"/>
        <v>75247</v>
      </c>
    </row>
    <row r="178" spans="1:21" ht="55.2" x14ac:dyDescent="0.3">
      <c r="A178" s="3" t="s">
        <v>203</v>
      </c>
      <c r="B178" s="3" t="s">
        <v>273</v>
      </c>
      <c r="C178" s="3" t="s">
        <v>14</v>
      </c>
      <c r="D178" s="3" t="s">
        <v>837</v>
      </c>
      <c r="E178" s="3" t="s">
        <v>658</v>
      </c>
      <c r="F178" s="3" t="s">
        <v>659</v>
      </c>
      <c r="G178" s="3" t="s">
        <v>642</v>
      </c>
      <c r="H178" s="3" t="s">
        <v>643</v>
      </c>
      <c r="I178" s="22" t="s">
        <v>868</v>
      </c>
      <c r="J178" s="22" t="s">
        <v>869</v>
      </c>
      <c r="K178" s="3" t="s">
        <v>660</v>
      </c>
      <c r="L178" s="4">
        <v>233947</v>
      </c>
      <c r="M178" s="4">
        <v>-50000</v>
      </c>
      <c r="N178" s="4">
        <v>0</v>
      </c>
      <c r="O178" s="4">
        <f t="shared" si="6"/>
        <v>183947</v>
      </c>
      <c r="P178" s="4">
        <v>145476.13</v>
      </c>
      <c r="Q178" s="9"/>
      <c r="R178" s="10">
        <f t="shared" si="7"/>
        <v>145476.13</v>
      </c>
      <c r="S178" s="10">
        <v>145476.13</v>
      </c>
      <c r="T178" s="8">
        <v>0</v>
      </c>
      <c r="U178" s="4">
        <f t="shared" si="8"/>
        <v>38470.869999999995</v>
      </c>
    </row>
    <row r="179" spans="1:21" ht="41.4" x14ac:dyDescent="0.3">
      <c r="A179" s="3" t="s">
        <v>195</v>
      </c>
      <c r="B179" s="3" t="s">
        <v>196</v>
      </c>
      <c r="C179" s="3" t="s">
        <v>14</v>
      </c>
      <c r="D179" s="3" t="s">
        <v>788</v>
      </c>
      <c r="E179" s="3" t="s">
        <v>493</v>
      </c>
      <c r="F179" s="3" t="s">
        <v>489</v>
      </c>
      <c r="G179" s="3" t="s">
        <v>490</v>
      </c>
      <c r="H179" s="3" t="s">
        <v>491</v>
      </c>
      <c r="I179" s="22" t="s">
        <v>1004</v>
      </c>
      <c r="J179" s="22" t="s">
        <v>1005</v>
      </c>
      <c r="K179" s="3" t="s">
        <v>494</v>
      </c>
      <c r="L179" s="4">
        <v>400000</v>
      </c>
      <c r="M179" s="4">
        <v>0</v>
      </c>
      <c r="N179" s="4">
        <v>0</v>
      </c>
      <c r="O179" s="4">
        <f t="shared" si="6"/>
        <v>400000</v>
      </c>
      <c r="P179" s="4">
        <v>149725</v>
      </c>
      <c r="Q179" s="9"/>
      <c r="R179" s="10">
        <f t="shared" si="7"/>
        <v>149725</v>
      </c>
      <c r="S179" s="10">
        <v>149725</v>
      </c>
      <c r="T179" s="8">
        <v>0</v>
      </c>
      <c r="U179" s="4">
        <f t="shared" si="8"/>
        <v>250275</v>
      </c>
    </row>
    <row r="180" spans="1:21" ht="82.8" x14ac:dyDescent="0.3">
      <c r="A180" s="3" t="s">
        <v>211</v>
      </c>
      <c r="B180" s="3" t="s">
        <v>13</v>
      </c>
      <c r="C180" s="3" t="s">
        <v>14</v>
      </c>
      <c r="D180" s="3" t="s">
        <v>782</v>
      </c>
      <c r="E180" s="3" t="s">
        <v>563</v>
      </c>
      <c r="F180" s="3" t="s">
        <v>564</v>
      </c>
      <c r="G180" s="3" t="s">
        <v>565</v>
      </c>
      <c r="H180" s="3" t="s">
        <v>566</v>
      </c>
      <c r="I180" s="22" t="s">
        <v>878</v>
      </c>
      <c r="J180" s="22" t="s">
        <v>879</v>
      </c>
      <c r="K180" s="3" t="s">
        <v>567</v>
      </c>
      <c r="L180" s="4">
        <v>151200</v>
      </c>
      <c r="M180" s="4">
        <v>0</v>
      </c>
      <c r="N180" s="4">
        <v>10000</v>
      </c>
      <c r="O180" s="4">
        <f t="shared" si="6"/>
        <v>161200</v>
      </c>
      <c r="P180" s="4">
        <v>155779</v>
      </c>
      <c r="Q180" s="9"/>
      <c r="R180" s="10">
        <f t="shared" si="7"/>
        <v>155779</v>
      </c>
      <c r="S180" s="10">
        <v>124593</v>
      </c>
      <c r="T180" s="8">
        <v>31186</v>
      </c>
      <c r="U180" s="4">
        <f t="shared" si="8"/>
        <v>5421</v>
      </c>
    </row>
    <row r="181" spans="1:21" ht="55.2" x14ac:dyDescent="0.3">
      <c r="A181" s="3" t="s">
        <v>12</v>
      </c>
      <c r="B181" s="3" t="s">
        <v>70</v>
      </c>
      <c r="C181" s="3" t="s">
        <v>14</v>
      </c>
      <c r="D181" s="3" t="s">
        <v>807</v>
      </c>
      <c r="E181" s="3" t="s">
        <v>226</v>
      </c>
      <c r="F181" s="3" t="s">
        <v>227</v>
      </c>
      <c r="G181" s="3" t="s">
        <v>228</v>
      </c>
      <c r="H181" s="3" t="s">
        <v>229</v>
      </c>
      <c r="I181" s="22" t="s">
        <v>1006</v>
      </c>
      <c r="J181" s="22" t="s">
        <v>1007</v>
      </c>
      <c r="K181" s="3" t="s">
        <v>237</v>
      </c>
      <c r="L181" s="4">
        <v>241472</v>
      </c>
      <c r="M181" s="4">
        <v>0</v>
      </c>
      <c r="N181" s="4">
        <v>0</v>
      </c>
      <c r="O181" s="4">
        <f t="shared" si="6"/>
        <v>241472</v>
      </c>
      <c r="P181" s="4">
        <v>155882.09</v>
      </c>
      <c r="Q181" s="9"/>
      <c r="R181" s="10">
        <f t="shared" si="7"/>
        <v>155882.09</v>
      </c>
      <c r="S181" s="10">
        <v>155882.09</v>
      </c>
      <c r="T181" s="8">
        <v>0</v>
      </c>
      <c r="U181" s="4">
        <f t="shared" si="8"/>
        <v>85589.91</v>
      </c>
    </row>
    <row r="182" spans="1:21" ht="69" x14ac:dyDescent="0.3">
      <c r="A182" s="3" t="s">
        <v>207</v>
      </c>
      <c r="B182" s="3" t="s">
        <v>108</v>
      </c>
      <c r="C182" s="3" t="s">
        <v>14</v>
      </c>
      <c r="D182" s="3" t="s">
        <v>806</v>
      </c>
      <c r="E182" s="3" t="s">
        <v>253</v>
      </c>
      <c r="F182" s="3" t="s">
        <v>239</v>
      </c>
      <c r="G182" s="3" t="s">
        <v>240</v>
      </c>
      <c r="H182" s="3" t="s">
        <v>241</v>
      </c>
      <c r="I182" s="22" t="s">
        <v>1008</v>
      </c>
      <c r="J182" s="22" t="s">
        <v>1009</v>
      </c>
      <c r="K182" s="3" t="s">
        <v>254</v>
      </c>
      <c r="L182" s="4">
        <v>450000</v>
      </c>
      <c r="M182" s="4">
        <v>0</v>
      </c>
      <c r="N182" s="4">
        <v>-72250</v>
      </c>
      <c r="O182" s="4">
        <f t="shared" si="6"/>
        <v>377750</v>
      </c>
      <c r="P182" s="4">
        <v>156014.20000000001</v>
      </c>
      <c r="Q182" s="9"/>
      <c r="R182" s="10">
        <f t="shared" si="7"/>
        <v>156014.20000000001</v>
      </c>
      <c r="S182" s="10">
        <v>156014.20000000001</v>
      </c>
      <c r="T182" s="8">
        <v>0</v>
      </c>
      <c r="U182" s="4">
        <f t="shared" si="8"/>
        <v>221735.8</v>
      </c>
    </row>
    <row r="183" spans="1:21" ht="55.2" x14ac:dyDescent="0.3">
      <c r="A183" s="3" t="s">
        <v>203</v>
      </c>
      <c r="B183" s="3" t="s">
        <v>13</v>
      </c>
      <c r="C183" s="3" t="s">
        <v>14</v>
      </c>
      <c r="D183" s="3" t="s">
        <v>796</v>
      </c>
      <c r="E183" s="3" t="s">
        <v>416</v>
      </c>
      <c r="F183" s="3" t="s">
        <v>388</v>
      </c>
      <c r="G183" s="3" t="s">
        <v>405</v>
      </c>
      <c r="H183" s="3" t="s">
        <v>406</v>
      </c>
      <c r="I183" s="22" t="s">
        <v>944</v>
      </c>
      <c r="J183" s="22" t="s">
        <v>945</v>
      </c>
      <c r="K183" s="3" t="s">
        <v>396</v>
      </c>
      <c r="L183" s="4">
        <v>652000</v>
      </c>
      <c r="M183" s="4">
        <v>-495382</v>
      </c>
      <c r="N183" s="4">
        <v>0</v>
      </c>
      <c r="O183" s="4">
        <f t="shared" si="6"/>
        <v>156618</v>
      </c>
      <c r="P183" s="4">
        <v>156618</v>
      </c>
      <c r="Q183" s="9"/>
      <c r="R183" s="10">
        <f t="shared" si="7"/>
        <v>156618</v>
      </c>
      <c r="S183" s="10">
        <v>156618</v>
      </c>
      <c r="T183" s="8">
        <v>0</v>
      </c>
      <c r="U183" s="4">
        <f t="shared" si="8"/>
        <v>0</v>
      </c>
    </row>
    <row r="184" spans="1:21" ht="55.2" x14ac:dyDescent="0.3">
      <c r="A184" s="3" t="s">
        <v>215</v>
      </c>
      <c r="B184" s="3" t="s">
        <v>13</v>
      </c>
      <c r="C184" s="3" t="s">
        <v>14</v>
      </c>
      <c r="D184" s="3" t="s">
        <v>796</v>
      </c>
      <c r="E184" s="3" t="s">
        <v>417</v>
      </c>
      <c r="F184" s="3" t="s">
        <v>388</v>
      </c>
      <c r="G184" s="3" t="s">
        <v>405</v>
      </c>
      <c r="H184" s="3" t="s">
        <v>406</v>
      </c>
      <c r="I184" s="22" t="s">
        <v>944</v>
      </c>
      <c r="J184" s="22" t="s">
        <v>945</v>
      </c>
      <c r="K184" s="3" t="s">
        <v>397</v>
      </c>
      <c r="L184" s="4">
        <v>666000</v>
      </c>
      <c r="M184" s="4">
        <v>-505992</v>
      </c>
      <c r="N184" s="4">
        <v>0</v>
      </c>
      <c r="O184" s="4">
        <f t="shared" si="6"/>
        <v>160008</v>
      </c>
      <c r="P184" s="4">
        <v>160008</v>
      </c>
      <c r="Q184" s="9"/>
      <c r="R184" s="10">
        <f t="shared" si="7"/>
        <v>160008</v>
      </c>
      <c r="S184" s="10">
        <v>160008</v>
      </c>
      <c r="T184" s="8">
        <v>0</v>
      </c>
      <c r="U184" s="4">
        <f t="shared" si="8"/>
        <v>0</v>
      </c>
    </row>
    <row r="185" spans="1:21" ht="69" x14ac:dyDescent="0.3">
      <c r="A185" s="3" t="s">
        <v>209</v>
      </c>
      <c r="B185" s="3" t="s">
        <v>108</v>
      </c>
      <c r="C185" s="3" t="s">
        <v>14</v>
      </c>
      <c r="D185" s="3" t="s">
        <v>806</v>
      </c>
      <c r="E185" s="3" t="s">
        <v>247</v>
      </c>
      <c r="F185" s="3" t="s">
        <v>239</v>
      </c>
      <c r="G185" s="3" t="s">
        <v>240</v>
      </c>
      <c r="H185" s="3" t="s">
        <v>241</v>
      </c>
      <c r="I185" s="22" t="s">
        <v>1010</v>
      </c>
      <c r="J185" s="22" t="s">
        <v>1011</v>
      </c>
      <c r="K185" s="3" t="s">
        <v>248</v>
      </c>
      <c r="L185" s="4">
        <v>450000</v>
      </c>
      <c r="M185" s="4">
        <v>0</v>
      </c>
      <c r="N185" s="4">
        <v>-66120</v>
      </c>
      <c r="O185" s="4">
        <f t="shared" si="6"/>
        <v>383880</v>
      </c>
      <c r="P185" s="4">
        <v>161394</v>
      </c>
      <c r="Q185" s="9"/>
      <c r="R185" s="10">
        <f t="shared" si="7"/>
        <v>161394</v>
      </c>
      <c r="S185" s="10">
        <v>161394</v>
      </c>
      <c r="T185" s="8">
        <v>0</v>
      </c>
      <c r="U185" s="4">
        <f t="shared" si="8"/>
        <v>222486</v>
      </c>
    </row>
    <row r="186" spans="1:21" ht="69" x14ac:dyDescent="0.3">
      <c r="A186" s="3" t="s">
        <v>132</v>
      </c>
      <c r="B186" s="3" t="s">
        <v>108</v>
      </c>
      <c r="C186" s="3" t="s">
        <v>14</v>
      </c>
      <c r="D186" s="3" t="s">
        <v>806</v>
      </c>
      <c r="E186" s="3" t="s">
        <v>251</v>
      </c>
      <c r="F186" s="3" t="s">
        <v>239</v>
      </c>
      <c r="G186" s="3" t="s">
        <v>240</v>
      </c>
      <c r="H186" s="3" t="s">
        <v>241</v>
      </c>
      <c r="I186" s="22" t="s">
        <v>1012</v>
      </c>
      <c r="J186" s="22" t="s">
        <v>1013</v>
      </c>
      <c r="K186" s="3" t="s">
        <v>252</v>
      </c>
      <c r="L186" s="4">
        <v>450000</v>
      </c>
      <c r="M186" s="4">
        <v>0</v>
      </c>
      <c r="N186" s="4">
        <v>-62443</v>
      </c>
      <c r="O186" s="4">
        <f t="shared" si="6"/>
        <v>387557</v>
      </c>
      <c r="P186" s="4">
        <v>164621.88</v>
      </c>
      <c r="Q186" s="9"/>
      <c r="R186" s="10">
        <f t="shared" si="7"/>
        <v>164621.88</v>
      </c>
      <c r="S186" s="10">
        <v>164621.88</v>
      </c>
      <c r="T186" s="8">
        <v>0</v>
      </c>
      <c r="U186" s="4">
        <f t="shared" si="8"/>
        <v>222935.12</v>
      </c>
    </row>
    <row r="187" spans="1:21" ht="41.4" x14ac:dyDescent="0.3">
      <c r="A187" s="3" t="s">
        <v>12</v>
      </c>
      <c r="B187" s="3" t="s">
        <v>70</v>
      </c>
      <c r="C187" s="3" t="s">
        <v>14</v>
      </c>
      <c r="D187" s="3" t="s">
        <v>817</v>
      </c>
      <c r="E187" s="3" t="s">
        <v>159</v>
      </c>
      <c r="F187" s="3" t="s">
        <v>160</v>
      </c>
      <c r="G187" s="3" t="s">
        <v>161</v>
      </c>
      <c r="H187" s="3" t="s">
        <v>160</v>
      </c>
      <c r="I187" s="22" t="s">
        <v>978</v>
      </c>
      <c r="J187" s="22" t="s">
        <v>979</v>
      </c>
      <c r="K187" s="3" t="s">
        <v>162</v>
      </c>
      <c r="L187" s="4">
        <v>260000</v>
      </c>
      <c r="M187" s="4">
        <v>0</v>
      </c>
      <c r="N187" s="4">
        <v>0</v>
      </c>
      <c r="O187" s="4">
        <f t="shared" si="6"/>
        <v>260000</v>
      </c>
      <c r="P187" s="4">
        <v>170000</v>
      </c>
      <c r="Q187" s="9"/>
      <c r="R187" s="10">
        <f t="shared" si="7"/>
        <v>170000</v>
      </c>
      <c r="S187" s="10">
        <v>170000</v>
      </c>
      <c r="T187" s="8">
        <v>0</v>
      </c>
      <c r="U187" s="4">
        <f t="shared" si="8"/>
        <v>90000</v>
      </c>
    </row>
    <row r="188" spans="1:21" ht="82.8" x14ac:dyDescent="0.3">
      <c r="A188" s="3" t="s">
        <v>132</v>
      </c>
      <c r="B188" s="3" t="s">
        <v>132</v>
      </c>
      <c r="C188" s="3" t="s">
        <v>14</v>
      </c>
      <c r="D188" s="3" t="s">
        <v>799</v>
      </c>
      <c r="E188" s="3" t="s">
        <v>325</v>
      </c>
      <c r="F188" s="3" t="s">
        <v>311</v>
      </c>
      <c r="G188" s="3" t="s">
        <v>312</v>
      </c>
      <c r="H188" s="3" t="s">
        <v>311</v>
      </c>
      <c r="I188" s="22" t="s">
        <v>1014</v>
      </c>
      <c r="J188" s="22" t="s">
        <v>875</v>
      </c>
      <c r="K188" s="3" t="s">
        <v>313</v>
      </c>
      <c r="L188" s="4">
        <v>204000</v>
      </c>
      <c r="M188" s="4">
        <v>0</v>
      </c>
      <c r="N188" s="4">
        <v>0</v>
      </c>
      <c r="O188" s="4">
        <f t="shared" si="6"/>
        <v>204000</v>
      </c>
      <c r="P188" s="4">
        <v>174600</v>
      </c>
      <c r="Q188" s="9"/>
      <c r="R188" s="10">
        <f t="shared" si="7"/>
        <v>174600</v>
      </c>
      <c r="S188" s="10">
        <v>174600</v>
      </c>
      <c r="T188" s="8">
        <v>0</v>
      </c>
      <c r="U188" s="4">
        <f t="shared" si="8"/>
        <v>29400</v>
      </c>
    </row>
    <row r="189" spans="1:21" ht="41.4" x14ac:dyDescent="0.3">
      <c r="A189" s="3" t="s">
        <v>12</v>
      </c>
      <c r="B189" s="3" t="s">
        <v>70</v>
      </c>
      <c r="C189" s="3" t="s">
        <v>14</v>
      </c>
      <c r="D189" s="3" t="s">
        <v>827</v>
      </c>
      <c r="E189" s="3" t="s">
        <v>71</v>
      </c>
      <c r="F189" s="3" t="s">
        <v>72</v>
      </c>
      <c r="G189" s="3" t="s">
        <v>73</v>
      </c>
      <c r="H189" s="3" t="s">
        <v>72</v>
      </c>
      <c r="I189" s="22" t="s">
        <v>934</v>
      </c>
      <c r="J189" s="22" t="s">
        <v>935</v>
      </c>
      <c r="K189" s="3" t="s">
        <v>74</v>
      </c>
      <c r="L189" s="4">
        <v>270000</v>
      </c>
      <c r="M189" s="4">
        <v>120000</v>
      </c>
      <c r="N189" s="4">
        <v>0</v>
      </c>
      <c r="O189" s="4">
        <f t="shared" si="6"/>
        <v>390000</v>
      </c>
      <c r="P189" s="4">
        <v>177438.7</v>
      </c>
      <c r="Q189" s="9"/>
      <c r="R189" s="10">
        <f t="shared" si="7"/>
        <v>177438.7</v>
      </c>
      <c r="S189" s="10">
        <v>177438.7</v>
      </c>
      <c r="T189" s="8">
        <v>0</v>
      </c>
      <c r="U189" s="4">
        <f t="shared" si="8"/>
        <v>212561.3</v>
      </c>
    </row>
    <row r="190" spans="1:21" ht="41.4" x14ac:dyDescent="0.3">
      <c r="A190" s="3" t="s">
        <v>35</v>
      </c>
      <c r="B190" s="3" t="s">
        <v>56</v>
      </c>
      <c r="C190" s="3" t="s">
        <v>14</v>
      </c>
      <c r="D190" s="3" t="s">
        <v>787</v>
      </c>
      <c r="E190" s="3" t="s">
        <v>506</v>
      </c>
      <c r="F190" s="3" t="s">
        <v>502</v>
      </c>
      <c r="G190" s="3" t="s">
        <v>503</v>
      </c>
      <c r="H190" s="3" t="s">
        <v>504</v>
      </c>
      <c r="I190" s="22" t="s">
        <v>870</v>
      </c>
      <c r="J190" s="22" t="s">
        <v>871</v>
      </c>
      <c r="K190" s="3" t="s">
        <v>507</v>
      </c>
      <c r="L190" s="4">
        <v>200000</v>
      </c>
      <c r="M190" s="4">
        <v>0</v>
      </c>
      <c r="N190" s="4">
        <v>0</v>
      </c>
      <c r="O190" s="4">
        <f t="shared" si="6"/>
        <v>200000</v>
      </c>
      <c r="P190" s="4">
        <v>180000.02</v>
      </c>
      <c r="Q190" s="9"/>
      <c r="R190" s="10">
        <f t="shared" si="7"/>
        <v>180000.02</v>
      </c>
      <c r="S190" s="10">
        <v>180000.02</v>
      </c>
      <c r="T190" s="8">
        <v>0</v>
      </c>
      <c r="U190" s="4">
        <f t="shared" si="8"/>
        <v>19999.98000000001</v>
      </c>
    </row>
    <row r="191" spans="1:21" ht="27.6" x14ac:dyDescent="0.3">
      <c r="A191" s="3" t="s">
        <v>12</v>
      </c>
      <c r="B191" s="3" t="s">
        <v>13</v>
      </c>
      <c r="C191" s="3" t="s">
        <v>14</v>
      </c>
      <c r="D191" s="3" t="s">
        <v>796</v>
      </c>
      <c r="E191" s="3" t="s">
        <v>414</v>
      </c>
      <c r="F191" s="3" t="s">
        <v>388</v>
      </c>
      <c r="G191" s="3" t="s">
        <v>405</v>
      </c>
      <c r="H191" s="3" t="s">
        <v>406</v>
      </c>
      <c r="I191" s="22" t="s">
        <v>882</v>
      </c>
      <c r="J191" s="22" t="s">
        <v>883</v>
      </c>
      <c r="K191" s="3" t="s">
        <v>415</v>
      </c>
      <c r="L191" s="4">
        <v>200000</v>
      </c>
      <c r="M191" s="4">
        <v>-18000</v>
      </c>
      <c r="N191" s="4">
        <v>0</v>
      </c>
      <c r="O191" s="4">
        <f t="shared" si="6"/>
        <v>182000</v>
      </c>
      <c r="P191" s="4">
        <v>181000</v>
      </c>
      <c r="Q191" s="9"/>
      <c r="R191" s="10">
        <f t="shared" si="7"/>
        <v>181000</v>
      </c>
      <c r="S191" s="10">
        <v>181000</v>
      </c>
      <c r="T191" s="8">
        <v>0</v>
      </c>
      <c r="U191" s="4">
        <f t="shared" si="8"/>
        <v>1000</v>
      </c>
    </row>
    <row r="192" spans="1:21" ht="96.6" x14ac:dyDescent="0.3">
      <c r="A192" s="3" t="s">
        <v>203</v>
      </c>
      <c r="B192" s="3" t="s">
        <v>203</v>
      </c>
      <c r="C192" s="3" t="s">
        <v>14</v>
      </c>
      <c r="D192" s="3" t="s">
        <v>799</v>
      </c>
      <c r="E192" s="3" t="s">
        <v>330</v>
      </c>
      <c r="F192" s="3" t="s">
        <v>311</v>
      </c>
      <c r="G192" s="3" t="s">
        <v>312</v>
      </c>
      <c r="H192" s="3" t="s">
        <v>311</v>
      </c>
      <c r="I192" s="22" t="s">
        <v>1015</v>
      </c>
      <c r="J192" s="22" t="s">
        <v>941</v>
      </c>
      <c r="K192" s="3" t="s">
        <v>313</v>
      </c>
      <c r="L192" s="4">
        <v>405000</v>
      </c>
      <c r="M192" s="4">
        <v>0</v>
      </c>
      <c r="N192" s="4">
        <v>0</v>
      </c>
      <c r="O192" s="4">
        <f t="shared" si="6"/>
        <v>405000</v>
      </c>
      <c r="P192" s="4">
        <v>184576.65</v>
      </c>
      <c r="Q192" s="9"/>
      <c r="R192" s="10">
        <f t="shared" si="7"/>
        <v>184576.65</v>
      </c>
      <c r="S192" s="10">
        <v>184576.65</v>
      </c>
      <c r="T192" s="8">
        <v>0</v>
      </c>
      <c r="U192" s="4">
        <f t="shared" si="8"/>
        <v>220423.35</v>
      </c>
    </row>
    <row r="193" spans="1:21" ht="69" x14ac:dyDescent="0.3">
      <c r="A193" s="3" t="s">
        <v>205</v>
      </c>
      <c r="B193" s="3" t="s">
        <v>108</v>
      </c>
      <c r="C193" s="3" t="s">
        <v>14</v>
      </c>
      <c r="D193" s="3" t="s">
        <v>806</v>
      </c>
      <c r="E193" s="3" t="s">
        <v>245</v>
      </c>
      <c r="F193" s="3" t="s">
        <v>239</v>
      </c>
      <c r="G193" s="3" t="s">
        <v>240</v>
      </c>
      <c r="H193" s="3" t="s">
        <v>241</v>
      </c>
      <c r="I193" s="22" t="s">
        <v>1016</v>
      </c>
      <c r="J193" s="22" t="s">
        <v>1017</v>
      </c>
      <c r="K193" s="3" t="s">
        <v>246</v>
      </c>
      <c r="L193" s="4">
        <v>600000</v>
      </c>
      <c r="M193" s="4">
        <v>0</v>
      </c>
      <c r="N193" s="4">
        <v>-188538</v>
      </c>
      <c r="O193" s="4">
        <f t="shared" si="6"/>
        <v>411462</v>
      </c>
      <c r="P193" s="4">
        <v>185603.1</v>
      </c>
      <c r="Q193" s="9"/>
      <c r="R193" s="10">
        <f t="shared" si="7"/>
        <v>185603.1</v>
      </c>
      <c r="S193" s="10">
        <v>185603.1</v>
      </c>
      <c r="T193" s="8">
        <v>0</v>
      </c>
      <c r="U193" s="4">
        <f t="shared" si="8"/>
        <v>225858.9</v>
      </c>
    </row>
    <row r="194" spans="1:21" ht="27.6" x14ac:dyDescent="0.3">
      <c r="A194" s="3" t="s">
        <v>12</v>
      </c>
      <c r="B194" s="3" t="s">
        <v>13</v>
      </c>
      <c r="C194" s="3" t="s">
        <v>14</v>
      </c>
      <c r="D194" s="3" t="s">
        <v>797</v>
      </c>
      <c r="E194" s="3" t="s">
        <v>383</v>
      </c>
      <c r="F194" s="3" t="s">
        <v>372</v>
      </c>
      <c r="G194" s="3" t="s">
        <v>373</v>
      </c>
      <c r="H194" s="3" t="s">
        <v>372</v>
      </c>
      <c r="I194" s="22" t="s">
        <v>1018</v>
      </c>
      <c r="J194" s="22" t="s">
        <v>1019</v>
      </c>
      <c r="K194" s="3" t="s">
        <v>384</v>
      </c>
      <c r="L194" s="4">
        <v>480000</v>
      </c>
      <c r="M194" s="4">
        <v>0</v>
      </c>
      <c r="N194" s="4">
        <v>0</v>
      </c>
      <c r="O194" s="4">
        <f t="shared" si="6"/>
        <v>480000</v>
      </c>
      <c r="P194" s="4">
        <v>185831</v>
      </c>
      <c r="Q194" s="9"/>
      <c r="R194" s="10">
        <f t="shared" si="7"/>
        <v>185831</v>
      </c>
      <c r="S194" s="10">
        <v>169977.1</v>
      </c>
      <c r="T194" s="8">
        <v>15853.9</v>
      </c>
      <c r="U194" s="4">
        <f t="shared" si="8"/>
        <v>294169</v>
      </c>
    </row>
    <row r="195" spans="1:21" ht="55.2" x14ac:dyDescent="0.3">
      <c r="A195" s="3" t="s">
        <v>213</v>
      </c>
      <c r="B195" s="3" t="s">
        <v>273</v>
      </c>
      <c r="C195" s="3" t="s">
        <v>14</v>
      </c>
      <c r="D195" s="3" t="s">
        <v>767</v>
      </c>
      <c r="E195" s="3" t="s">
        <v>649</v>
      </c>
      <c r="F195" s="3" t="s">
        <v>650</v>
      </c>
      <c r="G195" s="3" t="s">
        <v>642</v>
      </c>
      <c r="H195" s="3" t="s">
        <v>643</v>
      </c>
      <c r="I195" s="22" t="s">
        <v>868</v>
      </c>
      <c r="J195" s="22" t="s">
        <v>869</v>
      </c>
      <c r="K195" s="3" t="s">
        <v>651</v>
      </c>
      <c r="L195" s="4">
        <v>0</v>
      </c>
      <c r="M195" s="4">
        <v>186526</v>
      </c>
      <c r="N195" s="4">
        <v>0</v>
      </c>
      <c r="O195" s="4">
        <f t="shared" si="6"/>
        <v>186526</v>
      </c>
      <c r="P195" s="4">
        <v>186059.56</v>
      </c>
      <c r="Q195" s="9"/>
      <c r="R195" s="10">
        <f t="shared" si="7"/>
        <v>186059.56</v>
      </c>
      <c r="S195" s="10">
        <v>165309.24</v>
      </c>
      <c r="T195" s="8">
        <v>20750.32</v>
      </c>
      <c r="U195" s="4">
        <f t="shared" si="8"/>
        <v>466.44000000000233</v>
      </c>
    </row>
    <row r="196" spans="1:21" ht="96.6" x14ac:dyDescent="0.3">
      <c r="A196" s="3" t="s">
        <v>209</v>
      </c>
      <c r="B196" s="3" t="s">
        <v>209</v>
      </c>
      <c r="C196" s="3" t="s">
        <v>14</v>
      </c>
      <c r="D196" s="3" t="s">
        <v>811</v>
      </c>
      <c r="E196" s="3" t="s">
        <v>210</v>
      </c>
      <c r="F196" s="3" t="s">
        <v>192</v>
      </c>
      <c r="G196" s="3" t="s">
        <v>193</v>
      </c>
      <c r="H196" s="3" t="s">
        <v>192</v>
      </c>
      <c r="I196" s="22" t="s">
        <v>1020</v>
      </c>
      <c r="J196" s="22" t="s">
        <v>941</v>
      </c>
      <c r="K196" s="3" t="s">
        <v>194</v>
      </c>
      <c r="L196" s="4">
        <v>1000000</v>
      </c>
      <c r="M196" s="4">
        <v>-800000</v>
      </c>
      <c r="N196" s="4">
        <v>0</v>
      </c>
      <c r="O196" s="4">
        <f t="shared" si="6"/>
        <v>200000</v>
      </c>
      <c r="P196" s="4">
        <v>188014</v>
      </c>
      <c r="Q196" s="9"/>
      <c r="R196" s="10">
        <f t="shared" si="7"/>
        <v>188014</v>
      </c>
      <c r="S196" s="10">
        <v>188014</v>
      </c>
      <c r="T196" s="8">
        <v>0</v>
      </c>
      <c r="U196" s="4">
        <f t="shared" si="8"/>
        <v>11986</v>
      </c>
    </row>
    <row r="197" spans="1:21" ht="27.6" x14ac:dyDescent="0.3">
      <c r="A197" s="3" t="s">
        <v>132</v>
      </c>
      <c r="B197" s="3" t="s">
        <v>132</v>
      </c>
      <c r="C197" s="3" t="s">
        <v>14</v>
      </c>
      <c r="D197" s="3" t="s">
        <v>796</v>
      </c>
      <c r="E197" s="3" t="s">
        <v>404</v>
      </c>
      <c r="F197" s="3" t="s">
        <v>388</v>
      </c>
      <c r="G197" s="3" t="s">
        <v>405</v>
      </c>
      <c r="H197" s="3" t="s">
        <v>406</v>
      </c>
      <c r="I197" s="22" t="s">
        <v>926</v>
      </c>
      <c r="J197" s="22" t="s">
        <v>927</v>
      </c>
      <c r="K197" s="3" t="s">
        <v>407</v>
      </c>
      <c r="L197" s="4">
        <v>192000</v>
      </c>
      <c r="M197" s="4">
        <v>0</v>
      </c>
      <c r="N197" s="4">
        <v>0</v>
      </c>
      <c r="O197" s="4">
        <f t="shared" si="6"/>
        <v>192000</v>
      </c>
      <c r="P197" s="4">
        <v>189500</v>
      </c>
      <c r="Q197" s="9"/>
      <c r="R197" s="10">
        <f t="shared" si="7"/>
        <v>189500</v>
      </c>
      <c r="S197" s="10">
        <v>187500</v>
      </c>
      <c r="T197" s="8">
        <v>2000</v>
      </c>
      <c r="U197" s="4">
        <f t="shared" si="8"/>
        <v>2500</v>
      </c>
    </row>
    <row r="198" spans="1:21" ht="55.2" x14ac:dyDescent="0.3">
      <c r="A198" s="3" t="s">
        <v>213</v>
      </c>
      <c r="B198" s="3" t="s">
        <v>273</v>
      </c>
      <c r="C198" s="3" t="s">
        <v>14</v>
      </c>
      <c r="D198" s="3" t="s">
        <v>777</v>
      </c>
      <c r="E198" s="3" t="s">
        <v>619</v>
      </c>
      <c r="F198" s="3" t="s">
        <v>620</v>
      </c>
      <c r="G198" s="3" t="s">
        <v>614</v>
      </c>
      <c r="H198" s="3" t="s">
        <v>615</v>
      </c>
      <c r="I198" s="22" t="s">
        <v>868</v>
      </c>
      <c r="J198" s="22" t="s">
        <v>869</v>
      </c>
      <c r="K198" s="3" t="s">
        <v>616</v>
      </c>
      <c r="L198" s="4">
        <v>351183</v>
      </c>
      <c r="M198" s="4">
        <v>0</v>
      </c>
      <c r="N198" s="4">
        <v>0</v>
      </c>
      <c r="O198" s="4">
        <f t="shared" ref="O198:O261" si="9">+L198+M198+N198</f>
        <v>351183</v>
      </c>
      <c r="P198" s="4">
        <v>221719</v>
      </c>
      <c r="Q198" s="9">
        <v>-29419</v>
      </c>
      <c r="R198" s="10">
        <f t="shared" ref="R198:R261" si="10">+P198+Q198</f>
        <v>192300</v>
      </c>
      <c r="S198" s="10">
        <v>192300</v>
      </c>
      <c r="T198" s="8"/>
      <c r="U198" s="4">
        <f t="shared" ref="U198:U261" si="11">+O198-R198</f>
        <v>158883</v>
      </c>
    </row>
    <row r="199" spans="1:21" ht="27.6" x14ac:dyDescent="0.3">
      <c r="A199" s="3" t="s">
        <v>12</v>
      </c>
      <c r="B199" s="3" t="s">
        <v>13</v>
      </c>
      <c r="C199" s="3" t="s">
        <v>14</v>
      </c>
      <c r="D199" s="3" t="s">
        <v>787</v>
      </c>
      <c r="E199" s="3" t="s">
        <v>514</v>
      </c>
      <c r="F199" s="3" t="s">
        <v>502</v>
      </c>
      <c r="G199" s="3" t="s">
        <v>503</v>
      </c>
      <c r="H199" s="3" t="s">
        <v>504</v>
      </c>
      <c r="I199" s="22" t="s">
        <v>882</v>
      </c>
      <c r="J199" s="22" t="s">
        <v>883</v>
      </c>
      <c r="K199" s="3" t="s">
        <v>515</v>
      </c>
      <c r="L199" s="4">
        <v>300000</v>
      </c>
      <c r="M199" s="4">
        <v>0</v>
      </c>
      <c r="N199" s="4">
        <v>300000</v>
      </c>
      <c r="O199" s="4">
        <f t="shared" si="9"/>
        <v>600000</v>
      </c>
      <c r="P199" s="4">
        <v>201778.9</v>
      </c>
      <c r="Q199" s="9"/>
      <c r="R199" s="10">
        <f t="shared" si="10"/>
        <v>201778.9</v>
      </c>
      <c r="S199" s="10">
        <v>201778.9</v>
      </c>
      <c r="T199" s="8">
        <v>0</v>
      </c>
      <c r="U199" s="4">
        <f t="shared" si="11"/>
        <v>398221.1</v>
      </c>
    </row>
    <row r="200" spans="1:21" ht="55.2" x14ac:dyDescent="0.3">
      <c r="A200" s="3" t="s">
        <v>207</v>
      </c>
      <c r="B200" s="3" t="s">
        <v>273</v>
      </c>
      <c r="C200" s="3" t="s">
        <v>14</v>
      </c>
      <c r="D200" s="3" t="s">
        <v>837</v>
      </c>
      <c r="E200" s="3" t="s">
        <v>658</v>
      </c>
      <c r="F200" s="3" t="s">
        <v>659</v>
      </c>
      <c r="G200" s="3" t="s">
        <v>642</v>
      </c>
      <c r="H200" s="3" t="s">
        <v>643</v>
      </c>
      <c r="I200" s="22" t="s">
        <v>868</v>
      </c>
      <c r="J200" s="22" t="s">
        <v>869</v>
      </c>
      <c r="K200" s="3" t="s">
        <v>660</v>
      </c>
      <c r="L200" s="4">
        <v>275066</v>
      </c>
      <c r="M200" s="4">
        <v>-71140</v>
      </c>
      <c r="N200" s="4">
        <v>0</v>
      </c>
      <c r="O200" s="4">
        <f t="shared" si="9"/>
        <v>203926</v>
      </c>
      <c r="P200" s="4">
        <v>202480.88</v>
      </c>
      <c r="Q200" s="9"/>
      <c r="R200" s="10">
        <f t="shared" si="10"/>
        <v>202480.88</v>
      </c>
      <c r="S200" s="10">
        <v>202480.88</v>
      </c>
      <c r="T200" s="8">
        <v>0</v>
      </c>
      <c r="U200" s="4">
        <f t="shared" si="11"/>
        <v>1445.1199999999953</v>
      </c>
    </row>
    <row r="201" spans="1:21" ht="27.6" x14ac:dyDescent="0.3">
      <c r="A201" s="3" t="s">
        <v>115</v>
      </c>
      <c r="B201" s="3" t="s">
        <v>338</v>
      </c>
      <c r="C201" s="3" t="s">
        <v>14</v>
      </c>
      <c r="D201" s="3" t="s">
        <v>791</v>
      </c>
      <c r="E201" s="3" t="s">
        <v>449</v>
      </c>
      <c r="F201" s="3" t="s">
        <v>445</v>
      </c>
      <c r="G201" s="3" t="s">
        <v>446</v>
      </c>
      <c r="H201" s="3" t="s">
        <v>447</v>
      </c>
      <c r="I201" s="22" t="s">
        <v>892</v>
      </c>
      <c r="J201" s="22" t="s">
        <v>893</v>
      </c>
      <c r="K201" s="3" t="s">
        <v>450</v>
      </c>
      <c r="L201" s="4">
        <v>252000</v>
      </c>
      <c r="M201" s="4">
        <v>0</v>
      </c>
      <c r="N201" s="4">
        <v>0</v>
      </c>
      <c r="O201" s="4">
        <f t="shared" si="9"/>
        <v>252000</v>
      </c>
      <c r="P201" s="4">
        <v>203400</v>
      </c>
      <c r="Q201" s="9"/>
      <c r="R201" s="10">
        <f t="shared" si="10"/>
        <v>203400</v>
      </c>
      <c r="S201" s="10">
        <v>203400</v>
      </c>
      <c r="T201" s="8">
        <v>0</v>
      </c>
      <c r="U201" s="4">
        <f t="shared" si="11"/>
        <v>48600</v>
      </c>
    </row>
    <row r="202" spans="1:21" ht="27.6" x14ac:dyDescent="0.3">
      <c r="A202" s="3" t="s">
        <v>115</v>
      </c>
      <c r="B202" s="3" t="s">
        <v>200</v>
      </c>
      <c r="C202" s="3" t="s">
        <v>14</v>
      </c>
      <c r="D202" s="3" t="s">
        <v>811</v>
      </c>
      <c r="E202" s="3" t="s">
        <v>201</v>
      </c>
      <c r="F202" s="3" t="s">
        <v>192</v>
      </c>
      <c r="G202" s="3" t="s">
        <v>193</v>
      </c>
      <c r="H202" s="3" t="s">
        <v>192</v>
      </c>
      <c r="I202" s="22" t="s">
        <v>968</v>
      </c>
      <c r="J202" s="22" t="s">
        <v>988</v>
      </c>
      <c r="K202" s="3" t="s">
        <v>194</v>
      </c>
      <c r="L202" s="4">
        <v>460000</v>
      </c>
      <c r="M202" s="4">
        <v>0</v>
      </c>
      <c r="N202" s="4">
        <v>0</v>
      </c>
      <c r="O202" s="4">
        <f t="shared" si="9"/>
        <v>460000</v>
      </c>
      <c r="P202" s="4">
        <v>204460</v>
      </c>
      <c r="Q202" s="9"/>
      <c r="R202" s="10">
        <f t="shared" si="10"/>
        <v>204460</v>
      </c>
      <c r="S202" s="10">
        <v>175561</v>
      </c>
      <c r="T202" s="8">
        <v>28899</v>
      </c>
      <c r="U202" s="4">
        <f t="shared" si="11"/>
        <v>255540</v>
      </c>
    </row>
    <row r="203" spans="1:21" ht="96.6" x14ac:dyDescent="0.3">
      <c r="A203" s="3" t="s">
        <v>203</v>
      </c>
      <c r="B203" s="3" t="s">
        <v>203</v>
      </c>
      <c r="C203" s="3" t="s">
        <v>14</v>
      </c>
      <c r="D203" s="3" t="s">
        <v>811</v>
      </c>
      <c r="E203" s="3" t="s">
        <v>204</v>
      </c>
      <c r="F203" s="3" t="s">
        <v>192</v>
      </c>
      <c r="G203" s="3" t="s">
        <v>193</v>
      </c>
      <c r="H203" s="3" t="s">
        <v>192</v>
      </c>
      <c r="I203" s="22" t="s">
        <v>1015</v>
      </c>
      <c r="J203" s="22" t="s">
        <v>941</v>
      </c>
      <c r="K203" s="3" t="s">
        <v>194</v>
      </c>
      <c r="L203" s="4">
        <v>600000</v>
      </c>
      <c r="M203" s="4">
        <v>0</v>
      </c>
      <c r="N203" s="4">
        <v>0</v>
      </c>
      <c r="O203" s="4">
        <f t="shared" si="9"/>
        <v>600000</v>
      </c>
      <c r="P203" s="4">
        <v>205503</v>
      </c>
      <c r="Q203" s="9"/>
      <c r="R203" s="10">
        <f t="shared" si="10"/>
        <v>205503</v>
      </c>
      <c r="S203" s="10">
        <v>181003</v>
      </c>
      <c r="T203" s="8">
        <v>24500</v>
      </c>
      <c r="U203" s="4">
        <f t="shared" si="11"/>
        <v>394497</v>
      </c>
    </row>
    <row r="204" spans="1:21" ht="55.2" x14ac:dyDescent="0.3">
      <c r="A204" s="3" t="s">
        <v>132</v>
      </c>
      <c r="B204" s="3" t="s">
        <v>273</v>
      </c>
      <c r="C204" s="3" t="s">
        <v>14</v>
      </c>
      <c r="D204" s="3" t="s">
        <v>774</v>
      </c>
      <c r="E204" s="3" t="s">
        <v>625</v>
      </c>
      <c r="F204" s="3" t="s">
        <v>626</v>
      </c>
      <c r="G204" s="3" t="s">
        <v>623</v>
      </c>
      <c r="H204" s="3" t="s">
        <v>624</v>
      </c>
      <c r="I204" s="22" t="s">
        <v>868</v>
      </c>
      <c r="J204" s="22" t="s">
        <v>869</v>
      </c>
      <c r="K204" s="3" t="s">
        <v>616</v>
      </c>
      <c r="L204" s="4">
        <v>239143</v>
      </c>
      <c r="M204" s="4">
        <v>0</v>
      </c>
      <c r="N204" s="4">
        <v>0</v>
      </c>
      <c r="O204" s="4">
        <f t="shared" si="9"/>
        <v>239143</v>
      </c>
      <c r="P204" s="4">
        <v>234852</v>
      </c>
      <c r="Q204" s="9">
        <v>-19006</v>
      </c>
      <c r="R204" s="10">
        <f t="shared" si="10"/>
        <v>215846</v>
      </c>
      <c r="S204" s="10">
        <v>215846</v>
      </c>
      <c r="T204" s="8"/>
      <c r="U204" s="4">
        <f t="shared" si="11"/>
        <v>23297</v>
      </c>
    </row>
    <row r="205" spans="1:21" ht="82.8" x14ac:dyDescent="0.3">
      <c r="A205" s="3" t="s">
        <v>205</v>
      </c>
      <c r="B205" s="3" t="s">
        <v>205</v>
      </c>
      <c r="C205" s="3" t="s">
        <v>14</v>
      </c>
      <c r="D205" s="3" t="s">
        <v>798</v>
      </c>
      <c r="E205" s="3" t="s">
        <v>365</v>
      </c>
      <c r="F205" s="3" t="s">
        <v>345</v>
      </c>
      <c r="G205" s="3" t="s">
        <v>346</v>
      </c>
      <c r="H205" s="3" t="s">
        <v>345</v>
      </c>
      <c r="I205" s="22" t="s">
        <v>1021</v>
      </c>
      <c r="J205" s="22" t="s">
        <v>875</v>
      </c>
      <c r="K205" s="3" t="s">
        <v>347</v>
      </c>
      <c r="L205" s="4">
        <v>350000</v>
      </c>
      <c r="M205" s="4">
        <v>-100000</v>
      </c>
      <c r="N205" s="4">
        <v>0</v>
      </c>
      <c r="O205" s="4">
        <f t="shared" si="9"/>
        <v>250000</v>
      </c>
      <c r="P205" s="4">
        <v>223869.02</v>
      </c>
      <c r="Q205" s="9"/>
      <c r="R205" s="10">
        <f t="shared" si="10"/>
        <v>223869.02</v>
      </c>
      <c r="S205" s="10">
        <v>223869.02</v>
      </c>
      <c r="T205" s="8">
        <v>0</v>
      </c>
      <c r="U205" s="4">
        <f t="shared" si="11"/>
        <v>26130.98000000001</v>
      </c>
    </row>
    <row r="206" spans="1:21" ht="55.2" x14ac:dyDescent="0.3">
      <c r="A206" s="3" t="s">
        <v>213</v>
      </c>
      <c r="B206" s="3" t="s">
        <v>273</v>
      </c>
      <c r="C206" s="3" t="s">
        <v>14</v>
      </c>
      <c r="D206" s="3" t="s">
        <v>839</v>
      </c>
      <c r="E206" s="3" t="s">
        <v>597</v>
      </c>
      <c r="F206" s="3" t="s">
        <v>598</v>
      </c>
      <c r="G206" s="3" t="s">
        <v>599</v>
      </c>
      <c r="H206" s="3" t="s">
        <v>600</v>
      </c>
      <c r="I206" s="22" t="s">
        <v>868</v>
      </c>
      <c r="J206" s="22" t="s">
        <v>869</v>
      </c>
      <c r="K206" s="3" t="s">
        <v>601</v>
      </c>
      <c r="L206" s="4">
        <v>367572</v>
      </c>
      <c r="M206" s="4">
        <v>0</v>
      </c>
      <c r="N206" s="4">
        <v>0</v>
      </c>
      <c r="O206" s="4">
        <f t="shared" si="9"/>
        <v>367572</v>
      </c>
      <c r="P206" s="4">
        <v>232067.96</v>
      </c>
      <c r="Q206" s="9"/>
      <c r="R206" s="10">
        <f t="shared" si="10"/>
        <v>232067.96</v>
      </c>
      <c r="S206" s="10">
        <v>232067.96</v>
      </c>
      <c r="T206" s="8">
        <v>0</v>
      </c>
      <c r="U206" s="4">
        <f t="shared" si="11"/>
        <v>135504.04</v>
      </c>
    </row>
    <row r="207" spans="1:21" ht="27.6" x14ac:dyDescent="0.3">
      <c r="A207" s="3" t="s">
        <v>45</v>
      </c>
      <c r="B207" s="3" t="s">
        <v>262</v>
      </c>
      <c r="C207" s="3" t="s">
        <v>14</v>
      </c>
      <c r="D207" s="3" t="s">
        <v>787</v>
      </c>
      <c r="E207" s="3" t="s">
        <v>512</v>
      </c>
      <c r="F207" s="3" t="s">
        <v>502</v>
      </c>
      <c r="G207" s="3" t="s">
        <v>503</v>
      </c>
      <c r="H207" s="3" t="s">
        <v>504</v>
      </c>
      <c r="I207" s="22" t="s">
        <v>1022</v>
      </c>
      <c r="J207" s="22" t="s">
        <v>1023</v>
      </c>
      <c r="K207" s="3" t="s">
        <v>513</v>
      </c>
      <c r="L207" s="4">
        <v>1250000</v>
      </c>
      <c r="M207" s="4">
        <v>0</v>
      </c>
      <c r="N207" s="4">
        <v>-1014691</v>
      </c>
      <c r="O207" s="4">
        <f t="shared" si="9"/>
        <v>235309</v>
      </c>
      <c r="P207" s="4">
        <v>235308.6</v>
      </c>
      <c r="Q207" s="9"/>
      <c r="R207" s="10">
        <f t="shared" si="10"/>
        <v>235308.6</v>
      </c>
      <c r="S207" s="10">
        <v>235308.6</v>
      </c>
      <c r="T207" s="8">
        <v>0</v>
      </c>
      <c r="U207" s="4">
        <f t="shared" si="11"/>
        <v>0.39999999999417923</v>
      </c>
    </row>
    <row r="208" spans="1:21" ht="55.2" x14ac:dyDescent="0.3">
      <c r="A208" s="3" t="s">
        <v>132</v>
      </c>
      <c r="B208" s="3" t="s">
        <v>273</v>
      </c>
      <c r="C208" s="3" t="s">
        <v>14</v>
      </c>
      <c r="D208" s="3" t="s">
        <v>767</v>
      </c>
      <c r="E208" s="3" t="s">
        <v>649</v>
      </c>
      <c r="F208" s="3" t="s">
        <v>650</v>
      </c>
      <c r="G208" s="3" t="s">
        <v>642</v>
      </c>
      <c r="H208" s="3" t="s">
        <v>643</v>
      </c>
      <c r="I208" s="22" t="s">
        <v>868</v>
      </c>
      <c r="J208" s="22" t="s">
        <v>869</v>
      </c>
      <c r="K208" s="3" t="s">
        <v>651</v>
      </c>
      <c r="L208" s="4">
        <v>0</v>
      </c>
      <c r="M208" s="4">
        <v>237636</v>
      </c>
      <c r="N208" s="4">
        <v>0</v>
      </c>
      <c r="O208" s="4">
        <f t="shared" si="9"/>
        <v>237636</v>
      </c>
      <c r="P208" s="4">
        <v>237075.77</v>
      </c>
      <c r="Q208" s="9"/>
      <c r="R208" s="10">
        <f t="shared" si="10"/>
        <v>237075.77</v>
      </c>
      <c r="S208" s="10">
        <v>217994.38999999998</v>
      </c>
      <c r="T208" s="8">
        <v>19081.38</v>
      </c>
      <c r="U208" s="4">
        <f t="shared" si="11"/>
        <v>560.23000000001048</v>
      </c>
    </row>
    <row r="209" spans="1:21" ht="41.4" x14ac:dyDescent="0.3">
      <c r="A209" s="3" t="s">
        <v>62</v>
      </c>
      <c r="B209" s="3" t="s">
        <v>62</v>
      </c>
      <c r="C209" s="3" t="s">
        <v>14</v>
      </c>
      <c r="D209" s="3" t="s">
        <v>802</v>
      </c>
      <c r="E209" s="3" t="s">
        <v>287</v>
      </c>
      <c r="F209" s="3" t="s">
        <v>288</v>
      </c>
      <c r="G209" s="3" t="s">
        <v>289</v>
      </c>
      <c r="H209" s="3" t="s">
        <v>288</v>
      </c>
      <c r="I209" s="22" t="s">
        <v>910</v>
      </c>
      <c r="J209" s="22" t="s">
        <v>911</v>
      </c>
      <c r="K209" s="3" t="s">
        <v>290</v>
      </c>
      <c r="L209" s="4">
        <v>250000</v>
      </c>
      <c r="M209" s="4">
        <v>0</v>
      </c>
      <c r="N209" s="4">
        <v>0</v>
      </c>
      <c r="O209" s="4">
        <f t="shared" si="9"/>
        <v>250000</v>
      </c>
      <c r="P209" s="4">
        <v>239406.42</v>
      </c>
      <c r="Q209" s="9"/>
      <c r="R209" s="10">
        <f t="shared" si="10"/>
        <v>239406.42</v>
      </c>
      <c r="S209" s="10">
        <v>239406.42</v>
      </c>
      <c r="T209" s="8">
        <v>0</v>
      </c>
      <c r="U209" s="4">
        <f t="shared" si="11"/>
        <v>10593.579999999987</v>
      </c>
    </row>
    <row r="210" spans="1:21" ht="55.2" x14ac:dyDescent="0.3">
      <c r="A210" s="3" t="s">
        <v>195</v>
      </c>
      <c r="B210" s="3" t="s">
        <v>273</v>
      </c>
      <c r="C210" s="3" t="s">
        <v>14</v>
      </c>
      <c r="D210" s="3" t="s">
        <v>840</v>
      </c>
      <c r="E210" s="3" t="s">
        <v>592</v>
      </c>
      <c r="F210" s="3" t="s">
        <v>593</v>
      </c>
      <c r="G210" s="3" t="s">
        <v>594</v>
      </c>
      <c r="H210" s="3" t="s">
        <v>595</v>
      </c>
      <c r="I210" s="22" t="s">
        <v>868</v>
      </c>
      <c r="J210" s="22" t="s">
        <v>869</v>
      </c>
      <c r="K210" s="3" t="s">
        <v>596</v>
      </c>
      <c r="L210" s="4">
        <v>315229</v>
      </c>
      <c r="M210" s="4">
        <v>0</v>
      </c>
      <c r="N210" s="4">
        <v>0</v>
      </c>
      <c r="O210" s="4">
        <f t="shared" si="9"/>
        <v>315229</v>
      </c>
      <c r="P210" s="4">
        <v>244452.44</v>
      </c>
      <c r="Q210" s="9"/>
      <c r="R210" s="10">
        <f t="shared" si="10"/>
        <v>244452.44</v>
      </c>
      <c r="S210" s="10">
        <v>244452.44</v>
      </c>
      <c r="T210" s="8">
        <v>0</v>
      </c>
      <c r="U210" s="4">
        <f t="shared" si="11"/>
        <v>70776.56</v>
      </c>
    </row>
    <row r="211" spans="1:21" ht="69" x14ac:dyDescent="0.3">
      <c r="A211" s="3" t="s">
        <v>35</v>
      </c>
      <c r="B211" s="3" t="s">
        <v>319</v>
      </c>
      <c r="C211" s="3" t="s">
        <v>14</v>
      </c>
      <c r="D211" s="3" t="s">
        <v>799</v>
      </c>
      <c r="E211" s="3" t="s">
        <v>320</v>
      </c>
      <c r="F211" s="3" t="s">
        <v>311</v>
      </c>
      <c r="G211" s="3" t="s">
        <v>312</v>
      </c>
      <c r="H211" s="3" t="s">
        <v>311</v>
      </c>
      <c r="I211" s="22" t="s">
        <v>1024</v>
      </c>
      <c r="J211" s="22" t="s">
        <v>1025</v>
      </c>
      <c r="K211" s="3" t="s">
        <v>313</v>
      </c>
      <c r="L211" s="4">
        <v>432000</v>
      </c>
      <c r="M211" s="4">
        <v>0</v>
      </c>
      <c r="N211" s="4">
        <v>0</v>
      </c>
      <c r="O211" s="4">
        <f t="shared" si="9"/>
        <v>432000</v>
      </c>
      <c r="P211" s="4">
        <v>248200</v>
      </c>
      <c r="Q211" s="9"/>
      <c r="R211" s="10">
        <f t="shared" si="10"/>
        <v>248200</v>
      </c>
      <c r="S211" s="10">
        <v>248200</v>
      </c>
      <c r="T211" s="8">
        <v>0</v>
      </c>
      <c r="U211" s="4">
        <f t="shared" si="11"/>
        <v>183800</v>
      </c>
    </row>
    <row r="212" spans="1:21" ht="27.6" x14ac:dyDescent="0.3">
      <c r="A212" s="3" t="s">
        <v>12</v>
      </c>
      <c r="B212" s="3" t="s">
        <v>13</v>
      </c>
      <c r="C212" s="3" t="s">
        <v>14</v>
      </c>
      <c r="D212" s="3" t="s">
        <v>830</v>
      </c>
      <c r="E212" s="3" t="s">
        <v>708</v>
      </c>
      <c r="F212" s="3" t="s">
        <v>694</v>
      </c>
      <c r="G212" s="3" t="s">
        <v>705</v>
      </c>
      <c r="H212" s="3" t="s">
        <v>706</v>
      </c>
      <c r="I212" s="22" t="s">
        <v>882</v>
      </c>
      <c r="J212" s="22" t="s">
        <v>883</v>
      </c>
      <c r="K212" s="3" t="s">
        <v>707</v>
      </c>
      <c r="L212" s="4">
        <v>480000</v>
      </c>
      <c r="M212" s="4">
        <v>256323.46</v>
      </c>
      <c r="N212" s="4">
        <v>-480000</v>
      </c>
      <c r="O212" s="4">
        <f t="shared" si="9"/>
        <v>256323.45999999996</v>
      </c>
      <c r="P212" s="4">
        <v>256323.46</v>
      </c>
      <c r="Q212" s="9"/>
      <c r="R212" s="10">
        <f t="shared" si="10"/>
        <v>256323.46</v>
      </c>
      <c r="S212" s="10">
        <v>256323.46</v>
      </c>
      <c r="T212" s="8">
        <v>0</v>
      </c>
      <c r="U212" s="4">
        <f t="shared" si="11"/>
        <v>0</v>
      </c>
    </row>
    <row r="213" spans="1:21" ht="27.6" x14ac:dyDescent="0.3">
      <c r="A213" s="3" t="s">
        <v>12</v>
      </c>
      <c r="B213" s="3" t="s">
        <v>108</v>
      </c>
      <c r="C213" s="3" t="s">
        <v>14</v>
      </c>
      <c r="D213" s="3" t="s">
        <v>791</v>
      </c>
      <c r="E213" s="3" t="s">
        <v>463</v>
      </c>
      <c r="F213" s="3" t="s">
        <v>445</v>
      </c>
      <c r="G213" s="3" t="s">
        <v>446</v>
      </c>
      <c r="H213" s="3" t="s">
        <v>447</v>
      </c>
      <c r="I213" s="22" t="s">
        <v>1026</v>
      </c>
      <c r="J213" s="22" t="s">
        <v>1027</v>
      </c>
      <c r="K213" s="3" t="s">
        <v>464</v>
      </c>
      <c r="L213" s="4">
        <v>280000</v>
      </c>
      <c r="M213" s="4">
        <v>0</v>
      </c>
      <c r="N213" s="4">
        <v>0</v>
      </c>
      <c r="O213" s="4">
        <f t="shared" si="9"/>
        <v>280000</v>
      </c>
      <c r="P213" s="4">
        <v>259457.04</v>
      </c>
      <c r="Q213" s="9"/>
      <c r="R213" s="10">
        <f t="shared" si="10"/>
        <v>259457.04</v>
      </c>
      <c r="S213" s="10">
        <v>259457.04</v>
      </c>
      <c r="T213" s="8">
        <v>0</v>
      </c>
      <c r="U213" s="4">
        <f t="shared" si="11"/>
        <v>20542.959999999992</v>
      </c>
    </row>
    <row r="214" spans="1:21" ht="55.2" x14ac:dyDescent="0.3">
      <c r="A214" s="3" t="s">
        <v>213</v>
      </c>
      <c r="B214" s="3" t="s">
        <v>273</v>
      </c>
      <c r="C214" s="3" t="s">
        <v>14</v>
      </c>
      <c r="D214" s="3" t="s">
        <v>770</v>
      </c>
      <c r="E214" s="3" t="s">
        <v>627</v>
      </c>
      <c r="F214" s="3" t="s">
        <v>628</v>
      </c>
      <c r="G214" s="3" t="s">
        <v>629</v>
      </c>
      <c r="H214" s="3" t="s">
        <v>630</v>
      </c>
      <c r="I214" s="22" t="s">
        <v>868</v>
      </c>
      <c r="J214" s="22" t="s">
        <v>869</v>
      </c>
      <c r="K214" s="3" t="s">
        <v>631</v>
      </c>
      <c r="L214" s="4">
        <v>1939766</v>
      </c>
      <c r="M214" s="4">
        <v>0</v>
      </c>
      <c r="N214" s="4">
        <v>0</v>
      </c>
      <c r="O214" s="4">
        <f t="shared" si="9"/>
        <v>1939766</v>
      </c>
      <c r="P214" s="4">
        <v>262048</v>
      </c>
      <c r="Q214" s="9"/>
      <c r="R214" s="10">
        <f t="shared" si="10"/>
        <v>262048</v>
      </c>
      <c r="S214" s="10">
        <v>262048</v>
      </c>
      <c r="T214" s="8">
        <v>0</v>
      </c>
      <c r="U214" s="4">
        <f t="shared" si="11"/>
        <v>1677718</v>
      </c>
    </row>
    <row r="215" spans="1:21" ht="27.6" x14ac:dyDescent="0.3">
      <c r="A215" s="3" t="s">
        <v>12</v>
      </c>
      <c r="B215" s="3" t="s">
        <v>13</v>
      </c>
      <c r="C215" s="3" t="s">
        <v>14</v>
      </c>
      <c r="D215" s="3" t="s">
        <v>830</v>
      </c>
      <c r="E215" s="3" t="s">
        <v>714</v>
      </c>
      <c r="F215" s="3" t="s">
        <v>694</v>
      </c>
      <c r="G215" s="3" t="s">
        <v>711</v>
      </c>
      <c r="H215" s="3" t="s">
        <v>712</v>
      </c>
      <c r="I215" s="22" t="s">
        <v>882</v>
      </c>
      <c r="J215" s="22" t="s">
        <v>883</v>
      </c>
      <c r="K215" s="3" t="s">
        <v>703</v>
      </c>
      <c r="L215" s="4">
        <v>0</v>
      </c>
      <c r="M215" s="4">
        <v>315846</v>
      </c>
      <c r="N215" s="4">
        <v>0</v>
      </c>
      <c r="O215" s="4">
        <f t="shared" si="9"/>
        <v>315846</v>
      </c>
      <c r="P215" s="4">
        <v>264347.45</v>
      </c>
      <c r="Q215" s="9"/>
      <c r="R215" s="10">
        <f t="shared" si="10"/>
        <v>264347.45</v>
      </c>
      <c r="S215" s="10">
        <v>259668.73</v>
      </c>
      <c r="T215" s="8">
        <v>4678.7160000000003</v>
      </c>
      <c r="U215" s="4">
        <f t="shared" si="11"/>
        <v>51498.549999999988</v>
      </c>
    </row>
    <row r="216" spans="1:21" ht="55.2" x14ac:dyDescent="0.3">
      <c r="A216" s="3" t="s">
        <v>215</v>
      </c>
      <c r="B216" s="3" t="s">
        <v>273</v>
      </c>
      <c r="C216" s="3" t="s">
        <v>14</v>
      </c>
      <c r="D216" s="3" t="s">
        <v>767</v>
      </c>
      <c r="E216" s="3" t="s">
        <v>649</v>
      </c>
      <c r="F216" s="3" t="s">
        <v>650</v>
      </c>
      <c r="G216" s="3" t="s">
        <v>642</v>
      </c>
      <c r="H216" s="3" t="s">
        <v>643</v>
      </c>
      <c r="I216" s="22" t="s">
        <v>868</v>
      </c>
      <c r="J216" s="22" t="s">
        <v>869</v>
      </c>
      <c r="K216" s="3" t="s">
        <v>651</v>
      </c>
      <c r="L216" s="4">
        <v>0</v>
      </c>
      <c r="M216" s="4">
        <v>286461</v>
      </c>
      <c r="N216" s="4">
        <v>0</v>
      </c>
      <c r="O216" s="4">
        <f t="shared" si="9"/>
        <v>286461</v>
      </c>
      <c r="P216" s="4">
        <v>266197.40000000002</v>
      </c>
      <c r="Q216" s="9"/>
      <c r="R216" s="10">
        <f t="shared" si="10"/>
        <v>266197.40000000002</v>
      </c>
      <c r="S216" s="10">
        <v>248336.14</v>
      </c>
      <c r="T216" s="8">
        <v>17861.259999999998</v>
      </c>
      <c r="U216" s="4">
        <f t="shared" si="11"/>
        <v>20263.599999999977</v>
      </c>
    </row>
    <row r="217" spans="1:21" ht="41.4" x14ac:dyDescent="0.3">
      <c r="A217" s="3" t="s">
        <v>62</v>
      </c>
      <c r="B217" s="3" t="s">
        <v>108</v>
      </c>
      <c r="C217" s="3" t="s">
        <v>14</v>
      </c>
      <c r="D217" s="3" t="s">
        <v>833</v>
      </c>
      <c r="E217" s="3" t="s">
        <v>671</v>
      </c>
      <c r="F217" s="3" t="s">
        <v>667</v>
      </c>
      <c r="G217" s="3" t="s">
        <v>668</v>
      </c>
      <c r="H217" s="3" t="s">
        <v>669</v>
      </c>
      <c r="I217" s="22" t="s">
        <v>896</v>
      </c>
      <c r="J217" s="22" t="s">
        <v>897</v>
      </c>
      <c r="K217" s="3" t="s">
        <v>672</v>
      </c>
      <c r="L217" s="4">
        <v>330000</v>
      </c>
      <c r="M217" s="4">
        <v>97759.97</v>
      </c>
      <c r="N217" s="4">
        <v>-78615</v>
      </c>
      <c r="O217" s="4">
        <f t="shared" si="9"/>
        <v>349144.97</v>
      </c>
      <c r="P217" s="4">
        <v>268642.13</v>
      </c>
      <c r="Q217" s="9"/>
      <c r="R217" s="10">
        <f t="shared" si="10"/>
        <v>268642.13</v>
      </c>
      <c r="S217" s="10">
        <v>268642.13</v>
      </c>
      <c r="T217" s="8">
        <v>0</v>
      </c>
      <c r="U217" s="4">
        <f t="shared" si="11"/>
        <v>80502.839999999967</v>
      </c>
    </row>
    <row r="218" spans="1:21" ht="41.4" x14ac:dyDescent="0.3">
      <c r="A218" s="3" t="s">
        <v>12</v>
      </c>
      <c r="B218" s="3" t="s">
        <v>13</v>
      </c>
      <c r="C218" s="3" t="s">
        <v>14</v>
      </c>
      <c r="D218" s="3" t="s">
        <v>826</v>
      </c>
      <c r="E218" s="3" t="s">
        <v>726</v>
      </c>
      <c r="F218" s="3" t="s">
        <v>76</v>
      </c>
      <c r="G218" s="3" t="s">
        <v>724</v>
      </c>
      <c r="H218" s="3" t="s">
        <v>76</v>
      </c>
      <c r="I218" s="22" t="s">
        <v>882</v>
      </c>
      <c r="J218" s="22" t="s">
        <v>883</v>
      </c>
      <c r="K218" s="3" t="s">
        <v>727</v>
      </c>
      <c r="L218" s="4">
        <v>270000</v>
      </c>
      <c r="M218" s="4">
        <v>0</v>
      </c>
      <c r="N218" s="4">
        <v>0</v>
      </c>
      <c r="O218" s="4">
        <f t="shared" si="9"/>
        <v>270000</v>
      </c>
      <c r="P218" s="4">
        <v>269038.74</v>
      </c>
      <c r="Q218" s="9"/>
      <c r="R218" s="10">
        <f t="shared" si="10"/>
        <v>269038.74</v>
      </c>
      <c r="S218" s="10">
        <v>269038.74</v>
      </c>
      <c r="T218" s="8">
        <v>0</v>
      </c>
      <c r="U218" s="4">
        <f t="shared" si="11"/>
        <v>961.26000000000931</v>
      </c>
    </row>
    <row r="219" spans="1:21" ht="27.6" x14ac:dyDescent="0.3">
      <c r="A219" s="3" t="s">
        <v>35</v>
      </c>
      <c r="B219" s="3" t="s">
        <v>56</v>
      </c>
      <c r="C219" s="3" t="s">
        <v>14</v>
      </c>
      <c r="D219" s="3" t="s">
        <v>799</v>
      </c>
      <c r="E219" s="3" t="s">
        <v>343</v>
      </c>
      <c r="F219" s="3" t="s">
        <v>311</v>
      </c>
      <c r="G219" s="3" t="s">
        <v>312</v>
      </c>
      <c r="H219" s="3" t="s">
        <v>311</v>
      </c>
      <c r="I219" s="22" t="s">
        <v>967</v>
      </c>
      <c r="J219" s="22" t="s">
        <v>987</v>
      </c>
      <c r="K219" s="3" t="s">
        <v>313</v>
      </c>
      <c r="L219" s="4">
        <v>360000</v>
      </c>
      <c r="M219" s="4">
        <v>0</v>
      </c>
      <c r="N219" s="4">
        <v>0</v>
      </c>
      <c r="O219" s="4">
        <f t="shared" si="9"/>
        <v>360000</v>
      </c>
      <c r="P219" s="4">
        <v>270000</v>
      </c>
      <c r="Q219" s="9"/>
      <c r="R219" s="10">
        <f t="shared" si="10"/>
        <v>270000</v>
      </c>
      <c r="S219" s="10">
        <v>270000</v>
      </c>
      <c r="T219" s="8">
        <v>0</v>
      </c>
      <c r="U219" s="4">
        <f t="shared" si="11"/>
        <v>90000</v>
      </c>
    </row>
    <row r="220" spans="1:21" ht="27.6" x14ac:dyDescent="0.3">
      <c r="A220" s="3" t="s">
        <v>12</v>
      </c>
      <c r="B220" s="3" t="s">
        <v>13</v>
      </c>
      <c r="C220" s="3" t="s">
        <v>14</v>
      </c>
      <c r="D220" s="3" t="s">
        <v>824</v>
      </c>
      <c r="E220" s="3" t="s">
        <v>94</v>
      </c>
      <c r="F220" s="3" t="s">
        <v>88</v>
      </c>
      <c r="G220" s="3" t="s">
        <v>89</v>
      </c>
      <c r="H220" s="3" t="s">
        <v>90</v>
      </c>
      <c r="I220" s="22" t="s">
        <v>882</v>
      </c>
      <c r="J220" s="22" t="s">
        <v>883</v>
      </c>
      <c r="K220" s="3" t="s">
        <v>95</v>
      </c>
      <c r="L220" s="4">
        <v>370000</v>
      </c>
      <c r="M220" s="4">
        <v>-92585</v>
      </c>
      <c r="N220" s="4">
        <v>0</v>
      </c>
      <c r="O220" s="4">
        <f t="shared" si="9"/>
        <v>277415</v>
      </c>
      <c r="P220" s="4">
        <v>277415</v>
      </c>
      <c r="Q220" s="9"/>
      <c r="R220" s="10">
        <f t="shared" si="10"/>
        <v>277415</v>
      </c>
      <c r="S220" s="10">
        <v>277415</v>
      </c>
      <c r="T220" s="8">
        <v>0</v>
      </c>
      <c r="U220" s="4">
        <f t="shared" si="11"/>
        <v>0</v>
      </c>
    </row>
    <row r="221" spans="1:21" ht="55.2" x14ac:dyDescent="0.3">
      <c r="A221" s="3" t="s">
        <v>115</v>
      </c>
      <c r="B221" s="3" t="s">
        <v>273</v>
      </c>
      <c r="C221" s="3" t="s">
        <v>14</v>
      </c>
      <c r="D221" s="3" t="s">
        <v>767</v>
      </c>
      <c r="E221" s="3" t="s">
        <v>649</v>
      </c>
      <c r="F221" s="3" t="s">
        <v>650</v>
      </c>
      <c r="G221" s="3" t="s">
        <v>642</v>
      </c>
      <c r="H221" s="3" t="s">
        <v>643</v>
      </c>
      <c r="I221" s="22" t="s">
        <v>868</v>
      </c>
      <c r="J221" s="22" t="s">
        <v>869</v>
      </c>
      <c r="K221" s="3" t="s">
        <v>651</v>
      </c>
      <c r="L221" s="4">
        <v>0</v>
      </c>
      <c r="M221" s="4">
        <v>499580</v>
      </c>
      <c r="N221" s="4">
        <v>0</v>
      </c>
      <c r="O221" s="4">
        <f t="shared" si="9"/>
        <v>499580</v>
      </c>
      <c r="P221" s="4">
        <v>288713.59000000003</v>
      </c>
      <c r="Q221" s="9"/>
      <c r="R221" s="10">
        <f t="shared" si="10"/>
        <v>288713.59000000003</v>
      </c>
      <c r="S221" s="10">
        <v>272818.04000000004</v>
      </c>
      <c r="T221" s="8">
        <v>15895.55</v>
      </c>
      <c r="U221" s="4">
        <f t="shared" si="11"/>
        <v>210866.40999999997</v>
      </c>
    </row>
    <row r="222" spans="1:21" ht="55.2" x14ac:dyDescent="0.3">
      <c r="A222" s="3" t="s">
        <v>62</v>
      </c>
      <c r="B222" s="3" t="s">
        <v>273</v>
      </c>
      <c r="C222" s="3" t="s">
        <v>14</v>
      </c>
      <c r="D222" s="3" t="s">
        <v>840</v>
      </c>
      <c r="E222" s="3" t="s">
        <v>592</v>
      </c>
      <c r="F222" s="3" t="s">
        <v>593</v>
      </c>
      <c r="G222" s="3" t="s">
        <v>594</v>
      </c>
      <c r="H222" s="3" t="s">
        <v>595</v>
      </c>
      <c r="I222" s="22" t="s">
        <v>868</v>
      </c>
      <c r="J222" s="22" t="s">
        <v>869</v>
      </c>
      <c r="K222" s="3" t="s">
        <v>596</v>
      </c>
      <c r="L222" s="4">
        <v>300431</v>
      </c>
      <c r="M222" s="4">
        <v>0</v>
      </c>
      <c r="N222" s="4">
        <v>0</v>
      </c>
      <c r="O222" s="4">
        <f t="shared" si="9"/>
        <v>300431</v>
      </c>
      <c r="P222" s="4">
        <v>294113.91999999998</v>
      </c>
      <c r="Q222" s="9"/>
      <c r="R222" s="10">
        <f t="shared" si="10"/>
        <v>294113.91999999998</v>
      </c>
      <c r="S222" s="10">
        <v>294113.91999999998</v>
      </c>
      <c r="T222" s="8">
        <v>0</v>
      </c>
      <c r="U222" s="4">
        <f t="shared" si="11"/>
        <v>6317.0800000000163</v>
      </c>
    </row>
    <row r="223" spans="1:21" ht="55.2" x14ac:dyDescent="0.3">
      <c r="A223" s="3" t="s">
        <v>12</v>
      </c>
      <c r="B223" s="3" t="s">
        <v>13</v>
      </c>
      <c r="C223" s="3" t="s">
        <v>14</v>
      </c>
      <c r="D223" s="3" t="s">
        <v>807</v>
      </c>
      <c r="E223" s="3" t="s">
        <v>231</v>
      </c>
      <c r="F223" s="3" t="s">
        <v>227</v>
      </c>
      <c r="G223" s="3" t="s">
        <v>228</v>
      </c>
      <c r="H223" s="3" t="s">
        <v>229</v>
      </c>
      <c r="I223" s="22" t="s">
        <v>882</v>
      </c>
      <c r="J223" s="22" t="s">
        <v>883</v>
      </c>
      <c r="K223" s="3" t="s">
        <v>232</v>
      </c>
      <c r="L223" s="4">
        <v>400000</v>
      </c>
      <c r="M223" s="4">
        <v>0</v>
      </c>
      <c r="N223" s="4">
        <v>0</v>
      </c>
      <c r="O223" s="4">
        <f t="shared" si="9"/>
        <v>400000</v>
      </c>
      <c r="P223" s="4">
        <v>309202</v>
      </c>
      <c r="Q223" s="9"/>
      <c r="R223" s="10">
        <f t="shared" si="10"/>
        <v>309202</v>
      </c>
      <c r="S223" s="10">
        <v>309202</v>
      </c>
      <c r="T223" s="8">
        <v>0</v>
      </c>
      <c r="U223" s="4">
        <f t="shared" si="11"/>
        <v>90798</v>
      </c>
    </row>
    <row r="224" spans="1:21" ht="27.6" x14ac:dyDescent="0.3">
      <c r="A224" s="3" t="s">
        <v>12</v>
      </c>
      <c r="B224" s="3" t="s">
        <v>273</v>
      </c>
      <c r="C224" s="3" t="s">
        <v>14</v>
      </c>
      <c r="D224" s="3" t="s">
        <v>799</v>
      </c>
      <c r="E224" s="3" t="s">
        <v>316</v>
      </c>
      <c r="F224" s="3" t="s">
        <v>311</v>
      </c>
      <c r="G224" s="3" t="s">
        <v>312</v>
      </c>
      <c r="H224" s="3" t="s">
        <v>311</v>
      </c>
      <c r="I224" s="22" t="s">
        <v>972</v>
      </c>
      <c r="J224" s="22" t="s">
        <v>973</v>
      </c>
      <c r="K224" s="3" t="s">
        <v>313</v>
      </c>
      <c r="L224" s="4">
        <v>456000</v>
      </c>
      <c r="M224" s="4">
        <v>0</v>
      </c>
      <c r="N224" s="4">
        <v>0</v>
      </c>
      <c r="O224" s="4">
        <f t="shared" si="9"/>
        <v>456000</v>
      </c>
      <c r="P224" s="4">
        <v>312800</v>
      </c>
      <c r="Q224" s="9"/>
      <c r="R224" s="10">
        <f t="shared" si="10"/>
        <v>312800</v>
      </c>
      <c r="S224" s="10">
        <v>312800</v>
      </c>
      <c r="T224" s="8">
        <v>0</v>
      </c>
      <c r="U224" s="4">
        <f t="shared" si="11"/>
        <v>143200</v>
      </c>
    </row>
    <row r="225" spans="1:21" ht="55.2" x14ac:dyDescent="0.3">
      <c r="A225" s="3" t="s">
        <v>203</v>
      </c>
      <c r="B225" s="3" t="s">
        <v>273</v>
      </c>
      <c r="C225" s="3" t="s">
        <v>14</v>
      </c>
      <c r="D225" s="3" t="s">
        <v>777</v>
      </c>
      <c r="E225" s="3" t="s">
        <v>619</v>
      </c>
      <c r="F225" s="3" t="s">
        <v>620</v>
      </c>
      <c r="G225" s="3" t="s">
        <v>614</v>
      </c>
      <c r="H225" s="3" t="s">
        <v>615</v>
      </c>
      <c r="I225" s="22" t="s">
        <v>868</v>
      </c>
      <c r="J225" s="22" t="s">
        <v>869</v>
      </c>
      <c r="K225" s="3" t="s">
        <v>616</v>
      </c>
      <c r="L225" s="4">
        <v>350922</v>
      </c>
      <c r="M225" s="4">
        <v>0</v>
      </c>
      <c r="N225" s="4">
        <v>0</v>
      </c>
      <c r="O225" s="4">
        <f t="shared" si="9"/>
        <v>350922</v>
      </c>
      <c r="P225" s="4">
        <v>345213</v>
      </c>
      <c r="Q225" s="9">
        <v>-27010</v>
      </c>
      <c r="R225" s="10">
        <f t="shared" si="10"/>
        <v>318203</v>
      </c>
      <c r="S225" s="10">
        <v>318203</v>
      </c>
      <c r="T225" s="8"/>
      <c r="U225" s="4">
        <f t="shared" si="11"/>
        <v>32719</v>
      </c>
    </row>
    <row r="226" spans="1:21" ht="27.6" x14ac:dyDescent="0.3">
      <c r="A226" s="3" t="s">
        <v>115</v>
      </c>
      <c r="B226" s="3" t="s">
        <v>338</v>
      </c>
      <c r="C226" s="3" t="s">
        <v>14</v>
      </c>
      <c r="D226" s="3" t="s">
        <v>799</v>
      </c>
      <c r="E226" s="3" t="s">
        <v>339</v>
      </c>
      <c r="F226" s="3" t="s">
        <v>311</v>
      </c>
      <c r="G226" s="3" t="s">
        <v>312</v>
      </c>
      <c r="H226" s="3" t="s">
        <v>311</v>
      </c>
      <c r="I226" s="22" t="s">
        <v>902</v>
      </c>
      <c r="J226" s="22" t="s">
        <v>903</v>
      </c>
      <c r="K226" s="3" t="s">
        <v>313</v>
      </c>
      <c r="L226" s="4">
        <v>825000</v>
      </c>
      <c r="M226" s="4">
        <v>0</v>
      </c>
      <c r="N226" s="4">
        <v>0</v>
      </c>
      <c r="O226" s="4">
        <f t="shared" si="9"/>
        <v>825000</v>
      </c>
      <c r="P226" s="4">
        <v>321700</v>
      </c>
      <c r="Q226" s="9"/>
      <c r="R226" s="10">
        <f t="shared" si="10"/>
        <v>321700</v>
      </c>
      <c r="S226" s="10">
        <v>321700</v>
      </c>
      <c r="T226" s="8">
        <v>0</v>
      </c>
      <c r="U226" s="4">
        <f t="shared" si="11"/>
        <v>503300</v>
      </c>
    </row>
    <row r="227" spans="1:21" ht="55.2" x14ac:dyDescent="0.3">
      <c r="A227" s="3" t="s">
        <v>209</v>
      </c>
      <c r="B227" s="3" t="s">
        <v>273</v>
      </c>
      <c r="C227" s="3" t="s">
        <v>14</v>
      </c>
      <c r="D227" s="3" t="s">
        <v>778</v>
      </c>
      <c r="E227" s="3" t="s">
        <v>607</v>
      </c>
      <c r="F227" s="3" t="s">
        <v>608</v>
      </c>
      <c r="G227" s="3" t="s">
        <v>609</v>
      </c>
      <c r="H227" s="3" t="s">
        <v>610</v>
      </c>
      <c r="I227" s="22" t="s">
        <v>868</v>
      </c>
      <c r="J227" s="22" t="s">
        <v>869</v>
      </c>
      <c r="K227" s="3" t="s">
        <v>611</v>
      </c>
      <c r="L227" s="4">
        <v>342426</v>
      </c>
      <c r="M227" s="4">
        <v>0</v>
      </c>
      <c r="N227" s="4">
        <v>0</v>
      </c>
      <c r="O227" s="4">
        <f t="shared" si="9"/>
        <v>342426</v>
      </c>
      <c r="P227" s="4">
        <v>321719.19</v>
      </c>
      <c r="Q227" s="9"/>
      <c r="R227" s="10">
        <f t="shared" si="10"/>
        <v>321719.19</v>
      </c>
      <c r="S227" s="10">
        <v>321719.19</v>
      </c>
      <c r="T227" s="8">
        <v>0</v>
      </c>
      <c r="U227" s="4">
        <f t="shared" si="11"/>
        <v>20706.809999999998</v>
      </c>
    </row>
    <row r="228" spans="1:21" ht="41.4" x14ac:dyDescent="0.3">
      <c r="A228" s="3" t="s">
        <v>45</v>
      </c>
      <c r="B228" s="3" t="s">
        <v>262</v>
      </c>
      <c r="C228" s="3" t="s">
        <v>14</v>
      </c>
      <c r="D228" s="3" t="s">
        <v>805</v>
      </c>
      <c r="E228" s="3" t="s">
        <v>263</v>
      </c>
      <c r="F228" s="3" t="s">
        <v>258</v>
      </c>
      <c r="G228" s="3" t="s">
        <v>259</v>
      </c>
      <c r="H228" s="3" t="s">
        <v>260</v>
      </c>
      <c r="I228" s="22" t="s">
        <v>1028</v>
      </c>
      <c r="J228" s="22" t="s">
        <v>1029</v>
      </c>
      <c r="K228" s="3" t="s">
        <v>264</v>
      </c>
      <c r="L228" s="4">
        <v>375000</v>
      </c>
      <c r="M228" s="4">
        <v>0</v>
      </c>
      <c r="N228" s="4">
        <v>0</v>
      </c>
      <c r="O228" s="4">
        <f t="shared" si="9"/>
        <v>375000</v>
      </c>
      <c r="P228" s="4">
        <v>322173.92</v>
      </c>
      <c r="Q228" s="9"/>
      <c r="R228" s="10">
        <f t="shared" si="10"/>
        <v>322173.92</v>
      </c>
      <c r="S228" s="10">
        <v>322173.92</v>
      </c>
      <c r="T228" s="8">
        <v>0</v>
      </c>
      <c r="U228" s="4">
        <f t="shared" si="11"/>
        <v>52826.080000000016</v>
      </c>
    </row>
    <row r="229" spans="1:21" ht="55.2" x14ac:dyDescent="0.3">
      <c r="A229" s="3" t="s">
        <v>115</v>
      </c>
      <c r="B229" s="3" t="s">
        <v>273</v>
      </c>
      <c r="C229" s="3" t="s">
        <v>14</v>
      </c>
      <c r="D229" s="3" t="s">
        <v>840</v>
      </c>
      <c r="E229" s="3" t="s">
        <v>592</v>
      </c>
      <c r="F229" s="3" t="s">
        <v>593</v>
      </c>
      <c r="G229" s="3" t="s">
        <v>594</v>
      </c>
      <c r="H229" s="3" t="s">
        <v>595</v>
      </c>
      <c r="I229" s="22" t="s">
        <v>868</v>
      </c>
      <c r="J229" s="22" t="s">
        <v>869</v>
      </c>
      <c r="K229" s="3" t="s">
        <v>596</v>
      </c>
      <c r="L229" s="4">
        <v>360675</v>
      </c>
      <c r="M229" s="4">
        <v>0</v>
      </c>
      <c r="N229" s="4">
        <v>0</v>
      </c>
      <c r="O229" s="4">
        <f t="shared" si="9"/>
        <v>360675</v>
      </c>
      <c r="P229" s="4">
        <v>337695.87</v>
      </c>
      <c r="Q229" s="9"/>
      <c r="R229" s="10">
        <f t="shared" si="10"/>
        <v>337695.87</v>
      </c>
      <c r="S229" s="10">
        <v>337695.87</v>
      </c>
      <c r="T229" s="8">
        <v>0</v>
      </c>
      <c r="U229" s="4">
        <f t="shared" si="11"/>
        <v>22979.130000000005</v>
      </c>
    </row>
    <row r="230" spans="1:21" ht="41.4" x14ac:dyDescent="0.3">
      <c r="A230" s="3" t="s">
        <v>12</v>
      </c>
      <c r="B230" s="3" t="s">
        <v>13</v>
      </c>
      <c r="C230" s="3" t="s">
        <v>14</v>
      </c>
      <c r="D230" s="3" t="s">
        <v>802</v>
      </c>
      <c r="E230" s="3" t="s">
        <v>293</v>
      </c>
      <c r="F230" s="3" t="s">
        <v>288</v>
      </c>
      <c r="G230" s="3" t="s">
        <v>289</v>
      </c>
      <c r="H230" s="3" t="s">
        <v>288</v>
      </c>
      <c r="I230" s="22" t="s">
        <v>882</v>
      </c>
      <c r="J230" s="22" t="s">
        <v>883</v>
      </c>
      <c r="K230" s="3" t="s">
        <v>294</v>
      </c>
      <c r="L230" s="4">
        <v>500000</v>
      </c>
      <c r="M230" s="4">
        <v>0</v>
      </c>
      <c r="N230" s="4">
        <v>0</v>
      </c>
      <c r="O230" s="4">
        <f t="shared" si="9"/>
        <v>500000</v>
      </c>
      <c r="P230" s="4">
        <v>339590</v>
      </c>
      <c r="Q230" s="9"/>
      <c r="R230" s="10">
        <f t="shared" si="10"/>
        <v>339590</v>
      </c>
      <c r="S230" s="10">
        <v>339590</v>
      </c>
      <c r="T230" s="8">
        <v>0</v>
      </c>
      <c r="U230" s="4">
        <f t="shared" si="11"/>
        <v>160410</v>
      </c>
    </row>
    <row r="231" spans="1:21" ht="55.2" x14ac:dyDescent="0.3">
      <c r="A231" s="3" t="s">
        <v>211</v>
      </c>
      <c r="B231" s="3" t="s">
        <v>273</v>
      </c>
      <c r="C231" s="3" t="s">
        <v>14</v>
      </c>
      <c r="D231" s="3" t="s">
        <v>777</v>
      </c>
      <c r="E231" s="3" t="s">
        <v>619</v>
      </c>
      <c r="F231" s="3" t="s">
        <v>620</v>
      </c>
      <c r="G231" s="3" t="s">
        <v>614</v>
      </c>
      <c r="H231" s="3" t="s">
        <v>615</v>
      </c>
      <c r="I231" s="22" t="s">
        <v>868</v>
      </c>
      <c r="J231" s="22" t="s">
        <v>869</v>
      </c>
      <c r="K231" s="3" t="s">
        <v>616</v>
      </c>
      <c r="L231" s="4">
        <v>370013</v>
      </c>
      <c r="M231" s="4">
        <v>3000</v>
      </c>
      <c r="N231" s="4">
        <v>0</v>
      </c>
      <c r="O231" s="4">
        <f t="shared" si="9"/>
        <v>373013</v>
      </c>
      <c r="P231" s="4">
        <v>372992</v>
      </c>
      <c r="Q231" s="9">
        <v>-32513</v>
      </c>
      <c r="R231" s="10">
        <f t="shared" si="10"/>
        <v>340479</v>
      </c>
      <c r="S231" s="10">
        <v>340479</v>
      </c>
      <c r="T231" s="8"/>
      <c r="U231" s="4">
        <f t="shared" si="11"/>
        <v>32534</v>
      </c>
    </row>
    <row r="232" spans="1:21" ht="55.2" x14ac:dyDescent="0.3">
      <c r="A232" s="3" t="s">
        <v>203</v>
      </c>
      <c r="B232" s="3" t="s">
        <v>273</v>
      </c>
      <c r="C232" s="3" t="s">
        <v>14</v>
      </c>
      <c r="D232" s="3" t="s">
        <v>778</v>
      </c>
      <c r="E232" s="3" t="s">
        <v>607</v>
      </c>
      <c r="F232" s="3" t="s">
        <v>608</v>
      </c>
      <c r="G232" s="3" t="s">
        <v>609</v>
      </c>
      <c r="H232" s="3" t="s">
        <v>610</v>
      </c>
      <c r="I232" s="22" t="s">
        <v>868</v>
      </c>
      <c r="J232" s="22" t="s">
        <v>869</v>
      </c>
      <c r="K232" s="3" t="s">
        <v>611</v>
      </c>
      <c r="L232" s="4">
        <v>355276</v>
      </c>
      <c r="M232" s="4">
        <v>0</v>
      </c>
      <c r="N232" s="4">
        <v>0</v>
      </c>
      <c r="O232" s="4">
        <f t="shared" si="9"/>
        <v>355276</v>
      </c>
      <c r="P232" s="4">
        <v>342750.74</v>
      </c>
      <c r="Q232" s="9"/>
      <c r="R232" s="10">
        <f t="shared" si="10"/>
        <v>342750.74</v>
      </c>
      <c r="S232" s="10">
        <v>342750.74</v>
      </c>
      <c r="T232" s="8">
        <v>0</v>
      </c>
      <c r="U232" s="4">
        <f t="shared" si="11"/>
        <v>12525.260000000009</v>
      </c>
    </row>
    <row r="233" spans="1:21" ht="27.6" x14ac:dyDescent="0.3">
      <c r="A233" s="3" t="s">
        <v>12</v>
      </c>
      <c r="B233" s="3" t="s">
        <v>108</v>
      </c>
      <c r="C233" s="3" t="s">
        <v>14</v>
      </c>
      <c r="D233" s="3" t="s">
        <v>822</v>
      </c>
      <c r="E233" s="3" t="s">
        <v>109</v>
      </c>
      <c r="F233" s="3" t="s">
        <v>110</v>
      </c>
      <c r="G233" s="3" t="s">
        <v>111</v>
      </c>
      <c r="H233" s="3" t="s">
        <v>110</v>
      </c>
      <c r="I233" s="22" t="s">
        <v>1026</v>
      </c>
      <c r="J233" s="22" t="s">
        <v>1027</v>
      </c>
      <c r="K233" s="3" t="s">
        <v>112</v>
      </c>
      <c r="L233" s="4">
        <v>364000</v>
      </c>
      <c r="M233" s="4">
        <v>0</v>
      </c>
      <c r="N233" s="4">
        <v>0</v>
      </c>
      <c r="O233" s="4">
        <f t="shared" si="9"/>
        <v>364000</v>
      </c>
      <c r="P233" s="4">
        <v>348159.78</v>
      </c>
      <c r="Q233" s="9"/>
      <c r="R233" s="10">
        <f t="shared" si="10"/>
        <v>348159.78</v>
      </c>
      <c r="S233" s="10">
        <v>348159.78</v>
      </c>
      <c r="T233" s="8">
        <v>0</v>
      </c>
      <c r="U233" s="4">
        <f t="shared" si="11"/>
        <v>15840.219999999972</v>
      </c>
    </row>
    <row r="234" spans="1:21" ht="55.2" x14ac:dyDescent="0.3">
      <c r="A234" s="3" t="s">
        <v>203</v>
      </c>
      <c r="B234" s="3" t="s">
        <v>273</v>
      </c>
      <c r="C234" s="3" t="s">
        <v>14</v>
      </c>
      <c r="D234" s="3" t="s">
        <v>839</v>
      </c>
      <c r="E234" s="3" t="s">
        <v>597</v>
      </c>
      <c r="F234" s="3" t="s">
        <v>598</v>
      </c>
      <c r="G234" s="3" t="s">
        <v>599</v>
      </c>
      <c r="H234" s="3" t="s">
        <v>600</v>
      </c>
      <c r="I234" s="22" t="s">
        <v>868</v>
      </c>
      <c r="J234" s="22" t="s">
        <v>869</v>
      </c>
      <c r="K234" s="3" t="s">
        <v>601</v>
      </c>
      <c r="L234" s="4">
        <v>367297</v>
      </c>
      <c r="M234" s="4">
        <v>0</v>
      </c>
      <c r="N234" s="4">
        <v>0</v>
      </c>
      <c r="O234" s="4">
        <f t="shared" si="9"/>
        <v>367297</v>
      </c>
      <c r="P234" s="4">
        <v>361321.73</v>
      </c>
      <c r="Q234" s="9"/>
      <c r="R234" s="10">
        <f t="shared" si="10"/>
        <v>361321.73</v>
      </c>
      <c r="S234" s="10">
        <v>361321.73</v>
      </c>
      <c r="T234" s="8">
        <v>0</v>
      </c>
      <c r="U234" s="4">
        <f t="shared" si="11"/>
        <v>5975.2700000000186</v>
      </c>
    </row>
    <row r="235" spans="1:21" ht="55.2" x14ac:dyDescent="0.3">
      <c r="A235" s="3" t="s">
        <v>207</v>
      </c>
      <c r="B235" s="3" t="s">
        <v>273</v>
      </c>
      <c r="C235" s="3" t="s">
        <v>14</v>
      </c>
      <c r="D235" s="3" t="s">
        <v>777</v>
      </c>
      <c r="E235" s="3" t="s">
        <v>619</v>
      </c>
      <c r="F235" s="3" t="s">
        <v>620</v>
      </c>
      <c r="G235" s="3" t="s">
        <v>614</v>
      </c>
      <c r="H235" s="3" t="s">
        <v>615</v>
      </c>
      <c r="I235" s="22" t="s">
        <v>868</v>
      </c>
      <c r="J235" s="22" t="s">
        <v>869</v>
      </c>
      <c r="K235" s="3" t="s">
        <v>616</v>
      </c>
      <c r="L235" s="4">
        <v>412598</v>
      </c>
      <c r="M235" s="4">
        <v>0</v>
      </c>
      <c r="N235" s="4">
        <v>0</v>
      </c>
      <c r="O235" s="4">
        <f t="shared" si="9"/>
        <v>412598</v>
      </c>
      <c r="P235" s="4">
        <v>405899</v>
      </c>
      <c r="Q235" s="9">
        <v>-31975</v>
      </c>
      <c r="R235" s="10">
        <f t="shared" si="10"/>
        <v>373924</v>
      </c>
      <c r="S235" s="10">
        <v>373924</v>
      </c>
      <c r="T235" s="8"/>
      <c r="U235" s="4">
        <f t="shared" si="11"/>
        <v>38674</v>
      </c>
    </row>
    <row r="236" spans="1:21" ht="55.2" x14ac:dyDescent="0.3">
      <c r="A236" s="3" t="s">
        <v>209</v>
      </c>
      <c r="B236" s="3" t="s">
        <v>273</v>
      </c>
      <c r="C236" s="3" t="s">
        <v>14</v>
      </c>
      <c r="D236" s="3" t="s">
        <v>777</v>
      </c>
      <c r="E236" s="3" t="s">
        <v>619</v>
      </c>
      <c r="F236" s="3" t="s">
        <v>620</v>
      </c>
      <c r="G236" s="3" t="s">
        <v>614</v>
      </c>
      <c r="H236" s="3" t="s">
        <v>615</v>
      </c>
      <c r="I236" s="22" t="s">
        <v>868</v>
      </c>
      <c r="J236" s="22" t="s">
        <v>869</v>
      </c>
      <c r="K236" s="3" t="s">
        <v>616</v>
      </c>
      <c r="L236" s="4">
        <v>423640</v>
      </c>
      <c r="M236" s="4">
        <v>0</v>
      </c>
      <c r="N236" s="4">
        <v>0</v>
      </c>
      <c r="O236" s="4">
        <f t="shared" si="9"/>
        <v>423640</v>
      </c>
      <c r="P236" s="4">
        <v>413214</v>
      </c>
      <c r="Q236" s="9">
        <v>-29363</v>
      </c>
      <c r="R236" s="10">
        <f t="shared" si="10"/>
        <v>383851</v>
      </c>
      <c r="S236" s="10">
        <v>383851</v>
      </c>
      <c r="T236" s="8"/>
      <c r="U236" s="4">
        <f t="shared" si="11"/>
        <v>39789</v>
      </c>
    </row>
    <row r="237" spans="1:21" ht="55.2" x14ac:dyDescent="0.3">
      <c r="A237" s="3" t="s">
        <v>213</v>
      </c>
      <c r="B237" s="3" t="s">
        <v>273</v>
      </c>
      <c r="C237" s="3" t="s">
        <v>14</v>
      </c>
      <c r="D237" s="3" t="s">
        <v>776</v>
      </c>
      <c r="E237" s="3" t="s">
        <v>617</v>
      </c>
      <c r="F237" s="3" t="s">
        <v>618</v>
      </c>
      <c r="G237" s="3" t="s">
        <v>614</v>
      </c>
      <c r="H237" s="3" t="s">
        <v>615</v>
      </c>
      <c r="I237" s="22" t="s">
        <v>868</v>
      </c>
      <c r="J237" s="22" t="s">
        <v>869</v>
      </c>
      <c r="K237" s="3" t="s">
        <v>616</v>
      </c>
      <c r="L237" s="4">
        <v>702367</v>
      </c>
      <c r="M237" s="4">
        <v>0</v>
      </c>
      <c r="N237" s="4">
        <v>0</v>
      </c>
      <c r="O237" s="4">
        <f t="shared" si="9"/>
        <v>702367</v>
      </c>
      <c r="P237" s="4">
        <v>443440</v>
      </c>
      <c r="Q237" s="9">
        <v>-58837</v>
      </c>
      <c r="R237" s="10">
        <f t="shared" si="10"/>
        <v>384603</v>
      </c>
      <c r="S237" s="10">
        <v>384603</v>
      </c>
      <c r="T237" s="8"/>
      <c r="U237" s="4">
        <f t="shared" si="11"/>
        <v>317764</v>
      </c>
    </row>
    <row r="238" spans="1:21" ht="41.4" x14ac:dyDescent="0.3">
      <c r="A238" s="3" t="s">
        <v>62</v>
      </c>
      <c r="B238" s="3" t="s">
        <v>108</v>
      </c>
      <c r="C238" s="3" t="s">
        <v>14</v>
      </c>
      <c r="D238" s="3" t="s">
        <v>833</v>
      </c>
      <c r="E238" s="3" t="s">
        <v>673</v>
      </c>
      <c r="F238" s="3" t="s">
        <v>667</v>
      </c>
      <c r="G238" s="3" t="s">
        <v>668</v>
      </c>
      <c r="H238" s="3" t="s">
        <v>669</v>
      </c>
      <c r="I238" s="22" t="s">
        <v>896</v>
      </c>
      <c r="J238" s="22" t="s">
        <v>897</v>
      </c>
      <c r="K238" s="3" t="s">
        <v>674</v>
      </c>
      <c r="L238" s="4">
        <v>600000</v>
      </c>
      <c r="M238" s="4">
        <v>0</v>
      </c>
      <c r="N238" s="4">
        <v>-115659</v>
      </c>
      <c r="O238" s="4">
        <f t="shared" si="9"/>
        <v>484341</v>
      </c>
      <c r="P238" s="4">
        <v>386580.19</v>
      </c>
      <c r="Q238" s="9"/>
      <c r="R238" s="10">
        <f t="shared" si="10"/>
        <v>386580.19</v>
      </c>
      <c r="S238" s="10">
        <v>386580.19</v>
      </c>
      <c r="T238" s="8">
        <v>0</v>
      </c>
      <c r="U238" s="4">
        <f t="shared" si="11"/>
        <v>97760.81</v>
      </c>
    </row>
    <row r="239" spans="1:21" ht="41.4" x14ac:dyDescent="0.3">
      <c r="A239" s="3" t="s">
        <v>195</v>
      </c>
      <c r="B239" s="3" t="s">
        <v>108</v>
      </c>
      <c r="C239" s="3" t="s">
        <v>14</v>
      </c>
      <c r="D239" s="3" t="s">
        <v>833</v>
      </c>
      <c r="E239" s="3" t="s">
        <v>673</v>
      </c>
      <c r="F239" s="3" t="s">
        <v>667</v>
      </c>
      <c r="G239" s="3" t="s">
        <v>668</v>
      </c>
      <c r="H239" s="3" t="s">
        <v>669</v>
      </c>
      <c r="I239" s="22" t="s">
        <v>896</v>
      </c>
      <c r="J239" s="22" t="s">
        <v>897</v>
      </c>
      <c r="K239" s="3" t="s">
        <v>674</v>
      </c>
      <c r="L239" s="4">
        <v>600000</v>
      </c>
      <c r="M239" s="4">
        <v>0</v>
      </c>
      <c r="N239" s="4">
        <v>-115659</v>
      </c>
      <c r="O239" s="4">
        <f t="shared" si="9"/>
        <v>484341</v>
      </c>
      <c r="P239" s="4">
        <v>386580.19</v>
      </c>
      <c r="Q239" s="9"/>
      <c r="R239" s="10">
        <f t="shared" si="10"/>
        <v>386580.19</v>
      </c>
      <c r="S239" s="10">
        <v>386580.19</v>
      </c>
      <c r="T239" s="8">
        <v>0</v>
      </c>
      <c r="U239" s="4">
        <f t="shared" si="11"/>
        <v>97760.81</v>
      </c>
    </row>
    <row r="240" spans="1:21" ht="41.4" x14ac:dyDescent="0.3">
      <c r="A240" s="3" t="s">
        <v>45</v>
      </c>
      <c r="B240" s="3" t="s">
        <v>108</v>
      </c>
      <c r="C240" s="3" t="s">
        <v>14</v>
      </c>
      <c r="D240" s="3" t="s">
        <v>833</v>
      </c>
      <c r="E240" s="3" t="s">
        <v>673</v>
      </c>
      <c r="F240" s="3" t="s">
        <v>667</v>
      </c>
      <c r="G240" s="3" t="s">
        <v>668</v>
      </c>
      <c r="H240" s="3" t="s">
        <v>669</v>
      </c>
      <c r="I240" s="22" t="s">
        <v>896</v>
      </c>
      <c r="J240" s="22" t="s">
        <v>897</v>
      </c>
      <c r="K240" s="3" t="s">
        <v>674</v>
      </c>
      <c r="L240" s="4">
        <v>600000</v>
      </c>
      <c r="M240" s="4">
        <v>0</v>
      </c>
      <c r="N240" s="4">
        <v>-115659</v>
      </c>
      <c r="O240" s="4">
        <f t="shared" si="9"/>
        <v>484341</v>
      </c>
      <c r="P240" s="4">
        <v>386580.19</v>
      </c>
      <c r="Q240" s="9"/>
      <c r="R240" s="10">
        <f t="shared" si="10"/>
        <v>386580.19</v>
      </c>
      <c r="S240" s="10">
        <v>386580.19</v>
      </c>
      <c r="T240" s="8">
        <v>0</v>
      </c>
      <c r="U240" s="4">
        <f t="shared" si="11"/>
        <v>97760.81</v>
      </c>
    </row>
    <row r="241" spans="1:21" ht="41.4" x14ac:dyDescent="0.3">
      <c r="A241" s="3" t="s">
        <v>35</v>
      </c>
      <c r="B241" s="3" t="s">
        <v>108</v>
      </c>
      <c r="C241" s="3" t="s">
        <v>14</v>
      </c>
      <c r="D241" s="3" t="s">
        <v>833</v>
      </c>
      <c r="E241" s="3" t="s">
        <v>673</v>
      </c>
      <c r="F241" s="3" t="s">
        <v>667</v>
      </c>
      <c r="G241" s="3" t="s">
        <v>668</v>
      </c>
      <c r="H241" s="3" t="s">
        <v>669</v>
      </c>
      <c r="I241" s="22" t="s">
        <v>896</v>
      </c>
      <c r="J241" s="22" t="s">
        <v>897</v>
      </c>
      <c r="K241" s="3" t="s">
        <v>674</v>
      </c>
      <c r="L241" s="4">
        <v>600000</v>
      </c>
      <c r="M241" s="4">
        <v>0</v>
      </c>
      <c r="N241" s="4">
        <v>-115659</v>
      </c>
      <c r="O241" s="4">
        <f t="shared" si="9"/>
        <v>484341</v>
      </c>
      <c r="P241" s="4">
        <v>386580.19</v>
      </c>
      <c r="Q241" s="9"/>
      <c r="R241" s="10">
        <f t="shared" si="10"/>
        <v>386580.19</v>
      </c>
      <c r="S241" s="10">
        <v>386580.19</v>
      </c>
      <c r="T241" s="8">
        <v>0</v>
      </c>
      <c r="U241" s="4">
        <f t="shared" si="11"/>
        <v>97760.81</v>
      </c>
    </row>
    <row r="242" spans="1:21" ht="41.4" x14ac:dyDescent="0.3">
      <c r="A242" s="3" t="s">
        <v>12</v>
      </c>
      <c r="B242" s="3" t="s">
        <v>108</v>
      </c>
      <c r="C242" s="3" t="s">
        <v>14</v>
      </c>
      <c r="D242" s="3" t="s">
        <v>833</v>
      </c>
      <c r="E242" s="3" t="s">
        <v>673</v>
      </c>
      <c r="F242" s="3" t="s">
        <v>667</v>
      </c>
      <c r="G242" s="3" t="s">
        <v>668</v>
      </c>
      <c r="H242" s="3" t="s">
        <v>669</v>
      </c>
      <c r="I242" s="22" t="s">
        <v>896</v>
      </c>
      <c r="J242" s="22" t="s">
        <v>897</v>
      </c>
      <c r="K242" s="3" t="s">
        <v>674</v>
      </c>
      <c r="L242" s="4">
        <v>600000</v>
      </c>
      <c r="M242" s="4">
        <v>-97759.97</v>
      </c>
      <c r="N242" s="4">
        <v>-115659</v>
      </c>
      <c r="O242" s="4">
        <f t="shared" si="9"/>
        <v>386581.03</v>
      </c>
      <c r="P242" s="4">
        <v>386580.19</v>
      </c>
      <c r="Q242" s="9"/>
      <c r="R242" s="10">
        <f t="shared" si="10"/>
        <v>386580.19</v>
      </c>
      <c r="S242" s="10">
        <v>386580.19</v>
      </c>
      <c r="T242" s="8">
        <v>0</v>
      </c>
      <c r="U242" s="4">
        <f t="shared" si="11"/>
        <v>0.84000000002561137</v>
      </c>
    </row>
    <row r="243" spans="1:21" ht="41.4" x14ac:dyDescent="0.3">
      <c r="A243" s="3" t="s">
        <v>115</v>
      </c>
      <c r="B243" s="3" t="s">
        <v>108</v>
      </c>
      <c r="C243" s="3" t="s">
        <v>14</v>
      </c>
      <c r="D243" s="3" t="s">
        <v>833</v>
      </c>
      <c r="E243" s="3" t="s">
        <v>673</v>
      </c>
      <c r="F243" s="3" t="s">
        <v>667</v>
      </c>
      <c r="G243" s="3" t="s">
        <v>668</v>
      </c>
      <c r="H243" s="3" t="s">
        <v>669</v>
      </c>
      <c r="I243" s="22" t="s">
        <v>896</v>
      </c>
      <c r="J243" s="22" t="s">
        <v>897</v>
      </c>
      <c r="K243" s="3" t="s">
        <v>674</v>
      </c>
      <c r="L243" s="4">
        <v>600000</v>
      </c>
      <c r="M243" s="4">
        <v>0</v>
      </c>
      <c r="N243" s="4">
        <v>-115659</v>
      </c>
      <c r="O243" s="4">
        <f t="shared" si="9"/>
        <v>484341</v>
      </c>
      <c r="P243" s="4">
        <v>386580.19</v>
      </c>
      <c r="Q243" s="9"/>
      <c r="R243" s="10">
        <f t="shared" si="10"/>
        <v>386580.19</v>
      </c>
      <c r="S243" s="10">
        <v>386580.19</v>
      </c>
      <c r="T243" s="8">
        <v>0</v>
      </c>
      <c r="U243" s="4">
        <f t="shared" si="11"/>
        <v>97760.81</v>
      </c>
    </row>
    <row r="244" spans="1:21" ht="41.4" x14ac:dyDescent="0.3">
      <c r="A244" s="3" t="s">
        <v>215</v>
      </c>
      <c r="B244" s="3" t="s">
        <v>108</v>
      </c>
      <c r="C244" s="3" t="s">
        <v>14</v>
      </c>
      <c r="D244" s="3" t="s">
        <v>833</v>
      </c>
      <c r="E244" s="3" t="s">
        <v>673</v>
      </c>
      <c r="F244" s="3" t="s">
        <v>667</v>
      </c>
      <c r="G244" s="3" t="s">
        <v>668</v>
      </c>
      <c r="H244" s="3" t="s">
        <v>669</v>
      </c>
      <c r="I244" s="22" t="s">
        <v>896</v>
      </c>
      <c r="J244" s="22" t="s">
        <v>897</v>
      </c>
      <c r="K244" s="3" t="s">
        <v>674</v>
      </c>
      <c r="L244" s="4">
        <v>600000</v>
      </c>
      <c r="M244" s="4">
        <v>0</v>
      </c>
      <c r="N244" s="4">
        <v>-115659</v>
      </c>
      <c r="O244" s="4">
        <f t="shared" si="9"/>
        <v>484341</v>
      </c>
      <c r="P244" s="4">
        <v>386580.19</v>
      </c>
      <c r="Q244" s="9"/>
      <c r="R244" s="10">
        <f t="shared" si="10"/>
        <v>386580.19</v>
      </c>
      <c r="S244" s="10">
        <v>386580.19</v>
      </c>
      <c r="T244" s="8">
        <v>0</v>
      </c>
      <c r="U244" s="4">
        <f t="shared" si="11"/>
        <v>97760.81</v>
      </c>
    </row>
    <row r="245" spans="1:21" ht="41.4" x14ac:dyDescent="0.3">
      <c r="A245" s="3" t="s">
        <v>213</v>
      </c>
      <c r="B245" s="3" t="s">
        <v>108</v>
      </c>
      <c r="C245" s="3" t="s">
        <v>14</v>
      </c>
      <c r="D245" s="3" t="s">
        <v>833</v>
      </c>
      <c r="E245" s="3" t="s">
        <v>673</v>
      </c>
      <c r="F245" s="3" t="s">
        <v>667</v>
      </c>
      <c r="G245" s="3" t="s">
        <v>668</v>
      </c>
      <c r="H245" s="3" t="s">
        <v>669</v>
      </c>
      <c r="I245" s="22" t="s">
        <v>896</v>
      </c>
      <c r="J245" s="22" t="s">
        <v>897</v>
      </c>
      <c r="K245" s="3" t="s">
        <v>674</v>
      </c>
      <c r="L245" s="4">
        <v>600000</v>
      </c>
      <c r="M245" s="4">
        <v>0</v>
      </c>
      <c r="N245" s="4">
        <v>-115659</v>
      </c>
      <c r="O245" s="4">
        <f t="shared" si="9"/>
        <v>484341</v>
      </c>
      <c r="P245" s="4">
        <v>386580.19</v>
      </c>
      <c r="Q245" s="9"/>
      <c r="R245" s="10">
        <f t="shared" si="10"/>
        <v>386580.19</v>
      </c>
      <c r="S245" s="10">
        <v>386580.19</v>
      </c>
      <c r="T245" s="8">
        <v>0</v>
      </c>
      <c r="U245" s="4">
        <f t="shared" si="11"/>
        <v>97760.81</v>
      </c>
    </row>
    <row r="246" spans="1:21" ht="41.4" x14ac:dyDescent="0.3">
      <c r="A246" s="3" t="s">
        <v>132</v>
      </c>
      <c r="B246" s="3" t="s">
        <v>108</v>
      </c>
      <c r="C246" s="3" t="s">
        <v>14</v>
      </c>
      <c r="D246" s="3" t="s">
        <v>833</v>
      </c>
      <c r="E246" s="3" t="s">
        <v>673</v>
      </c>
      <c r="F246" s="3" t="s">
        <v>667</v>
      </c>
      <c r="G246" s="3" t="s">
        <v>668</v>
      </c>
      <c r="H246" s="3" t="s">
        <v>669</v>
      </c>
      <c r="I246" s="22" t="s">
        <v>896</v>
      </c>
      <c r="J246" s="22" t="s">
        <v>897</v>
      </c>
      <c r="K246" s="3" t="s">
        <v>674</v>
      </c>
      <c r="L246" s="4">
        <v>600000</v>
      </c>
      <c r="M246" s="4">
        <v>0</v>
      </c>
      <c r="N246" s="4">
        <v>-115659</v>
      </c>
      <c r="O246" s="4">
        <f t="shared" si="9"/>
        <v>484341</v>
      </c>
      <c r="P246" s="4">
        <v>386580.19</v>
      </c>
      <c r="Q246" s="9"/>
      <c r="R246" s="10">
        <f t="shared" si="10"/>
        <v>386580.19</v>
      </c>
      <c r="S246" s="10">
        <v>386580.19</v>
      </c>
      <c r="T246" s="8">
        <v>0</v>
      </c>
      <c r="U246" s="4">
        <f t="shared" si="11"/>
        <v>97760.81</v>
      </c>
    </row>
    <row r="247" spans="1:21" ht="41.4" x14ac:dyDescent="0.3">
      <c r="A247" s="3" t="s">
        <v>211</v>
      </c>
      <c r="B247" s="3" t="s">
        <v>108</v>
      </c>
      <c r="C247" s="3" t="s">
        <v>14</v>
      </c>
      <c r="D247" s="3" t="s">
        <v>833</v>
      </c>
      <c r="E247" s="3" t="s">
        <v>673</v>
      </c>
      <c r="F247" s="3" t="s">
        <v>667</v>
      </c>
      <c r="G247" s="3" t="s">
        <v>668</v>
      </c>
      <c r="H247" s="3" t="s">
        <v>669</v>
      </c>
      <c r="I247" s="22" t="s">
        <v>896</v>
      </c>
      <c r="J247" s="22" t="s">
        <v>897</v>
      </c>
      <c r="K247" s="3" t="s">
        <v>674</v>
      </c>
      <c r="L247" s="4">
        <v>600000</v>
      </c>
      <c r="M247" s="4">
        <v>0</v>
      </c>
      <c r="N247" s="4">
        <v>-115659</v>
      </c>
      <c r="O247" s="4">
        <f t="shared" si="9"/>
        <v>484341</v>
      </c>
      <c r="P247" s="4">
        <v>386580.19</v>
      </c>
      <c r="Q247" s="9"/>
      <c r="R247" s="10">
        <f t="shared" si="10"/>
        <v>386580.19</v>
      </c>
      <c r="S247" s="10">
        <v>386580.19</v>
      </c>
      <c r="T247" s="8">
        <v>0</v>
      </c>
      <c r="U247" s="4">
        <f t="shared" si="11"/>
        <v>97760.81</v>
      </c>
    </row>
    <row r="248" spans="1:21" ht="41.4" x14ac:dyDescent="0.3">
      <c r="A248" s="3" t="s">
        <v>209</v>
      </c>
      <c r="B248" s="3" t="s">
        <v>108</v>
      </c>
      <c r="C248" s="3" t="s">
        <v>14</v>
      </c>
      <c r="D248" s="3" t="s">
        <v>833</v>
      </c>
      <c r="E248" s="3" t="s">
        <v>673</v>
      </c>
      <c r="F248" s="3" t="s">
        <v>667</v>
      </c>
      <c r="G248" s="3" t="s">
        <v>668</v>
      </c>
      <c r="H248" s="3" t="s">
        <v>669</v>
      </c>
      <c r="I248" s="22" t="s">
        <v>896</v>
      </c>
      <c r="J248" s="22" t="s">
        <v>897</v>
      </c>
      <c r="K248" s="3" t="s">
        <v>674</v>
      </c>
      <c r="L248" s="4">
        <v>600000</v>
      </c>
      <c r="M248" s="4">
        <v>0</v>
      </c>
      <c r="N248" s="4">
        <v>-115659</v>
      </c>
      <c r="O248" s="4">
        <f t="shared" si="9"/>
        <v>484341</v>
      </c>
      <c r="P248" s="4">
        <v>386580.19</v>
      </c>
      <c r="Q248" s="9"/>
      <c r="R248" s="10">
        <f t="shared" si="10"/>
        <v>386580.19</v>
      </c>
      <c r="S248" s="10">
        <v>386580.19</v>
      </c>
      <c r="T248" s="8">
        <v>0</v>
      </c>
      <c r="U248" s="4">
        <f t="shared" si="11"/>
        <v>97760.81</v>
      </c>
    </row>
    <row r="249" spans="1:21" ht="41.4" x14ac:dyDescent="0.3">
      <c r="A249" s="3" t="s">
        <v>207</v>
      </c>
      <c r="B249" s="3" t="s">
        <v>108</v>
      </c>
      <c r="C249" s="3" t="s">
        <v>14</v>
      </c>
      <c r="D249" s="3" t="s">
        <v>833</v>
      </c>
      <c r="E249" s="3" t="s">
        <v>673</v>
      </c>
      <c r="F249" s="3" t="s">
        <v>667</v>
      </c>
      <c r="G249" s="3" t="s">
        <v>668</v>
      </c>
      <c r="H249" s="3" t="s">
        <v>669</v>
      </c>
      <c r="I249" s="22" t="s">
        <v>896</v>
      </c>
      <c r="J249" s="22" t="s">
        <v>897</v>
      </c>
      <c r="K249" s="3" t="s">
        <v>674</v>
      </c>
      <c r="L249" s="4">
        <v>600000</v>
      </c>
      <c r="M249" s="4">
        <v>0</v>
      </c>
      <c r="N249" s="4">
        <v>-115659</v>
      </c>
      <c r="O249" s="4">
        <f t="shared" si="9"/>
        <v>484341</v>
      </c>
      <c r="P249" s="4">
        <v>386580.19</v>
      </c>
      <c r="Q249" s="9"/>
      <c r="R249" s="10">
        <f t="shared" si="10"/>
        <v>386580.19</v>
      </c>
      <c r="S249" s="10">
        <v>386580.19</v>
      </c>
      <c r="T249" s="8">
        <v>0</v>
      </c>
      <c r="U249" s="4">
        <f t="shared" si="11"/>
        <v>97760.81</v>
      </c>
    </row>
    <row r="250" spans="1:21" ht="41.4" x14ac:dyDescent="0.3">
      <c r="A250" s="3" t="s">
        <v>205</v>
      </c>
      <c r="B250" s="3" t="s">
        <v>108</v>
      </c>
      <c r="C250" s="3" t="s">
        <v>14</v>
      </c>
      <c r="D250" s="3" t="s">
        <v>833</v>
      </c>
      <c r="E250" s="3" t="s">
        <v>673</v>
      </c>
      <c r="F250" s="3" t="s">
        <v>667</v>
      </c>
      <c r="G250" s="3" t="s">
        <v>668</v>
      </c>
      <c r="H250" s="3" t="s">
        <v>669</v>
      </c>
      <c r="I250" s="22" t="s">
        <v>896</v>
      </c>
      <c r="J250" s="22" t="s">
        <v>897</v>
      </c>
      <c r="K250" s="3" t="s">
        <v>674</v>
      </c>
      <c r="L250" s="4">
        <v>600000</v>
      </c>
      <c r="M250" s="4">
        <v>0</v>
      </c>
      <c r="N250" s="4">
        <v>-115659</v>
      </c>
      <c r="O250" s="4">
        <f t="shared" si="9"/>
        <v>484341</v>
      </c>
      <c r="P250" s="4">
        <v>386580.19</v>
      </c>
      <c r="Q250" s="9"/>
      <c r="R250" s="10">
        <f t="shared" si="10"/>
        <v>386580.19</v>
      </c>
      <c r="S250" s="10">
        <v>386580.19</v>
      </c>
      <c r="T250" s="8">
        <v>0</v>
      </c>
      <c r="U250" s="4">
        <f t="shared" si="11"/>
        <v>97760.81</v>
      </c>
    </row>
    <row r="251" spans="1:21" ht="41.4" x14ac:dyDescent="0.3">
      <c r="A251" s="3" t="s">
        <v>203</v>
      </c>
      <c r="B251" s="3" t="s">
        <v>108</v>
      </c>
      <c r="C251" s="3" t="s">
        <v>14</v>
      </c>
      <c r="D251" s="3" t="s">
        <v>833</v>
      </c>
      <c r="E251" s="3" t="s">
        <v>673</v>
      </c>
      <c r="F251" s="3" t="s">
        <v>667</v>
      </c>
      <c r="G251" s="3" t="s">
        <v>668</v>
      </c>
      <c r="H251" s="3" t="s">
        <v>669</v>
      </c>
      <c r="I251" s="22" t="s">
        <v>896</v>
      </c>
      <c r="J251" s="22" t="s">
        <v>897</v>
      </c>
      <c r="K251" s="3" t="s">
        <v>674</v>
      </c>
      <c r="L251" s="4">
        <v>600000</v>
      </c>
      <c r="M251" s="4">
        <v>0</v>
      </c>
      <c r="N251" s="4">
        <v>-115659</v>
      </c>
      <c r="O251" s="4">
        <f t="shared" si="9"/>
        <v>484341</v>
      </c>
      <c r="P251" s="4">
        <v>386580.19</v>
      </c>
      <c r="Q251" s="9"/>
      <c r="R251" s="10">
        <f t="shared" si="10"/>
        <v>386580.19</v>
      </c>
      <c r="S251" s="10">
        <v>386580.19</v>
      </c>
      <c r="T251" s="8">
        <v>0</v>
      </c>
      <c r="U251" s="4">
        <f t="shared" si="11"/>
        <v>97760.81</v>
      </c>
    </row>
    <row r="252" spans="1:21" ht="55.2" x14ac:dyDescent="0.3">
      <c r="A252" s="3" t="s">
        <v>211</v>
      </c>
      <c r="B252" s="3" t="s">
        <v>273</v>
      </c>
      <c r="C252" s="3" t="s">
        <v>14</v>
      </c>
      <c r="D252" s="3" t="s">
        <v>839</v>
      </c>
      <c r="E252" s="3" t="s">
        <v>597</v>
      </c>
      <c r="F252" s="3" t="s">
        <v>598</v>
      </c>
      <c r="G252" s="3" t="s">
        <v>599</v>
      </c>
      <c r="H252" s="3" t="s">
        <v>600</v>
      </c>
      <c r="I252" s="22" t="s">
        <v>868</v>
      </c>
      <c r="J252" s="22" t="s">
        <v>869</v>
      </c>
      <c r="K252" s="3" t="s">
        <v>601</v>
      </c>
      <c r="L252" s="4">
        <v>387280</v>
      </c>
      <c r="M252" s="4">
        <v>3500</v>
      </c>
      <c r="N252" s="4">
        <v>0</v>
      </c>
      <c r="O252" s="4">
        <f t="shared" si="9"/>
        <v>390780</v>
      </c>
      <c r="P252" s="4">
        <v>390400.17</v>
      </c>
      <c r="Q252" s="9"/>
      <c r="R252" s="10">
        <f t="shared" si="10"/>
        <v>390400.17</v>
      </c>
      <c r="S252" s="10">
        <v>390400.17</v>
      </c>
      <c r="T252" s="8">
        <v>0</v>
      </c>
      <c r="U252" s="4">
        <f t="shared" si="11"/>
        <v>379.8300000000163</v>
      </c>
    </row>
    <row r="253" spans="1:21" ht="55.2" x14ac:dyDescent="0.3">
      <c r="A253" s="3" t="s">
        <v>62</v>
      </c>
      <c r="B253" s="3" t="s">
        <v>273</v>
      </c>
      <c r="C253" s="3" t="s">
        <v>14</v>
      </c>
      <c r="D253" s="3" t="s">
        <v>836</v>
      </c>
      <c r="E253" s="3" t="s">
        <v>639</v>
      </c>
      <c r="F253" s="3" t="s">
        <v>603</v>
      </c>
      <c r="G253" s="3" t="s">
        <v>634</v>
      </c>
      <c r="H253" s="3" t="s">
        <v>635</v>
      </c>
      <c r="I253" s="22" t="s">
        <v>868</v>
      </c>
      <c r="J253" s="22" t="s">
        <v>869</v>
      </c>
      <c r="K253" s="3" t="s">
        <v>606</v>
      </c>
      <c r="L253" s="4">
        <v>1709322</v>
      </c>
      <c r="M253" s="4">
        <v>0</v>
      </c>
      <c r="N253" s="4">
        <v>-400000</v>
      </c>
      <c r="O253" s="4">
        <f t="shared" si="9"/>
        <v>1309322</v>
      </c>
      <c r="P253" s="4">
        <v>390512.91</v>
      </c>
      <c r="Q253" s="9"/>
      <c r="R253" s="10">
        <f t="shared" si="10"/>
        <v>390512.91</v>
      </c>
      <c r="S253" s="10">
        <v>390512.91</v>
      </c>
      <c r="T253" s="8">
        <v>0</v>
      </c>
      <c r="U253" s="4">
        <f t="shared" si="11"/>
        <v>918809.09000000008</v>
      </c>
    </row>
    <row r="254" spans="1:21" ht="96.6" x14ac:dyDescent="0.3">
      <c r="A254" s="3" t="s">
        <v>205</v>
      </c>
      <c r="B254" s="3" t="s">
        <v>205</v>
      </c>
      <c r="C254" s="3" t="s">
        <v>14</v>
      </c>
      <c r="D254" s="3" t="s">
        <v>799</v>
      </c>
      <c r="E254" s="3" t="s">
        <v>329</v>
      </c>
      <c r="F254" s="3" t="s">
        <v>311</v>
      </c>
      <c r="G254" s="3" t="s">
        <v>312</v>
      </c>
      <c r="H254" s="3" t="s">
        <v>311</v>
      </c>
      <c r="I254" s="22" t="s">
        <v>1030</v>
      </c>
      <c r="J254" s="22" t="s">
        <v>941</v>
      </c>
      <c r="K254" s="3" t="s">
        <v>313</v>
      </c>
      <c r="L254" s="4">
        <v>675000</v>
      </c>
      <c r="M254" s="4">
        <v>-175000</v>
      </c>
      <c r="N254" s="4">
        <v>0</v>
      </c>
      <c r="O254" s="4">
        <f t="shared" si="9"/>
        <v>500000</v>
      </c>
      <c r="P254" s="4">
        <v>392305</v>
      </c>
      <c r="Q254" s="9"/>
      <c r="R254" s="10">
        <f t="shared" si="10"/>
        <v>392305</v>
      </c>
      <c r="S254" s="10">
        <v>392305</v>
      </c>
      <c r="T254" s="8">
        <v>0</v>
      </c>
      <c r="U254" s="4">
        <f t="shared" si="11"/>
        <v>107695</v>
      </c>
    </row>
    <row r="255" spans="1:21" ht="55.2" x14ac:dyDescent="0.3">
      <c r="A255" s="3" t="s">
        <v>205</v>
      </c>
      <c r="B255" s="3" t="s">
        <v>273</v>
      </c>
      <c r="C255" s="3" t="s">
        <v>14</v>
      </c>
      <c r="D255" s="3" t="s">
        <v>777</v>
      </c>
      <c r="E255" s="3" t="s">
        <v>619</v>
      </c>
      <c r="F255" s="3" t="s">
        <v>620</v>
      </c>
      <c r="G255" s="3" t="s">
        <v>614</v>
      </c>
      <c r="H255" s="3" t="s">
        <v>615</v>
      </c>
      <c r="I255" s="22" t="s">
        <v>868</v>
      </c>
      <c r="J255" s="22" t="s">
        <v>869</v>
      </c>
      <c r="K255" s="3" t="s">
        <v>616</v>
      </c>
      <c r="L255" s="4">
        <v>418866</v>
      </c>
      <c r="M255" s="4">
        <v>13000</v>
      </c>
      <c r="N255" s="4">
        <v>0</v>
      </c>
      <c r="O255" s="4">
        <f t="shared" si="9"/>
        <v>431866</v>
      </c>
      <c r="P255" s="4">
        <v>431048</v>
      </c>
      <c r="Q255" s="9">
        <v>-34414</v>
      </c>
      <c r="R255" s="10">
        <f t="shared" si="10"/>
        <v>396634</v>
      </c>
      <c r="S255" s="10">
        <v>396634</v>
      </c>
      <c r="T255" s="8"/>
      <c r="U255" s="4">
        <f t="shared" si="11"/>
        <v>35232</v>
      </c>
    </row>
    <row r="256" spans="1:21" ht="41.4" x14ac:dyDescent="0.3">
      <c r="A256" s="3" t="s">
        <v>195</v>
      </c>
      <c r="B256" s="3" t="s">
        <v>198</v>
      </c>
      <c r="C256" s="3" t="s">
        <v>14</v>
      </c>
      <c r="D256" s="3" t="s">
        <v>788</v>
      </c>
      <c r="E256" s="3" t="s">
        <v>495</v>
      </c>
      <c r="F256" s="3" t="s">
        <v>489</v>
      </c>
      <c r="G256" s="3" t="s">
        <v>490</v>
      </c>
      <c r="H256" s="3" t="s">
        <v>491</v>
      </c>
      <c r="I256" s="22" t="s">
        <v>1031</v>
      </c>
      <c r="J256" s="22" t="s">
        <v>1032</v>
      </c>
      <c r="K256" s="3" t="s">
        <v>496</v>
      </c>
      <c r="L256" s="4">
        <v>400000</v>
      </c>
      <c r="M256" s="4">
        <v>0</v>
      </c>
      <c r="N256" s="4">
        <v>0</v>
      </c>
      <c r="O256" s="4">
        <f t="shared" si="9"/>
        <v>400000</v>
      </c>
      <c r="P256" s="4">
        <v>398946.5</v>
      </c>
      <c r="Q256" s="9"/>
      <c r="R256" s="10">
        <f t="shared" si="10"/>
        <v>398946.5</v>
      </c>
      <c r="S256" s="10">
        <v>398946.5</v>
      </c>
      <c r="T256" s="8">
        <v>0</v>
      </c>
      <c r="U256" s="4">
        <f t="shared" si="11"/>
        <v>1053.5</v>
      </c>
    </row>
    <row r="257" spans="1:21" ht="41.4" x14ac:dyDescent="0.3">
      <c r="A257" s="3" t="s">
        <v>12</v>
      </c>
      <c r="B257" s="3" t="s">
        <v>13</v>
      </c>
      <c r="C257" s="3" t="s">
        <v>14</v>
      </c>
      <c r="D257" s="3" t="s">
        <v>815</v>
      </c>
      <c r="E257" s="3" t="s">
        <v>173</v>
      </c>
      <c r="F257" s="3" t="s">
        <v>170</v>
      </c>
      <c r="G257" s="3" t="s">
        <v>171</v>
      </c>
      <c r="H257" s="3" t="s">
        <v>170</v>
      </c>
      <c r="I257" s="22" t="s">
        <v>882</v>
      </c>
      <c r="J257" s="22" t="s">
        <v>883</v>
      </c>
      <c r="K257" s="3" t="s">
        <v>174</v>
      </c>
      <c r="L257" s="4">
        <v>200000</v>
      </c>
      <c r="M257" s="4">
        <v>201664.12</v>
      </c>
      <c r="N257" s="4">
        <v>0</v>
      </c>
      <c r="O257" s="4">
        <f t="shared" si="9"/>
        <v>401664.12</v>
      </c>
      <c r="P257" s="4">
        <v>401180.08</v>
      </c>
      <c r="Q257" s="9"/>
      <c r="R257" s="10">
        <f t="shared" si="10"/>
        <v>401180.08</v>
      </c>
      <c r="S257" s="10">
        <v>397169.92000000004</v>
      </c>
      <c r="T257" s="8">
        <v>4010.16</v>
      </c>
      <c r="U257" s="4">
        <f t="shared" si="11"/>
        <v>484.03999999997905</v>
      </c>
    </row>
    <row r="258" spans="1:21" ht="55.2" x14ac:dyDescent="0.3">
      <c r="A258" s="3" t="s">
        <v>35</v>
      </c>
      <c r="B258" s="3" t="s">
        <v>273</v>
      </c>
      <c r="C258" s="3" t="s">
        <v>14</v>
      </c>
      <c r="D258" s="3" t="s">
        <v>840</v>
      </c>
      <c r="E258" s="3" t="s">
        <v>592</v>
      </c>
      <c r="F258" s="3" t="s">
        <v>593</v>
      </c>
      <c r="G258" s="3" t="s">
        <v>594</v>
      </c>
      <c r="H258" s="3" t="s">
        <v>595</v>
      </c>
      <c r="I258" s="22" t="s">
        <v>868</v>
      </c>
      <c r="J258" s="22" t="s">
        <v>869</v>
      </c>
      <c r="K258" s="3" t="s">
        <v>596</v>
      </c>
      <c r="L258" s="4">
        <v>446471</v>
      </c>
      <c r="M258" s="4">
        <v>-6500</v>
      </c>
      <c r="N258" s="4">
        <v>0</v>
      </c>
      <c r="O258" s="4">
        <f t="shared" si="9"/>
        <v>439971</v>
      </c>
      <c r="P258" s="4">
        <v>401620.58</v>
      </c>
      <c r="Q258" s="9"/>
      <c r="R258" s="10">
        <f t="shared" si="10"/>
        <v>401620.58</v>
      </c>
      <c r="S258" s="10">
        <v>401620.58</v>
      </c>
      <c r="T258" s="8">
        <v>0</v>
      </c>
      <c r="U258" s="4">
        <f t="shared" si="11"/>
        <v>38350.419999999984</v>
      </c>
    </row>
    <row r="259" spans="1:21" ht="55.2" x14ac:dyDescent="0.3">
      <c r="A259" s="3" t="s">
        <v>215</v>
      </c>
      <c r="B259" s="3" t="s">
        <v>273</v>
      </c>
      <c r="C259" s="3" t="s">
        <v>14</v>
      </c>
      <c r="D259" s="3" t="s">
        <v>777</v>
      </c>
      <c r="E259" s="3" t="s">
        <v>619</v>
      </c>
      <c r="F259" s="3" t="s">
        <v>620</v>
      </c>
      <c r="G259" s="3" t="s">
        <v>614</v>
      </c>
      <c r="H259" s="3" t="s">
        <v>615</v>
      </c>
      <c r="I259" s="22" t="s">
        <v>868</v>
      </c>
      <c r="J259" s="22" t="s">
        <v>869</v>
      </c>
      <c r="K259" s="3" t="s">
        <v>616</v>
      </c>
      <c r="L259" s="4">
        <v>368766</v>
      </c>
      <c r="M259" s="4">
        <v>150000</v>
      </c>
      <c r="N259" s="4">
        <v>0</v>
      </c>
      <c r="O259" s="4">
        <f t="shared" si="9"/>
        <v>518766</v>
      </c>
      <c r="P259" s="4">
        <v>433346</v>
      </c>
      <c r="Q259" s="9">
        <v>-30309</v>
      </c>
      <c r="R259" s="10">
        <f t="shared" si="10"/>
        <v>403037</v>
      </c>
      <c r="S259" s="10">
        <v>403037</v>
      </c>
      <c r="T259" s="8"/>
      <c r="U259" s="4">
        <f t="shared" si="11"/>
        <v>115729</v>
      </c>
    </row>
    <row r="260" spans="1:21" ht="55.2" x14ac:dyDescent="0.3">
      <c r="A260" s="3" t="s">
        <v>12</v>
      </c>
      <c r="B260" s="3" t="s">
        <v>13</v>
      </c>
      <c r="C260" s="3" t="s">
        <v>14</v>
      </c>
      <c r="D260" s="3" t="s">
        <v>797</v>
      </c>
      <c r="E260" s="3" t="s">
        <v>385</v>
      </c>
      <c r="F260" s="3" t="s">
        <v>372</v>
      </c>
      <c r="G260" s="3" t="s">
        <v>373</v>
      </c>
      <c r="H260" s="3" t="s">
        <v>372</v>
      </c>
      <c r="I260" s="22" t="s">
        <v>944</v>
      </c>
      <c r="J260" s="22" t="s">
        <v>945</v>
      </c>
      <c r="K260" s="3" t="s">
        <v>386</v>
      </c>
      <c r="L260" s="4">
        <v>450000</v>
      </c>
      <c r="M260" s="4">
        <v>0</v>
      </c>
      <c r="N260" s="4">
        <v>-26022</v>
      </c>
      <c r="O260" s="4">
        <f t="shared" si="9"/>
        <v>423978</v>
      </c>
      <c r="P260" s="4">
        <v>408955.61</v>
      </c>
      <c r="Q260" s="9"/>
      <c r="R260" s="10">
        <f t="shared" si="10"/>
        <v>408955.61</v>
      </c>
      <c r="S260" s="10">
        <v>408955.61</v>
      </c>
      <c r="T260" s="8">
        <v>0</v>
      </c>
      <c r="U260" s="4">
        <f t="shared" si="11"/>
        <v>15022.390000000014</v>
      </c>
    </row>
    <row r="261" spans="1:21" ht="96.6" x14ac:dyDescent="0.3">
      <c r="A261" s="3" t="s">
        <v>207</v>
      </c>
      <c r="B261" s="3" t="s">
        <v>207</v>
      </c>
      <c r="C261" s="3" t="s">
        <v>14</v>
      </c>
      <c r="D261" s="3" t="s">
        <v>811</v>
      </c>
      <c r="E261" s="3" t="s">
        <v>208</v>
      </c>
      <c r="F261" s="3" t="s">
        <v>192</v>
      </c>
      <c r="G261" s="3" t="s">
        <v>193</v>
      </c>
      <c r="H261" s="3" t="s">
        <v>192</v>
      </c>
      <c r="I261" s="22" t="s">
        <v>1033</v>
      </c>
      <c r="J261" s="22" t="s">
        <v>941</v>
      </c>
      <c r="K261" s="3" t="s">
        <v>194</v>
      </c>
      <c r="L261" s="4">
        <v>500000</v>
      </c>
      <c r="M261" s="4">
        <v>0</v>
      </c>
      <c r="N261" s="4">
        <v>0</v>
      </c>
      <c r="O261" s="4">
        <f t="shared" si="9"/>
        <v>500000</v>
      </c>
      <c r="P261" s="4">
        <v>409108</v>
      </c>
      <c r="Q261" s="9"/>
      <c r="R261" s="10">
        <f t="shared" si="10"/>
        <v>409108</v>
      </c>
      <c r="S261" s="10">
        <v>346602</v>
      </c>
      <c r="T261" s="8">
        <v>62506</v>
      </c>
      <c r="U261" s="4">
        <f t="shared" si="11"/>
        <v>90892</v>
      </c>
    </row>
    <row r="262" spans="1:21" ht="96.6" x14ac:dyDescent="0.3">
      <c r="A262" s="3" t="s">
        <v>45</v>
      </c>
      <c r="B262" s="3" t="s">
        <v>118</v>
      </c>
      <c r="C262" s="3" t="s">
        <v>14</v>
      </c>
      <c r="D262" s="3" t="s">
        <v>807</v>
      </c>
      <c r="E262" s="3" t="s">
        <v>226</v>
      </c>
      <c r="F262" s="3" t="s">
        <v>227</v>
      </c>
      <c r="G262" s="3" t="s">
        <v>228</v>
      </c>
      <c r="H262" s="3" t="s">
        <v>229</v>
      </c>
      <c r="I262" s="22" t="s">
        <v>982</v>
      </c>
      <c r="J262" s="22" t="s">
        <v>983</v>
      </c>
      <c r="K262" s="3" t="s">
        <v>230</v>
      </c>
      <c r="L262" s="4">
        <v>0</v>
      </c>
      <c r="M262" s="4">
        <v>880000</v>
      </c>
      <c r="N262" s="4">
        <v>0</v>
      </c>
      <c r="O262" s="4">
        <f t="shared" ref="O262:O325" si="12">+L262+M262+N262</f>
        <v>880000</v>
      </c>
      <c r="P262" s="4">
        <v>414740.62</v>
      </c>
      <c r="Q262" s="9"/>
      <c r="R262" s="10">
        <f t="shared" ref="R262:R325" si="13">+P262+Q262</f>
        <v>414740.62</v>
      </c>
      <c r="S262" s="10">
        <v>407400.08</v>
      </c>
      <c r="T262" s="8">
        <v>7340.54</v>
      </c>
      <c r="U262" s="4">
        <f t="shared" ref="U262:U325" si="14">+O262-R262</f>
        <v>465259.38</v>
      </c>
    </row>
    <row r="263" spans="1:21" ht="55.2" x14ac:dyDescent="0.3">
      <c r="A263" s="3" t="s">
        <v>215</v>
      </c>
      <c r="B263" s="3" t="s">
        <v>273</v>
      </c>
      <c r="C263" s="3" t="s">
        <v>14</v>
      </c>
      <c r="D263" s="3" t="s">
        <v>839</v>
      </c>
      <c r="E263" s="3" t="s">
        <v>597</v>
      </c>
      <c r="F263" s="3" t="s">
        <v>598</v>
      </c>
      <c r="G263" s="3" t="s">
        <v>599</v>
      </c>
      <c r="H263" s="3" t="s">
        <v>600</v>
      </c>
      <c r="I263" s="22" t="s">
        <v>868</v>
      </c>
      <c r="J263" s="22" t="s">
        <v>869</v>
      </c>
      <c r="K263" s="3" t="s">
        <v>601</v>
      </c>
      <c r="L263" s="4">
        <v>385975</v>
      </c>
      <c r="M263" s="4">
        <v>37000</v>
      </c>
      <c r="N263" s="4">
        <v>0</v>
      </c>
      <c r="O263" s="4">
        <f t="shared" si="12"/>
        <v>422975</v>
      </c>
      <c r="P263" s="4">
        <v>421516.01</v>
      </c>
      <c r="Q263" s="9"/>
      <c r="R263" s="10">
        <f t="shared" si="13"/>
        <v>421516.01</v>
      </c>
      <c r="S263" s="10">
        <v>421516.01</v>
      </c>
      <c r="T263" s="8">
        <v>0</v>
      </c>
      <c r="U263" s="4">
        <f t="shared" si="14"/>
        <v>1458.9899999999907</v>
      </c>
    </row>
    <row r="264" spans="1:21" ht="55.2" x14ac:dyDescent="0.3">
      <c r="A264" s="3" t="s">
        <v>207</v>
      </c>
      <c r="B264" s="3" t="s">
        <v>273</v>
      </c>
      <c r="C264" s="3" t="s">
        <v>14</v>
      </c>
      <c r="D264" s="3" t="s">
        <v>839</v>
      </c>
      <c r="E264" s="3" t="s">
        <v>597</v>
      </c>
      <c r="F264" s="3" t="s">
        <v>598</v>
      </c>
      <c r="G264" s="3" t="s">
        <v>599</v>
      </c>
      <c r="H264" s="3" t="s">
        <v>600</v>
      </c>
      <c r="I264" s="22" t="s">
        <v>868</v>
      </c>
      <c r="J264" s="22" t="s">
        <v>869</v>
      </c>
      <c r="K264" s="3" t="s">
        <v>601</v>
      </c>
      <c r="L264" s="4">
        <v>431853</v>
      </c>
      <c r="M264" s="4">
        <v>0</v>
      </c>
      <c r="N264" s="4">
        <v>0</v>
      </c>
      <c r="O264" s="4">
        <f t="shared" si="12"/>
        <v>431853</v>
      </c>
      <c r="P264" s="4">
        <v>424839.67999999999</v>
      </c>
      <c r="Q264" s="9"/>
      <c r="R264" s="10">
        <f t="shared" si="13"/>
        <v>424839.67999999999</v>
      </c>
      <c r="S264" s="10">
        <v>424839.67999999999</v>
      </c>
      <c r="T264" s="8">
        <v>0</v>
      </c>
      <c r="U264" s="4">
        <f t="shared" si="14"/>
        <v>7013.320000000007</v>
      </c>
    </row>
    <row r="265" spans="1:21" ht="55.2" x14ac:dyDescent="0.3">
      <c r="A265" s="3" t="s">
        <v>209</v>
      </c>
      <c r="B265" s="3" t="s">
        <v>273</v>
      </c>
      <c r="C265" s="3" t="s">
        <v>14</v>
      </c>
      <c r="D265" s="3" t="s">
        <v>839</v>
      </c>
      <c r="E265" s="3" t="s">
        <v>597</v>
      </c>
      <c r="F265" s="3" t="s">
        <v>598</v>
      </c>
      <c r="G265" s="3" t="s">
        <v>599</v>
      </c>
      <c r="H265" s="3" t="s">
        <v>600</v>
      </c>
      <c r="I265" s="22" t="s">
        <v>868</v>
      </c>
      <c r="J265" s="22" t="s">
        <v>869</v>
      </c>
      <c r="K265" s="3" t="s">
        <v>601</v>
      </c>
      <c r="L265" s="4">
        <v>443410</v>
      </c>
      <c r="M265" s="4">
        <v>0</v>
      </c>
      <c r="N265" s="4">
        <v>0</v>
      </c>
      <c r="O265" s="4">
        <f t="shared" si="12"/>
        <v>443410</v>
      </c>
      <c r="P265" s="4">
        <v>432503.23</v>
      </c>
      <c r="Q265" s="9"/>
      <c r="R265" s="10">
        <f t="shared" si="13"/>
        <v>432503.23</v>
      </c>
      <c r="S265" s="10">
        <v>432503.23</v>
      </c>
      <c r="T265" s="8">
        <v>0</v>
      </c>
      <c r="U265" s="4">
        <f t="shared" si="14"/>
        <v>10906.770000000019</v>
      </c>
    </row>
    <row r="266" spans="1:21" ht="27.6" x14ac:dyDescent="0.3">
      <c r="A266" s="3" t="s">
        <v>12</v>
      </c>
      <c r="B266" s="3" t="s">
        <v>13</v>
      </c>
      <c r="C266" s="3" t="s">
        <v>14</v>
      </c>
      <c r="D266" s="3" t="s">
        <v>821</v>
      </c>
      <c r="E266" s="3" t="s">
        <v>125</v>
      </c>
      <c r="F266" s="3" t="s">
        <v>120</v>
      </c>
      <c r="G266" s="3" t="s">
        <v>121</v>
      </c>
      <c r="H266" s="3" t="s">
        <v>120</v>
      </c>
      <c r="I266" s="22" t="s">
        <v>882</v>
      </c>
      <c r="J266" s="22" t="s">
        <v>883</v>
      </c>
      <c r="K266" s="3" t="s">
        <v>126</v>
      </c>
      <c r="L266" s="4">
        <v>300000</v>
      </c>
      <c r="M266" s="4">
        <v>132940</v>
      </c>
      <c r="N266" s="4">
        <v>0</v>
      </c>
      <c r="O266" s="4">
        <f t="shared" si="12"/>
        <v>432940</v>
      </c>
      <c r="P266" s="4">
        <v>432940</v>
      </c>
      <c r="Q266" s="9"/>
      <c r="R266" s="10">
        <f t="shared" si="13"/>
        <v>432940</v>
      </c>
      <c r="S266" s="10">
        <v>432940</v>
      </c>
      <c r="T266" s="8">
        <v>0</v>
      </c>
      <c r="U266" s="4">
        <f t="shared" si="14"/>
        <v>0</v>
      </c>
    </row>
    <row r="267" spans="1:21" ht="82.8" x14ac:dyDescent="0.3">
      <c r="A267" s="3" t="s">
        <v>205</v>
      </c>
      <c r="B267" s="3" t="s">
        <v>13</v>
      </c>
      <c r="C267" s="3" t="s">
        <v>14</v>
      </c>
      <c r="D267" s="3" t="s">
        <v>785</v>
      </c>
      <c r="E267" s="3" t="s">
        <v>536</v>
      </c>
      <c r="F267" s="3" t="s">
        <v>524</v>
      </c>
      <c r="G267" s="3" t="s">
        <v>533</v>
      </c>
      <c r="H267" s="3" t="s">
        <v>534</v>
      </c>
      <c r="I267" s="22" t="s">
        <v>878</v>
      </c>
      <c r="J267" s="22" t="s">
        <v>879</v>
      </c>
      <c r="K267" s="3" t="s">
        <v>537</v>
      </c>
      <c r="L267" s="4">
        <v>686400</v>
      </c>
      <c r="M267" s="4">
        <v>-150000</v>
      </c>
      <c r="N267" s="4">
        <v>0</v>
      </c>
      <c r="O267" s="4">
        <f t="shared" si="12"/>
        <v>536400</v>
      </c>
      <c r="P267" s="4">
        <v>437594.18</v>
      </c>
      <c r="Q267" s="9"/>
      <c r="R267" s="10">
        <f t="shared" si="13"/>
        <v>437594.18</v>
      </c>
      <c r="S267" s="10">
        <v>437594.18</v>
      </c>
      <c r="T267" s="8">
        <v>0</v>
      </c>
      <c r="U267" s="4">
        <f t="shared" si="14"/>
        <v>98805.82</v>
      </c>
    </row>
    <row r="268" spans="1:21" ht="55.2" x14ac:dyDescent="0.3">
      <c r="A268" s="3" t="s">
        <v>205</v>
      </c>
      <c r="B268" s="3" t="s">
        <v>273</v>
      </c>
      <c r="C268" s="3" t="s">
        <v>14</v>
      </c>
      <c r="D268" s="3" t="s">
        <v>839</v>
      </c>
      <c r="E268" s="3" t="s">
        <v>597</v>
      </c>
      <c r="F268" s="3" t="s">
        <v>598</v>
      </c>
      <c r="G268" s="3" t="s">
        <v>599</v>
      </c>
      <c r="H268" s="3" t="s">
        <v>600</v>
      </c>
      <c r="I268" s="22" t="s">
        <v>868</v>
      </c>
      <c r="J268" s="22" t="s">
        <v>869</v>
      </c>
      <c r="K268" s="3" t="s">
        <v>601</v>
      </c>
      <c r="L268" s="4">
        <v>438414</v>
      </c>
      <c r="M268" s="4">
        <v>13000</v>
      </c>
      <c r="N268" s="4">
        <v>0</v>
      </c>
      <c r="O268" s="4">
        <f t="shared" si="12"/>
        <v>451414</v>
      </c>
      <c r="P268" s="4">
        <v>451165.01</v>
      </c>
      <c r="Q268" s="9"/>
      <c r="R268" s="10">
        <f t="shared" si="13"/>
        <v>451165.01</v>
      </c>
      <c r="S268" s="10">
        <v>451165.01</v>
      </c>
      <c r="T268" s="8">
        <v>0</v>
      </c>
      <c r="U268" s="4">
        <f t="shared" si="14"/>
        <v>248.98999999999069</v>
      </c>
    </row>
    <row r="269" spans="1:21" ht="82.8" x14ac:dyDescent="0.3">
      <c r="A269" s="3" t="s">
        <v>215</v>
      </c>
      <c r="B269" s="3" t="s">
        <v>13</v>
      </c>
      <c r="C269" s="3" t="s">
        <v>14</v>
      </c>
      <c r="D269" s="3" t="s">
        <v>782</v>
      </c>
      <c r="E269" s="3" t="s">
        <v>563</v>
      </c>
      <c r="F269" s="3" t="s">
        <v>564</v>
      </c>
      <c r="G269" s="3" t="s">
        <v>565</v>
      </c>
      <c r="H269" s="3" t="s">
        <v>566</v>
      </c>
      <c r="I269" s="22" t="s">
        <v>878</v>
      </c>
      <c r="J269" s="22" t="s">
        <v>879</v>
      </c>
      <c r="K269" s="3" t="s">
        <v>567</v>
      </c>
      <c r="L269" s="4">
        <v>504000</v>
      </c>
      <c r="M269" s="4">
        <v>0</v>
      </c>
      <c r="N269" s="4">
        <v>24000</v>
      </c>
      <c r="O269" s="4">
        <f t="shared" si="12"/>
        <v>528000</v>
      </c>
      <c r="P269" s="4">
        <v>452050</v>
      </c>
      <c r="Q269" s="9"/>
      <c r="R269" s="10">
        <f t="shared" si="13"/>
        <v>452050</v>
      </c>
      <c r="S269" s="10">
        <v>452050</v>
      </c>
      <c r="T269" s="8">
        <v>0</v>
      </c>
      <c r="U269" s="4">
        <f t="shared" si="14"/>
        <v>75950</v>
      </c>
    </row>
    <row r="270" spans="1:21" ht="27.6" x14ac:dyDescent="0.3">
      <c r="A270" s="3" t="s">
        <v>213</v>
      </c>
      <c r="B270" s="3" t="s">
        <v>213</v>
      </c>
      <c r="C270" s="3" t="s">
        <v>14</v>
      </c>
      <c r="D270" s="3" t="s">
        <v>811</v>
      </c>
      <c r="E270" s="3" t="s">
        <v>214</v>
      </c>
      <c r="F270" s="3" t="s">
        <v>192</v>
      </c>
      <c r="G270" s="3" t="s">
        <v>193</v>
      </c>
      <c r="H270" s="3" t="s">
        <v>192</v>
      </c>
      <c r="I270" s="22" t="s">
        <v>1034</v>
      </c>
      <c r="J270" s="22" t="s">
        <v>1035</v>
      </c>
      <c r="K270" s="3" t="s">
        <v>194</v>
      </c>
      <c r="L270" s="4">
        <v>600000</v>
      </c>
      <c r="M270" s="4">
        <v>0</v>
      </c>
      <c r="N270" s="4">
        <v>0</v>
      </c>
      <c r="O270" s="4">
        <f t="shared" si="12"/>
        <v>600000</v>
      </c>
      <c r="P270" s="4">
        <v>458057</v>
      </c>
      <c r="Q270" s="9"/>
      <c r="R270" s="10">
        <f t="shared" si="13"/>
        <v>458057</v>
      </c>
      <c r="S270" s="10">
        <v>384060</v>
      </c>
      <c r="T270" s="8">
        <v>73997</v>
      </c>
      <c r="U270" s="4">
        <f t="shared" si="14"/>
        <v>141943</v>
      </c>
    </row>
    <row r="271" spans="1:21" ht="96.6" x14ac:dyDescent="0.3">
      <c r="A271" s="3" t="s">
        <v>215</v>
      </c>
      <c r="B271" s="3" t="s">
        <v>215</v>
      </c>
      <c r="C271" s="3" t="s">
        <v>14</v>
      </c>
      <c r="D271" s="3" t="s">
        <v>811</v>
      </c>
      <c r="E271" s="3" t="s">
        <v>216</v>
      </c>
      <c r="F271" s="3" t="s">
        <v>192</v>
      </c>
      <c r="G271" s="3" t="s">
        <v>193</v>
      </c>
      <c r="H271" s="3" t="s">
        <v>192</v>
      </c>
      <c r="I271" s="22" t="s">
        <v>1036</v>
      </c>
      <c r="J271" s="22" t="s">
        <v>941</v>
      </c>
      <c r="K271" s="3" t="s">
        <v>194</v>
      </c>
      <c r="L271" s="4">
        <v>800000</v>
      </c>
      <c r="M271" s="4">
        <v>0</v>
      </c>
      <c r="N271" s="4">
        <v>0</v>
      </c>
      <c r="O271" s="4">
        <f t="shared" si="12"/>
        <v>800000</v>
      </c>
      <c r="P271" s="4">
        <v>460792</v>
      </c>
      <c r="Q271" s="9"/>
      <c r="R271" s="10">
        <f t="shared" si="13"/>
        <v>460792</v>
      </c>
      <c r="S271" s="10">
        <v>430792</v>
      </c>
      <c r="T271" s="8">
        <v>30000</v>
      </c>
      <c r="U271" s="4">
        <f t="shared" si="14"/>
        <v>339208</v>
      </c>
    </row>
    <row r="272" spans="1:21" ht="55.2" x14ac:dyDescent="0.3">
      <c r="A272" s="3" t="s">
        <v>211</v>
      </c>
      <c r="B272" s="3" t="s">
        <v>273</v>
      </c>
      <c r="C272" s="3" t="s">
        <v>14</v>
      </c>
      <c r="D272" s="3" t="s">
        <v>767</v>
      </c>
      <c r="E272" s="3" t="s">
        <v>649</v>
      </c>
      <c r="F272" s="3" t="s">
        <v>650</v>
      </c>
      <c r="G272" s="3" t="s">
        <v>642</v>
      </c>
      <c r="H272" s="3" t="s">
        <v>643</v>
      </c>
      <c r="I272" s="22" t="s">
        <v>868</v>
      </c>
      <c r="J272" s="22" t="s">
        <v>869</v>
      </c>
      <c r="K272" s="3" t="s">
        <v>651</v>
      </c>
      <c r="L272" s="4">
        <v>0</v>
      </c>
      <c r="M272" s="4">
        <v>469840</v>
      </c>
      <c r="N272" s="4">
        <v>0</v>
      </c>
      <c r="O272" s="4">
        <f t="shared" si="12"/>
        <v>469840</v>
      </c>
      <c r="P272" s="4">
        <v>469614.19</v>
      </c>
      <c r="Q272" s="9"/>
      <c r="R272" s="10">
        <f t="shared" si="13"/>
        <v>469614.19</v>
      </c>
      <c r="S272" s="10">
        <v>434986.27</v>
      </c>
      <c r="T272" s="8">
        <v>34627.919999999998</v>
      </c>
      <c r="U272" s="4">
        <f t="shared" si="14"/>
        <v>225.80999999999767</v>
      </c>
    </row>
    <row r="273" spans="1:21" ht="55.2" x14ac:dyDescent="0.3">
      <c r="A273" s="3" t="s">
        <v>203</v>
      </c>
      <c r="B273" s="3" t="s">
        <v>13</v>
      </c>
      <c r="C273" s="3" t="s">
        <v>14</v>
      </c>
      <c r="D273" s="3" t="s">
        <v>796</v>
      </c>
      <c r="E273" s="3" t="s">
        <v>394</v>
      </c>
      <c r="F273" s="3" t="s">
        <v>388</v>
      </c>
      <c r="G273" s="3" t="s">
        <v>389</v>
      </c>
      <c r="H273" s="3" t="s">
        <v>390</v>
      </c>
      <c r="I273" s="22" t="s">
        <v>944</v>
      </c>
      <c r="J273" s="22" t="s">
        <v>945</v>
      </c>
      <c r="K273" s="3" t="s">
        <v>396</v>
      </c>
      <c r="L273" s="4">
        <v>0</v>
      </c>
      <c r="M273" s="4">
        <v>495382</v>
      </c>
      <c r="N273" s="4">
        <v>0</v>
      </c>
      <c r="O273" s="4">
        <f t="shared" si="12"/>
        <v>495382</v>
      </c>
      <c r="P273" s="4">
        <v>469854</v>
      </c>
      <c r="Q273" s="9"/>
      <c r="R273" s="10">
        <f t="shared" si="13"/>
        <v>469854</v>
      </c>
      <c r="S273" s="10">
        <v>468006</v>
      </c>
      <c r="T273" s="8">
        <v>1848</v>
      </c>
      <c r="U273" s="4">
        <f t="shared" si="14"/>
        <v>25528</v>
      </c>
    </row>
    <row r="274" spans="1:21" ht="27.6" x14ac:dyDescent="0.3">
      <c r="A274" s="3" t="s">
        <v>115</v>
      </c>
      <c r="B274" s="3" t="s">
        <v>108</v>
      </c>
      <c r="C274" s="3" t="s">
        <v>14</v>
      </c>
      <c r="D274" s="3" t="s">
        <v>833</v>
      </c>
      <c r="E274" s="3" t="s">
        <v>666</v>
      </c>
      <c r="F274" s="3" t="s">
        <v>667</v>
      </c>
      <c r="G274" s="3" t="s">
        <v>668</v>
      </c>
      <c r="H274" s="3" t="s">
        <v>669</v>
      </c>
      <c r="I274" s="22" t="s">
        <v>896</v>
      </c>
      <c r="J274" s="22" t="s">
        <v>897</v>
      </c>
      <c r="K274" s="3" t="s">
        <v>670</v>
      </c>
      <c r="L274" s="4">
        <v>741000</v>
      </c>
      <c r="M274" s="4">
        <v>0</v>
      </c>
      <c r="N274" s="4">
        <v>-105000</v>
      </c>
      <c r="O274" s="4">
        <f t="shared" si="12"/>
        <v>636000</v>
      </c>
      <c r="P274" s="4">
        <v>471617.26</v>
      </c>
      <c r="Q274" s="9"/>
      <c r="R274" s="10">
        <f t="shared" si="13"/>
        <v>471617.26</v>
      </c>
      <c r="S274" s="10">
        <v>471617.26</v>
      </c>
      <c r="T274" s="8">
        <v>0</v>
      </c>
      <c r="U274" s="4">
        <f t="shared" si="14"/>
        <v>164382.74</v>
      </c>
    </row>
    <row r="275" spans="1:21" ht="27.6" x14ac:dyDescent="0.3">
      <c r="A275" s="3" t="s">
        <v>62</v>
      </c>
      <c r="B275" s="3" t="s">
        <v>108</v>
      </c>
      <c r="C275" s="3" t="s">
        <v>14</v>
      </c>
      <c r="D275" s="3" t="s">
        <v>833</v>
      </c>
      <c r="E275" s="3" t="s">
        <v>666</v>
      </c>
      <c r="F275" s="3" t="s">
        <v>667</v>
      </c>
      <c r="G275" s="3" t="s">
        <v>668</v>
      </c>
      <c r="H275" s="3" t="s">
        <v>669</v>
      </c>
      <c r="I275" s="22" t="s">
        <v>896</v>
      </c>
      <c r="J275" s="22" t="s">
        <v>897</v>
      </c>
      <c r="K275" s="3" t="s">
        <v>670</v>
      </c>
      <c r="L275" s="4">
        <v>741000</v>
      </c>
      <c r="M275" s="4">
        <v>0</v>
      </c>
      <c r="N275" s="4">
        <v>-105000</v>
      </c>
      <c r="O275" s="4">
        <f t="shared" si="12"/>
        <v>636000</v>
      </c>
      <c r="P275" s="4">
        <v>471617.26</v>
      </c>
      <c r="Q275" s="9"/>
      <c r="R275" s="10">
        <f t="shared" si="13"/>
        <v>471617.26</v>
      </c>
      <c r="S275" s="10">
        <v>471617.26</v>
      </c>
      <c r="T275" s="8">
        <v>0</v>
      </c>
      <c r="U275" s="4">
        <f t="shared" si="14"/>
        <v>164382.74</v>
      </c>
    </row>
    <row r="276" spans="1:21" ht="55.2" x14ac:dyDescent="0.3">
      <c r="A276" s="3" t="s">
        <v>195</v>
      </c>
      <c r="B276" s="3" t="s">
        <v>273</v>
      </c>
      <c r="C276" s="3" t="s">
        <v>14</v>
      </c>
      <c r="D276" s="3" t="s">
        <v>774</v>
      </c>
      <c r="E276" s="3" t="s">
        <v>625</v>
      </c>
      <c r="F276" s="3" t="s">
        <v>626</v>
      </c>
      <c r="G276" s="3" t="s">
        <v>623</v>
      </c>
      <c r="H276" s="3" t="s">
        <v>624</v>
      </c>
      <c r="I276" s="22" t="s">
        <v>868</v>
      </c>
      <c r="J276" s="22" t="s">
        <v>869</v>
      </c>
      <c r="K276" s="3" t="s">
        <v>616</v>
      </c>
      <c r="L276" s="4">
        <v>630460</v>
      </c>
      <c r="M276" s="4">
        <v>-32000</v>
      </c>
      <c r="N276" s="4">
        <v>0</v>
      </c>
      <c r="O276" s="4">
        <f t="shared" si="12"/>
        <v>598460</v>
      </c>
      <c r="P276" s="4">
        <v>509805</v>
      </c>
      <c r="Q276" s="9">
        <v>-38183</v>
      </c>
      <c r="R276" s="10">
        <f t="shared" si="13"/>
        <v>471622</v>
      </c>
      <c r="S276" s="10">
        <v>471622</v>
      </c>
      <c r="T276" s="8"/>
      <c r="U276" s="4">
        <f t="shared" si="14"/>
        <v>126838</v>
      </c>
    </row>
    <row r="277" spans="1:21" ht="55.2" x14ac:dyDescent="0.3">
      <c r="A277" s="3" t="s">
        <v>215</v>
      </c>
      <c r="B277" s="3" t="s">
        <v>13</v>
      </c>
      <c r="C277" s="3" t="s">
        <v>14</v>
      </c>
      <c r="D277" s="3" t="s">
        <v>796</v>
      </c>
      <c r="E277" s="3" t="s">
        <v>394</v>
      </c>
      <c r="F277" s="3" t="s">
        <v>388</v>
      </c>
      <c r="G277" s="3" t="s">
        <v>389</v>
      </c>
      <c r="H277" s="3" t="s">
        <v>390</v>
      </c>
      <c r="I277" s="22" t="s">
        <v>944</v>
      </c>
      <c r="J277" s="22" t="s">
        <v>945</v>
      </c>
      <c r="K277" s="3" t="s">
        <v>397</v>
      </c>
      <c r="L277" s="4">
        <v>0</v>
      </c>
      <c r="M277" s="4">
        <v>505992</v>
      </c>
      <c r="N277" s="4">
        <v>0</v>
      </c>
      <c r="O277" s="4">
        <f t="shared" si="12"/>
        <v>505992</v>
      </c>
      <c r="P277" s="4">
        <v>480024</v>
      </c>
      <c r="Q277" s="9"/>
      <c r="R277" s="10">
        <f t="shared" si="13"/>
        <v>480024</v>
      </c>
      <c r="S277" s="10">
        <v>478136</v>
      </c>
      <c r="T277" s="8">
        <v>1888</v>
      </c>
      <c r="U277" s="4">
        <f t="shared" si="14"/>
        <v>25968</v>
      </c>
    </row>
    <row r="278" spans="1:21" ht="96.6" x14ac:dyDescent="0.3">
      <c r="A278" s="3" t="s">
        <v>132</v>
      </c>
      <c r="B278" s="3" t="s">
        <v>132</v>
      </c>
      <c r="C278" s="3" t="s">
        <v>14</v>
      </c>
      <c r="D278" s="3" t="s">
        <v>811</v>
      </c>
      <c r="E278" s="3" t="s">
        <v>212</v>
      </c>
      <c r="F278" s="3" t="s">
        <v>192</v>
      </c>
      <c r="G278" s="3" t="s">
        <v>193</v>
      </c>
      <c r="H278" s="3" t="s">
        <v>192</v>
      </c>
      <c r="I278" s="22" t="s">
        <v>940</v>
      </c>
      <c r="J278" s="22" t="s">
        <v>941</v>
      </c>
      <c r="K278" s="3" t="s">
        <v>194</v>
      </c>
      <c r="L278" s="4">
        <v>1200000</v>
      </c>
      <c r="M278" s="4">
        <v>0</v>
      </c>
      <c r="N278" s="4">
        <v>0</v>
      </c>
      <c r="O278" s="4">
        <f t="shared" si="12"/>
        <v>1200000</v>
      </c>
      <c r="P278" s="4">
        <v>496330</v>
      </c>
      <c r="Q278" s="9"/>
      <c r="R278" s="10">
        <f t="shared" si="13"/>
        <v>496330</v>
      </c>
      <c r="S278" s="10">
        <v>496330</v>
      </c>
      <c r="T278" s="8">
        <v>0</v>
      </c>
      <c r="U278" s="4">
        <f t="shared" si="14"/>
        <v>703670</v>
      </c>
    </row>
    <row r="279" spans="1:21" ht="96.6" x14ac:dyDescent="0.3">
      <c r="A279" s="3" t="s">
        <v>132</v>
      </c>
      <c r="B279" s="3" t="s">
        <v>132</v>
      </c>
      <c r="C279" s="3" t="s">
        <v>14</v>
      </c>
      <c r="D279" s="3" t="s">
        <v>832</v>
      </c>
      <c r="E279" s="3" t="s">
        <v>680</v>
      </c>
      <c r="F279" s="3" t="s">
        <v>676</v>
      </c>
      <c r="G279" s="3" t="s">
        <v>677</v>
      </c>
      <c r="H279" s="3" t="s">
        <v>678</v>
      </c>
      <c r="I279" s="22" t="s">
        <v>940</v>
      </c>
      <c r="J279" s="22" t="s">
        <v>941</v>
      </c>
      <c r="K279" s="3" t="s">
        <v>681</v>
      </c>
      <c r="L279" s="4">
        <v>650000</v>
      </c>
      <c r="M279" s="4">
        <v>0</v>
      </c>
      <c r="N279" s="4">
        <v>0</v>
      </c>
      <c r="O279" s="4">
        <f t="shared" si="12"/>
        <v>650000</v>
      </c>
      <c r="P279" s="4">
        <v>506409.5</v>
      </c>
      <c r="Q279" s="9"/>
      <c r="R279" s="10">
        <f t="shared" si="13"/>
        <v>506409.5</v>
      </c>
      <c r="S279" s="10">
        <v>506409.5</v>
      </c>
      <c r="T279" s="8">
        <v>0</v>
      </c>
      <c r="U279" s="4">
        <f t="shared" si="14"/>
        <v>143590.5</v>
      </c>
    </row>
    <row r="280" spans="1:21" ht="41.4" x14ac:dyDescent="0.3">
      <c r="A280" s="3" t="s">
        <v>35</v>
      </c>
      <c r="B280" s="3" t="s">
        <v>35</v>
      </c>
      <c r="C280" s="3" t="s">
        <v>14</v>
      </c>
      <c r="D280" s="3" t="s">
        <v>799</v>
      </c>
      <c r="E280" s="3" t="s">
        <v>331</v>
      </c>
      <c r="F280" s="3" t="s">
        <v>311</v>
      </c>
      <c r="G280" s="3" t="s">
        <v>312</v>
      </c>
      <c r="H280" s="3" t="s">
        <v>311</v>
      </c>
      <c r="I280" s="22" t="s">
        <v>965</v>
      </c>
      <c r="J280" s="22" t="s">
        <v>966</v>
      </c>
      <c r="K280" s="3" t="s">
        <v>313</v>
      </c>
      <c r="L280" s="4">
        <v>506000</v>
      </c>
      <c r="M280" s="4">
        <v>117569</v>
      </c>
      <c r="N280" s="4">
        <v>0</v>
      </c>
      <c r="O280" s="4">
        <f t="shared" si="12"/>
        <v>623569</v>
      </c>
      <c r="P280" s="4">
        <v>510800</v>
      </c>
      <c r="Q280" s="9"/>
      <c r="R280" s="10">
        <f t="shared" si="13"/>
        <v>510800</v>
      </c>
      <c r="S280" s="10">
        <v>510800</v>
      </c>
      <c r="T280" s="8">
        <v>0</v>
      </c>
      <c r="U280" s="4">
        <f t="shared" si="14"/>
        <v>112769</v>
      </c>
    </row>
    <row r="281" spans="1:21" ht="41.4" x14ac:dyDescent="0.3">
      <c r="A281" s="3" t="s">
        <v>195</v>
      </c>
      <c r="B281" s="3" t="s">
        <v>196</v>
      </c>
      <c r="C281" s="3" t="s">
        <v>14</v>
      </c>
      <c r="D281" s="3" t="s">
        <v>811</v>
      </c>
      <c r="E281" s="3" t="s">
        <v>197</v>
      </c>
      <c r="F281" s="3" t="s">
        <v>192</v>
      </c>
      <c r="G281" s="3" t="s">
        <v>193</v>
      </c>
      <c r="H281" s="3" t="s">
        <v>192</v>
      </c>
      <c r="I281" s="22" t="s">
        <v>1037</v>
      </c>
      <c r="J281" s="22" t="s">
        <v>1038</v>
      </c>
      <c r="K281" s="3" t="s">
        <v>194</v>
      </c>
      <c r="L281" s="4">
        <v>600000</v>
      </c>
      <c r="M281" s="4">
        <v>0</v>
      </c>
      <c r="N281" s="4">
        <v>0</v>
      </c>
      <c r="O281" s="4">
        <f t="shared" si="12"/>
        <v>600000</v>
      </c>
      <c r="P281" s="4">
        <v>514260</v>
      </c>
      <c r="Q281" s="9"/>
      <c r="R281" s="10">
        <f t="shared" si="13"/>
        <v>514260</v>
      </c>
      <c r="S281" s="10">
        <v>514260</v>
      </c>
      <c r="T281" s="8">
        <v>0</v>
      </c>
      <c r="U281" s="4">
        <f t="shared" si="14"/>
        <v>85740</v>
      </c>
    </row>
    <row r="282" spans="1:21" ht="82.8" x14ac:dyDescent="0.3">
      <c r="A282" s="3" t="s">
        <v>12</v>
      </c>
      <c r="B282" s="3" t="s">
        <v>13</v>
      </c>
      <c r="C282" s="3" t="s">
        <v>14</v>
      </c>
      <c r="D282" s="3" t="s">
        <v>796</v>
      </c>
      <c r="E282" s="3" t="s">
        <v>408</v>
      </c>
      <c r="F282" s="3" t="s">
        <v>388</v>
      </c>
      <c r="G282" s="3" t="s">
        <v>405</v>
      </c>
      <c r="H282" s="3" t="s">
        <v>406</v>
      </c>
      <c r="I282" s="22" t="s">
        <v>878</v>
      </c>
      <c r="J282" s="22" t="s">
        <v>879</v>
      </c>
      <c r="K282" s="3" t="s">
        <v>409</v>
      </c>
      <c r="L282" s="4">
        <v>550000</v>
      </c>
      <c r="M282" s="4">
        <v>0</v>
      </c>
      <c r="N282" s="4">
        <v>0</v>
      </c>
      <c r="O282" s="4">
        <f t="shared" si="12"/>
        <v>550000</v>
      </c>
      <c r="P282" s="4">
        <v>517661.7</v>
      </c>
      <c r="Q282" s="9"/>
      <c r="R282" s="10">
        <f t="shared" si="13"/>
        <v>517661.7</v>
      </c>
      <c r="S282" s="10">
        <v>517661.7</v>
      </c>
      <c r="T282" s="8">
        <v>0</v>
      </c>
      <c r="U282" s="4">
        <f t="shared" si="14"/>
        <v>32338.299999999988</v>
      </c>
    </row>
    <row r="283" spans="1:21" ht="55.2" x14ac:dyDescent="0.3">
      <c r="A283" s="3" t="s">
        <v>45</v>
      </c>
      <c r="B283" s="3" t="s">
        <v>273</v>
      </c>
      <c r="C283" s="3" t="s">
        <v>14</v>
      </c>
      <c r="D283" s="3" t="s">
        <v>840</v>
      </c>
      <c r="E283" s="3" t="s">
        <v>592</v>
      </c>
      <c r="F283" s="3" t="s">
        <v>593</v>
      </c>
      <c r="G283" s="3" t="s">
        <v>594</v>
      </c>
      <c r="H283" s="3" t="s">
        <v>595</v>
      </c>
      <c r="I283" s="22" t="s">
        <v>868</v>
      </c>
      <c r="J283" s="22" t="s">
        <v>869</v>
      </c>
      <c r="K283" s="3" t="s">
        <v>596</v>
      </c>
      <c r="L283" s="4">
        <v>501532</v>
      </c>
      <c r="M283" s="4">
        <v>19500</v>
      </c>
      <c r="N283" s="4">
        <v>0</v>
      </c>
      <c r="O283" s="4">
        <f t="shared" si="12"/>
        <v>521032</v>
      </c>
      <c r="P283" s="4">
        <v>520714.08</v>
      </c>
      <c r="Q283" s="9"/>
      <c r="R283" s="10">
        <f t="shared" si="13"/>
        <v>520714.08</v>
      </c>
      <c r="S283" s="10">
        <v>520714.08</v>
      </c>
      <c r="T283" s="8">
        <v>0</v>
      </c>
      <c r="U283" s="4">
        <f t="shared" si="14"/>
        <v>317.9199999999837</v>
      </c>
    </row>
    <row r="284" spans="1:21" ht="96.6" x14ac:dyDescent="0.3">
      <c r="A284" s="3" t="s">
        <v>35</v>
      </c>
      <c r="B284" s="3" t="s">
        <v>35</v>
      </c>
      <c r="C284" s="3" t="s">
        <v>14</v>
      </c>
      <c r="D284" s="3" t="s">
        <v>815</v>
      </c>
      <c r="E284" s="3" t="s">
        <v>169</v>
      </c>
      <c r="F284" s="3" t="s">
        <v>170</v>
      </c>
      <c r="G284" s="3" t="s">
        <v>171</v>
      </c>
      <c r="H284" s="3" t="s">
        <v>170</v>
      </c>
      <c r="I284" s="22" t="s">
        <v>974</v>
      </c>
      <c r="J284" s="22" t="s">
        <v>975</v>
      </c>
      <c r="K284" s="3" t="s">
        <v>172</v>
      </c>
      <c r="L284" s="4">
        <v>570050</v>
      </c>
      <c r="M284" s="4">
        <v>-25900.14</v>
      </c>
      <c r="N284" s="4">
        <v>0</v>
      </c>
      <c r="O284" s="4">
        <f t="shared" si="12"/>
        <v>544149.86</v>
      </c>
      <c r="P284" s="4">
        <v>522149.86</v>
      </c>
      <c r="Q284" s="9"/>
      <c r="R284" s="10">
        <f t="shared" si="13"/>
        <v>522149.86</v>
      </c>
      <c r="S284" s="10">
        <v>522149.86</v>
      </c>
      <c r="T284" s="8">
        <v>0</v>
      </c>
      <c r="U284" s="4">
        <f t="shared" si="14"/>
        <v>22000</v>
      </c>
    </row>
    <row r="285" spans="1:21" ht="55.2" x14ac:dyDescent="0.3">
      <c r="A285" s="3" t="s">
        <v>62</v>
      </c>
      <c r="B285" s="3" t="s">
        <v>273</v>
      </c>
      <c r="C285" s="3" t="s">
        <v>14</v>
      </c>
      <c r="D285" s="3" t="s">
        <v>774</v>
      </c>
      <c r="E285" s="3" t="s">
        <v>625</v>
      </c>
      <c r="F285" s="3" t="s">
        <v>626</v>
      </c>
      <c r="G285" s="3" t="s">
        <v>623</v>
      </c>
      <c r="H285" s="3" t="s">
        <v>624</v>
      </c>
      <c r="I285" s="22" t="s">
        <v>868</v>
      </c>
      <c r="J285" s="22" t="s">
        <v>869</v>
      </c>
      <c r="K285" s="3" t="s">
        <v>616</v>
      </c>
      <c r="L285" s="4">
        <v>600865</v>
      </c>
      <c r="M285" s="4">
        <v>0</v>
      </c>
      <c r="N285" s="4">
        <v>0</v>
      </c>
      <c r="O285" s="4">
        <f t="shared" si="12"/>
        <v>600865</v>
      </c>
      <c r="P285" s="4">
        <v>569732</v>
      </c>
      <c r="Q285" s="9">
        <v>-42343</v>
      </c>
      <c r="R285" s="10">
        <f t="shared" si="13"/>
        <v>527389</v>
      </c>
      <c r="S285" s="10">
        <v>527389</v>
      </c>
      <c r="T285" s="8"/>
      <c r="U285" s="4">
        <f t="shared" si="14"/>
        <v>73476</v>
      </c>
    </row>
    <row r="286" spans="1:21" ht="96.6" x14ac:dyDescent="0.3">
      <c r="A286" s="3" t="s">
        <v>45</v>
      </c>
      <c r="B286" s="3" t="s">
        <v>118</v>
      </c>
      <c r="C286" s="3" t="s">
        <v>14</v>
      </c>
      <c r="D286" s="3" t="s">
        <v>821</v>
      </c>
      <c r="E286" s="3" t="s">
        <v>119</v>
      </c>
      <c r="F286" s="3" t="s">
        <v>120</v>
      </c>
      <c r="G286" s="3" t="s">
        <v>121</v>
      </c>
      <c r="H286" s="3" t="s">
        <v>120</v>
      </c>
      <c r="I286" s="22" t="s">
        <v>982</v>
      </c>
      <c r="J286" s="22" t="s">
        <v>983</v>
      </c>
      <c r="K286" s="3" t="s">
        <v>122</v>
      </c>
      <c r="L286" s="4">
        <v>570889</v>
      </c>
      <c r="M286" s="4">
        <v>0</v>
      </c>
      <c r="N286" s="4">
        <v>0</v>
      </c>
      <c r="O286" s="4">
        <f t="shared" si="12"/>
        <v>570889</v>
      </c>
      <c r="P286" s="4">
        <v>528840</v>
      </c>
      <c r="Q286" s="9"/>
      <c r="R286" s="10">
        <f t="shared" si="13"/>
        <v>528840</v>
      </c>
      <c r="S286" s="10">
        <v>528840</v>
      </c>
      <c r="T286" s="8">
        <v>0</v>
      </c>
      <c r="U286" s="4">
        <f t="shared" si="14"/>
        <v>42049</v>
      </c>
    </row>
    <row r="287" spans="1:21" ht="69" x14ac:dyDescent="0.3">
      <c r="A287" s="3" t="s">
        <v>35</v>
      </c>
      <c r="B287" s="3" t="s">
        <v>108</v>
      </c>
      <c r="C287" s="3" t="s">
        <v>14</v>
      </c>
      <c r="D287" s="3" t="s">
        <v>806</v>
      </c>
      <c r="E287" s="3" t="s">
        <v>255</v>
      </c>
      <c r="F287" s="3" t="s">
        <v>239</v>
      </c>
      <c r="G287" s="3" t="s">
        <v>240</v>
      </c>
      <c r="H287" s="3" t="s">
        <v>241</v>
      </c>
      <c r="I287" s="22" t="s">
        <v>1039</v>
      </c>
      <c r="J287" s="22" t="s">
        <v>1040</v>
      </c>
      <c r="K287" s="3" t="s">
        <v>256</v>
      </c>
      <c r="L287" s="4">
        <v>980000</v>
      </c>
      <c r="M287" s="4">
        <v>0</v>
      </c>
      <c r="N287" s="4">
        <v>-327409</v>
      </c>
      <c r="O287" s="4">
        <f t="shared" si="12"/>
        <v>652591</v>
      </c>
      <c r="P287" s="4">
        <v>529108.93999999994</v>
      </c>
      <c r="Q287" s="9"/>
      <c r="R287" s="10">
        <f t="shared" si="13"/>
        <v>529108.93999999994</v>
      </c>
      <c r="S287" s="10">
        <v>524508.93999999994</v>
      </c>
      <c r="T287" s="8">
        <v>4600</v>
      </c>
      <c r="U287" s="4">
        <f t="shared" si="14"/>
        <v>123482.06000000006</v>
      </c>
    </row>
    <row r="288" spans="1:21" ht="96.6" x14ac:dyDescent="0.3">
      <c r="A288" s="3" t="s">
        <v>132</v>
      </c>
      <c r="B288" s="3" t="s">
        <v>132</v>
      </c>
      <c r="C288" s="3" t="s">
        <v>14</v>
      </c>
      <c r="D288" s="3" t="s">
        <v>799</v>
      </c>
      <c r="E288" s="3" t="s">
        <v>324</v>
      </c>
      <c r="F288" s="3" t="s">
        <v>311</v>
      </c>
      <c r="G288" s="3" t="s">
        <v>312</v>
      </c>
      <c r="H288" s="3" t="s">
        <v>311</v>
      </c>
      <c r="I288" s="22" t="s">
        <v>940</v>
      </c>
      <c r="J288" s="22" t="s">
        <v>941</v>
      </c>
      <c r="K288" s="3" t="s">
        <v>313</v>
      </c>
      <c r="L288" s="4">
        <v>595000</v>
      </c>
      <c r="M288" s="4">
        <v>0</v>
      </c>
      <c r="N288" s="4">
        <v>0</v>
      </c>
      <c r="O288" s="4">
        <f t="shared" si="12"/>
        <v>595000</v>
      </c>
      <c r="P288" s="4">
        <v>537600</v>
      </c>
      <c r="Q288" s="9"/>
      <c r="R288" s="10">
        <f t="shared" si="13"/>
        <v>537600</v>
      </c>
      <c r="S288" s="10">
        <v>537600</v>
      </c>
      <c r="T288" s="8">
        <v>0</v>
      </c>
      <c r="U288" s="4">
        <f t="shared" si="14"/>
        <v>57400</v>
      </c>
    </row>
    <row r="289" spans="1:21" ht="96.6" x14ac:dyDescent="0.3">
      <c r="A289" s="3" t="s">
        <v>207</v>
      </c>
      <c r="B289" s="3" t="s">
        <v>207</v>
      </c>
      <c r="C289" s="3" t="s">
        <v>14</v>
      </c>
      <c r="D289" s="3" t="s">
        <v>799</v>
      </c>
      <c r="E289" s="3" t="s">
        <v>328</v>
      </c>
      <c r="F289" s="3" t="s">
        <v>311</v>
      </c>
      <c r="G289" s="3" t="s">
        <v>312</v>
      </c>
      <c r="H289" s="3" t="s">
        <v>311</v>
      </c>
      <c r="I289" s="22" t="s">
        <v>1033</v>
      </c>
      <c r="J289" s="22" t="s">
        <v>941</v>
      </c>
      <c r="K289" s="3" t="s">
        <v>313</v>
      </c>
      <c r="L289" s="4">
        <v>540000</v>
      </c>
      <c r="M289" s="4">
        <v>0</v>
      </c>
      <c r="N289" s="4">
        <v>0</v>
      </c>
      <c r="O289" s="4">
        <f t="shared" si="12"/>
        <v>540000</v>
      </c>
      <c r="P289" s="4">
        <v>537800</v>
      </c>
      <c r="Q289" s="9"/>
      <c r="R289" s="10">
        <f t="shared" si="13"/>
        <v>537800</v>
      </c>
      <c r="S289" s="10">
        <v>537800</v>
      </c>
      <c r="T289" s="8">
        <v>0</v>
      </c>
      <c r="U289" s="4">
        <f t="shared" si="14"/>
        <v>2200</v>
      </c>
    </row>
    <row r="290" spans="1:21" x14ac:dyDescent="0.3">
      <c r="A290" s="3" t="s">
        <v>45</v>
      </c>
      <c r="B290" s="3" t="s">
        <v>45</v>
      </c>
      <c r="C290" s="3" t="s">
        <v>14</v>
      </c>
      <c r="D290" s="3" t="s">
        <v>830</v>
      </c>
      <c r="E290" s="3" t="s">
        <v>704</v>
      </c>
      <c r="F290" s="3" t="s">
        <v>694</v>
      </c>
      <c r="G290" s="3" t="s">
        <v>705</v>
      </c>
      <c r="H290" s="3" t="s">
        <v>706</v>
      </c>
      <c r="I290" s="22" t="s">
        <v>1041</v>
      </c>
      <c r="J290" s="22" t="s">
        <v>1042</v>
      </c>
      <c r="K290" s="3" t="s">
        <v>707</v>
      </c>
      <c r="L290" s="4">
        <v>720000</v>
      </c>
      <c r="M290" s="4">
        <v>-181388.14</v>
      </c>
      <c r="N290" s="4">
        <v>0</v>
      </c>
      <c r="O290" s="4">
        <f t="shared" si="12"/>
        <v>538611.86</v>
      </c>
      <c r="P290" s="4">
        <v>538611.68000000005</v>
      </c>
      <c r="Q290" s="9"/>
      <c r="R290" s="10">
        <f t="shared" si="13"/>
        <v>538611.68000000005</v>
      </c>
      <c r="S290" s="10">
        <v>538611.68000000005</v>
      </c>
      <c r="T290" s="8">
        <v>0</v>
      </c>
      <c r="U290" s="4">
        <f t="shared" si="14"/>
        <v>0.17999999993480742</v>
      </c>
    </row>
    <row r="291" spans="1:21" ht="82.8" x14ac:dyDescent="0.3">
      <c r="A291" s="3" t="s">
        <v>12</v>
      </c>
      <c r="B291" s="3" t="s">
        <v>13</v>
      </c>
      <c r="C291" s="3" t="s">
        <v>14</v>
      </c>
      <c r="D291" s="3" t="s">
        <v>796</v>
      </c>
      <c r="E291" s="3" t="s">
        <v>410</v>
      </c>
      <c r="F291" s="3" t="s">
        <v>388</v>
      </c>
      <c r="G291" s="3" t="s">
        <v>405</v>
      </c>
      <c r="H291" s="3" t="s">
        <v>406</v>
      </c>
      <c r="I291" s="22" t="s">
        <v>878</v>
      </c>
      <c r="J291" s="22" t="s">
        <v>879</v>
      </c>
      <c r="K291" s="3" t="s">
        <v>411</v>
      </c>
      <c r="L291" s="4">
        <v>700000</v>
      </c>
      <c r="M291" s="4">
        <v>220000</v>
      </c>
      <c r="N291" s="4">
        <v>0</v>
      </c>
      <c r="O291" s="4">
        <f t="shared" si="12"/>
        <v>920000</v>
      </c>
      <c r="P291" s="4">
        <v>542400</v>
      </c>
      <c r="Q291" s="9"/>
      <c r="R291" s="10">
        <f t="shared" si="13"/>
        <v>542400</v>
      </c>
      <c r="S291" s="10">
        <v>542400</v>
      </c>
      <c r="T291" s="8">
        <v>0</v>
      </c>
      <c r="U291" s="4">
        <f t="shared" si="14"/>
        <v>377600</v>
      </c>
    </row>
    <row r="292" spans="1:21" ht="96.6" x14ac:dyDescent="0.3">
      <c r="A292" s="3" t="s">
        <v>215</v>
      </c>
      <c r="B292" s="3" t="s">
        <v>215</v>
      </c>
      <c r="C292" s="3" t="s">
        <v>14</v>
      </c>
      <c r="D292" s="3" t="s">
        <v>799</v>
      </c>
      <c r="E292" s="3" t="s">
        <v>322</v>
      </c>
      <c r="F292" s="3" t="s">
        <v>311</v>
      </c>
      <c r="G292" s="3" t="s">
        <v>312</v>
      </c>
      <c r="H292" s="3" t="s">
        <v>311</v>
      </c>
      <c r="I292" s="22" t="s">
        <v>1036</v>
      </c>
      <c r="J292" s="22" t="s">
        <v>941</v>
      </c>
      <c r="K292" s="3" t="s">
        <v>313</v>
      </c>
      <c r="L292" s="4">
        <v>675000</v>
      </c>
      <c r="M292" s="4">
        <v>0</v>
      </c>
      <c r="N292" s="4">
        <v>0</v>
      </c>
      <c r="O292" s="4">
        <f t="shared" si="12"/>
        <v>675000</v>
      </c>
      <c r="P292" s="4">
        <v>555700</v>
      </c>
      <c r="Q292" s="9"/>
      <c r="R292" s="10">
        <f t="shared" si="13"/>
        <v>555700</v>
      </c>
      <c r="S292" s="10">
        <v>555700</v>
      </c>
      <c r="T292" s="8">
        <v>0</v>
      </c>
      <c r="U292" s="4">
        <f t="shared" si="14"/>
        <v>119300</v>
      </c>
    </row>
    <row r="293" spans="1:21" ht="96.6" x14ac:dyDescent="0.3">
      <c r="A293" s="3" t="s">
        <v>209</v>
      </c>
      <c r="B293" s="3" t="s">
        <v>209</v>
      </c>
      <c r="C293" s="3" t="s">
        <v>14</v>
      </c>
      <c r="D293" s="3" t="s">
        <v>799</v>
      </c>
      <c r="E293" s="3" t="s">
        <v>327</v>
      </c>
      <c r="F293" s="3" t="s">
        <v>311</v>
      </c>
      <c r="G293" s="3" t="s">
        <v>312</v>
      </c>
      <c r="H293" s="3" t="s">
        <v>311</v>
      </c>
      <c r="I293" s="22" t="s">
        <v>1020</v>
      </c>
      <c r="J293" s="22" t="s">
        <v>941</v>
      </c>
      <c r="K293" s="3" t="s">
        <v>313</v>
      </c>
      <c r="L293" s="4">
        <v>607500</v>
      </c>
      <c r="M293" s="4">
        <v>0</v>
      </c>
      <c r="N293" s="4">
        <v>0</v>
      </c>
      <c r="O293" s="4">
        <f t="shared" si="12"/>
        <v>607500</v>
      </c>
      <c r="P293" s="4">
        <v>561500</v>
      </c>
      <c r="Q293" s="9"/>
      <c r="R293" s="10">
        <f t="shared" si="13"/>
        <v>561500</v>
      </c>
      <c r="S293" s="10">
        <v>561500</v>
      </c>
      <c r="T293" s="8">
        <v>0</v>
      </c>
      <c r="U293" s="4">
        <f t="shared" si="14"/>
        <v>46000</v>
      </c>
    </row>
    <row r="294" spans="1:21" ht="27.6" x14ac:dyDescent="0.3">
      <c r="A294" s="3" t="s">
        <v>195</v>
      </c>
      <c r="B294" s="3" t="s">
        <v>108</v>
      </c>
      <c r="C294" s="3" t="s">
        <v>14</v>
      </c>
      <c r="D294" s="3" t="s">
        <v>833</v>
      </c>
      <c r="E294" s="3" t="s">
        <v>666</v>
      </c>
      <c r="F294" s="3" t="s">
        <v>667</v>
      </c>
      <c r="G294" s="3" t="s">
        <v>668</v>
      </c>
      <c r="H294" s="3" t="s">
        <v>669</v>
      </c>
      <c r="I294" s="22" t="s">
        <v>896</v>
      </c>
      <c r="J294" s="22" t="s">
        <v>897</v>
      </c>
      <c r="K294" s="3" t="s">
        <v>670</v>
      </c>
      <c r="L294" s="4">
        <v>889200</v>
      </c>
      <c r="M294" s="4">
        <v>0</v>
      </c>
      <c r="N294" s="4">
        <v>-126200</v>
      </c>
      <c r="O294" s="4">
        <f t="shared" si="12"/>
        <v>763000</v>
      </c>
      <c r="P294" s="4">
        <v>565942.88</v>
      </c>
      <c r="Q294" s="9"/>
      <c r="R294" s="10">
        <f t="shared" si="13"/>
        <v>565942.88</v>
      </c>
      <c r="S294" s="10">
        <v>565942.88</v>
      </c>
      <c r="T294" s="8">
        <v>0</v>
      </c>
      <c r="U294" s="4">
        <f t="shared" si="14"/>
        <v>197057.12</v>
      </c>
    </row>
    <row r="295" spans="1:21" ht="55.2" x14ac:dyDescent="0.3">
      <c r="A295" s="3" t="s">
        <v>213</v>
      </c>
      <c r="B295" s="3" t="s">
        <v>273</v>
      </c>
      <c r="C295" s="3" t="s">
        <v>14</v>
      </c>
      <c r="D295" s="3" t="s">
        <v>778</v>
      </c>
      <c r="E295" s="3" t="s">
        <v>607</v>
      </c>
      <c r="F295" s="3" t="s">
        <v>608</v>
      </c>
      <c r="G295" s="3" t="s">
        <v>609</v>
      </c>
      <c r="H295" s="3" t="s">
        <v>610</v>
      </c>
      <c r="I295" s="22" t="s">
        <v>868</v>
      </c>
      <c r="J295" s="22" t="s">
        <v>869</v>
      </c>
      <c r="K295" s="3" t="s">
        <v>611</v>
      </c>
      <c r="L295" s="4">
        <v>942671</v>
      </c>
      <c r="M295" s="4">
        <v>-197316</v>
      </c>
      <c r="N295" s="4">
        <v>0</v>
      </c>
      <c r="O295" s="4">
        <f t="shared" si="12"/>
        <v>745355</v>
      </c>
      <c r="P295" s="4">
        <v>575071.68000000005</v>
      </c>
      <c r="Q295" s="9"/>
      <c r="R295" s="10">
        <f t="shared" si="13"/>
        <v>575071.68000000005</v>
      </c>
      <c r="S295" s="10">
        <v>575071.68000000005</v>
      </c>
      <c r="T295" s="8">
        <v>0</v>
      </c>
      <c r="U295" s="4">
        <f t="shared" si="14"/>
        <v>170283.31999999995</v>
      </c>
    </row>
    <row r="296" spans="1:21" ht="55.2" x14ac:dyDescent="0.3">
      <c r="A296" s="3" t="s">
        <v>12</v>
      </c>
      <c r="B296" s="3" t="s">
        <v>13</v>
      </c>
      <c r="C296" s="3" t="s">
        <v>14</v>
      </c>
      <c r="D296" s="3" t="s">
        <v>805</v>
      </c>
      <c r="E296" s="3" t="s">
        <v>271</v>
      </c>
      <c r="F296" s="3" t="s">
        <v>258</v>
      </c>
      <c r="G296" s="3" t="s">
        <v>259</v>
      </c>
      <c r="H296" s="3" t="s">
        <v>260</v>
      </c>
      <c r="I296" s="22" t="s">
        <v>882</v>
      </c>
      <c r="J296" s="22" t="s">
        <v>883</v>
      </c>
      <c r="K296" s="3" t="s">
        <v>272</v>
      </c>
      <c r="L296" s="4">
        <v>700000</v>
      </c>
      <c r="M296" s="4">
        <v>0</v>
      </c>
      <c r="N296" s="4">
        <v>0</v>
      </c>
      <c r="O296" s="4">
        <f t="shared" si="12"/>
        <v>700000</v>
      </c>
      <c r="P296" s="4">
        <v>576398.87</v>
      </c>
      <c r="Q296" s="9"/>
      <c r="R296" s="10">
        <f t="shared" si="13"/>
        <v>576398.87</v>
      </c>
      <c r="S296" s="10">
        <v>571797.1</v>
      </c>
      <c r="T296" s="8">
        <v>4601.7700000000004</v>
      </c>
      <c r="U296" s="4">
        <f t="shared" si="14"/>
        <v>123601.13</v>
      </c>
    </row>
    <row r="297" spans="1:21" ht="41.4" x14ac:dyDescent="0.3">
      <c r="A297" s="3" t="s">
        <v>12</v>
      </c>
      <c r="B297" s="3" t="s">
        <v>13</v>
      </c>
      <c r="C297" s="3" t="s">
        <v>14</v>
      </c>
      <c r="D297" s="3" t="s">
        <v>808</v>
      </c>
      <c r="E297" s="3" t="s">
        <v>30</v>
      </c>
      <c r="F297" s="3" t="s">
        <v>31</v>
      </c>
      <c r="G297" s="3" t="s">
        <v>32</v>
      </c>
      <c r="H297" s="3" t="s">
        <v>33</v>
      </c>
      <c r="I297" s="22" t="s">
        <v>930</v>
      </c>
      <c r="J297" s="22" t="s">
        <v>931</v>
      </c>
      <c r="K297" s="3" t="s">
        <v>34</v>
      </c>
      <c r="L297" s="4">
        <v>1020000</v>
      </c>
      <c r="M297" s="4">
        <v>0</v>
      </c>
      <c r="N297" s="4">
        <v>0</v>
      </c>
      <c r="O297" s="4">
        <f t="shared" si="12"/>
        <v>1020000</v>
      </c>
      <c r="P297" s="4">
        <v>586922</v>
      </c>
      <c r="Q297" s="9"/>
      <c r="R297" s="10">
        <f t="shared" si="13"/>
        <v>586922</v>
      </c>
      <c r="S297" s="10">
        <v>586922</v>
      </c>
      <c r="T297" s="8">
        <v>0</v>
      </c>
      <c r="U297" s="4">
        <f t="shared" si="14"/>
        <v>433078</v>
      </c>
    </row>
    <row r="298" spans="1:21" ht="55.2" x14ac:dyDescent="0.3">
      <c r="A298" s="3" t="s">
        <v>12</v>
      </c>
      <c r="B298" s="3" t="s">
        <v>13</v>
      </c>
      <c r="C298" s="3" t="s">
        <v>14</v>
      </c>
      <c r="D298" s="3" t="s">
        <v>824</v>
      </c>
      <c r="E298" s="3" t="s">
        <v>733</v>
      </c>
      <c r="F298" s="3" t="s">
        <v>88</v>
      </c>
      <c r="G298" s="3" t="s">
        <v>729</v>
      </c>
      <c r="H298" s="3" t="s">
        <v>90</v>
      </c>
      <c r="I298" s="22" t="s">
        <v>944</v>
      </c>
      <c r="J298" s="22" t="s">
        <v>945</v>
      </c>
      <c r="K298" s="3" t="s">
        <v>734</v>
      </c>
      <c r="L298" s="4">
        <v>600000</v>
      </c>
      <c r="M298" s="4">
        <v>-4630.63</v>
      </c>
      <c r="N298" s="4">
        <v>0</v>
      </c>
      <c r="O298" s="4">
        <f t="shared" si="12"/>
        <v>595369.37</v>
      </c>
      <c r="P298" s="4">
        <v>589563.02</v>
      </c>
      <c r="Q298" s="9"/>
      <c r="R298" s="10">
        <f t="shared" si="13"/>
        <v>589563.02</v>
      </c>
      <c r="S298" s="10">
        <v>589441.09</v>
      </c>
      <c r="T298" s="8">
        <v>121.93</v>
      </c>
      <c r="U298" s="4">
        <f t="shared" si="14"/>
        <v>5806.3499999999767</v>
      </c>
    </row>
    <row r="299" spans="1:21" ht="41.4" x14ac:dyDescent="0.3">
      <c r="A299" s="3" t="s">
        <v>12</v>
      </c>
      <c r="B299" s="3" t="s">
        <v>13</v>
      </c>
      <c r="C299" s="3" t="s">
        <v>14</v>
      </c>
      <c r="D299" s="3" t="s">
        <v>800</v>
      </c>
      <c r="E299" s="3" t="s">
        <v>301</v>
      </c>
      <c r="F299" s="3" t="s">
        <v>302</v>
      </c>
      <c r="G299" s="3" t="s">
        <v>303</v>
      </c>
      <c r="H299" s="3" t="s">
        <v>304</v>
      </c>
      <c r="I299" s="22" t="s">
        <v>930</v>
      </c>
      <c r="J299" s="22" t="s">
        <v>931</v>
      </c>
      <c r="K299" s="3" t="s">
        <v>305</v>
      </c>
      <c r="L299" s="4">
        <v>630000</v>
      </c>
      <c r="M299" s="4">
        <v>0</v>
      </c>
      <c r="N299" s="4">
        <v>0</v>
      </c>
      <c r="O299" s="4">
        <f t="shared" si="12"/>
        <v>630000</v>
      </c>
      <c r="P299" s="4">
        <v>593485</v>
      </c>
      <c r="Q299" s="9"/>
      <c r="R299" s="10">
        <f t="shared" si="13"/>
        <v>593485</v>
      </c>
      <c r="S299" s="10">
        <v>593485</v>
      </c>
      <c r="T299" s="8">
        <v>0</v>
      </c>
      <c r="U299" s="4">
        <f t="shared" si="14"/>
        <v>36515</v>
      </c>
    </row>
    <row r="300" spans="1:21" ht="96.6" x14ac:dyDescent="0.3">
      <c r="A300" s="3" t="s">
        <v>205</v>
      </c>
      <c r="B300" s="3" t="s">
        <v>205</v>
      </c>
      <c r="C300" s="3" t="s">
        <v>14</v>
      </c>
      <c r="D300" s="3" t="s">
        <v>811</v>
      </c>
      <c r="E300" s="3" t="s">
        <v>206</v>
      </c>
      <c r="F300" s="3" t="s">
        <v>192</v>
      </c>
      <c r="G300" s="3" t="s">
        <v>193</v>
      </c>
      <c r="H300" s="3" t="s">
        <v>192</v>
      </c>
      <c r="I300" s="22" t="s">
        <v>1030</v>
      </c>
      <c r="J300" s="22" t="s">
        <v>941</v>
      </c>
      <c r="K300" s="3" t="s">
        <v>194</v>
      </c>
      <c r="L300" s="4">
        <v>1000000</v>
      </c>
      <c r="M300" s="4">
        <v>-200000</v>
      </c>
      <c r="N300" s="4">
        <v>0</v>
      </c>
      <c r="O300" s="4">
        <f t="shared" si="12"/>
        <v>800000</v>
      </c>
      <c r="P300" s="4">
        <v>605157</v>
      </c>
      <c r="Q300" s="9"/>
      <c r="R300" s="10">
        <f t="shared" si="13"/>
        <v>605157</v>
      </c>
      <c r="S300" s="10">
        <v>565157</v>
      </c>
      <c r="T300" s="8">
        <v>40000</v>
      </c>
      <c r="U300" s="4">
        <f t="shared" si="14"/>
        <v>194843</v>
      </c>
    </row>
    <row r="301" spans="1:21" ht="41.4" x14ac:dyDescent="0.3">
      <c r="A301" s="3" t="s">
        <v>12</v>
      </c>
      <c r="B301" s="3" t="s">
        <v>70</v>
      </c>
      <c r="C301" s="3" t="s">
        <v>14</v>
      </c>
      <c r="D301" s="3" t="s">
        <v>796</v>
      </c>
      <c r="E301" s="3" t="s">
        <v>398</v>
      </c>
      <c r="F301" s="3" t="s">
        <v>388</v>
      </c>
      <c r="G301" s="3" t="s">
        <v>389</v>
      </c>
      <c r="H301" s="3" t="s">
        <v>390</v>
      </c>
      <c r="I301" s="22" t="s">
        <v>934</v>
      </c>
      <c r="J301" s="22" t="s">
        <v>935</v>
      </c>
      <c r="K301" s="3" t="s">
        <v>399</v>
      </c>
      <c r="L301" s="4">
        <v>800000</v>
      </c>
      <c r="M301" s="4">
        <v>0</v>
      </c>
      <c r="N301" s="4">
        <v>0</v>
      </c>
      <c r="O301" s="4">
        <f t="shared" si="12"/>
        <v>800000</v>
      </c>
      <c r="P301" s="4">
        <v>618110</v>
      </c>
      <c r="Q301" s="9"/>
      <c r="R301" s="10">
        <f t="shared" si="13"/>
        <v>618110</v>
      </c>
      <c r="S301" s="10">
        <v>618110</v>
      </c>
      <c r="T301" s="8">
        <v>0</v>
      </c>
      <c r="U301" s="4">
        <f t="shared" si="14"/>
        <v>181890</v>
      </c>
    </row>
    <row r="302" spans="1:21" ht="55.2" x14ac:dyDescent="0.3">
      <c r="A302" s="3" t="s">
        <v>115</v>
      </c>
      <c r="B302" s="3" t="s">
        <v>273</v>
      </c>
      <c r="C302" s="3" t="s">
        <v>14</v>
      </c>
      <c r="D302" s="3" t="s">
        <v>774</v>
      </c>
      <c r="E302" s="3" t="s">
        <v>625</v>
      </c>
      <c r="F302" s="3" t="s">
        <v>626</v>
      </c>
      <c r="G302" s="3" t="s">
        <v>623</v>
      </c>
      <c r="H302" s="3" t="s">
        <v>624</v>
      </c>
      <c r="I302" s="22" t="s">
        <v>868</v>
      </c>
      <c r="J302" s="22" t="s">
        <v>869</v>
      </c>
      <c r="K302" s="3" t="s">
        <v>616</v>
      </c>
      <c r="L302" s="4">
        <v>721355</v>
      </c>
      <c r="M302" s="4">
        <v>0</v>
      </c>
      <c r="N302" s="4">
        <v>0</v>
      </c>
      <c r="O302" s="4">
        <f t="shared" si="12"/>
        <v>721355</v>
      </c>
      <c r="P302" s="4">
        <v>675385</v>
      </c>
      <c r="Q302" s="9">
        <v>-39985</v>
      </c>
      <c r="R302" s="10">
        <f t="shared" si="13"/>
        <v>635400</v>
      </c>
      <c r="S302" s="10">
        <v>635400</v>
      </c>
      <c r="T302" s="8"/>
      <c r="U302" s="4">
        <f t="shared" si="14"/>
        <v>85955</v>
      </c>
    </row>
    <row r="303" spans="1:21" ht="55.2" x14ac:dyDescent="0.3">
      <c r="A303" s="3" t="s">
        <v>203</v>
      </c>
      <c r="B303" s="3" t="s">
        <v>273</v>
      </c>
      <c r="C303" s="3" t="s">
        <v>14</v>
      </c>
      <c r="D303" s="3" t="s">
        <v>776</v>
      </c>
      <c r="E303" s="3" t="s">
        <v>617</v>
      </c>
      <c r="F303" s="3" t="s">
        <v>618</v>
      </c>
      <c r="G303" s="3" t="s">
        <v>614</v>
      </c>
      <c r="H303" s="3" t="s">
        <v>615</v>
      </c>
      <c r="I303" s="22" t="s">
        <v>868</v>
      </c>
      <c r="J303" s="22" t="s">
        <v>869</v>
      </c>
      <c r="K303" s="3" t="s">
        <v>616</v>
      </c>
      <c r="L303" s="4">
        <v>701844</v>
      </c>
      <c r="M303" s="4">
        <v>0</v>
      </c>
      <c r="N303" s="4">
        <v>0</v>
      </c>
      <c r="O303" s="4">
        <f t="shared" si="12"/>
        <v>701844</v>
      </c>
      <c r="P303" s="4">
        <v>690427</v>
      </c>
      <c r="Q303" s="9">
        <v>-54020</v>
      </c>
      <c r="R303" s="10">
        <f t="shared" si="13"/>
        <v>636407</v>
      </c>
      <c r="S303" s="10">
        <v>636407</v>
      </c>
      <c r="T303" s="8"/>
      <c r="U303" s="4">
        <f t="shared" si="14"/>
        <v>65437</v>
      </c>
    </row>
    <row r="304" spans="1:21" ht="55.2" x14ac:dyDescent="0.3">
      <c r="A304" s="3" t="s">
        <v>132</v>
      </c>
      <c r="B304" s="3" t="s">
        <v>273</v>
      </c>
      <c r="C304" s="3" t="s">
        <v>14</v>
      </c>
      <c r="D304" s="3" t="s">
        <v>777</v>
      </c>
      <c r="E304" s="3" t="s">
        <v>619</v>
      </c>
      <c r="F304" s="3" t="s">
        <v>620</v>
      </c>
      <c r="G304" s="3" t="s">
        <v>614</v>
      </c>
      <c r="H304" s="3" t="s">
        <v>615</v>
      </c>
      <c r="I304" s="22" t="s">
        <v>868</v>
      </c>
      <c r="J304" s="22" t="s">
        <v>869</v>
      </c>
      <c r="K304" s="3" t="s">
        <v>616</v>
      </c>
      <c r="L304" s="4">
        <v>717431</v>
      </c>
      <c r="M304" s="4">
        <v>0</v>
      </c>
      <c r="N304" s="4">
        <v>0</v>
      </c>
      <c r="O304" s="4">
        <f t="shared" si="12"/>
        <v>717431</v>
      </c>
      <c r="P304" s="4">
        <v>704537</v>
      </c>
      <c r="Q304" s="9">
        <v>-57019</v>
      </c>
      <c r="R304" s="10">
        <f t="shared" si="13"/>
        <v>647518</v>
      </c>
      <c r="S304" s="10">
        <v>647518</v>
      </c>
      <c r="T304" s="8"/>
      <c r="U304" s="4">
        <f t="shared" si="14"/>
        <v>69913</v>
      </c>
    </row>
    <row r="305" spans="1:21" ht="55.2" x14ac:dyDescent="0.3">
      <c r="A305" s="3" t="s">
        <v>115</v>
      </c>
      <c r="B305" s="3" t="s">
        <v>273</v>
      </c>
      <c r="C305" s="3" t="s">
        <v>14</v>
      </c>
      <c r="D305" s="3" t="s">
        <v>837</v>
      </c>
      <c r="E305" s="3" t="s">
        <v>658</v>
      </c>
      <c r="F305" s="3" t="s">
        <v>659</v>
      </c>
      <c r="G305" s="3" t="s">
        <v>642</v>
      </c>
      <c r="H305" s="3" t="s">
        <v>643</v>
      </c>
      <c r="I305" s="22" t="s">
        <v>868</v>
      </c>
      <c r="J305" s="22" t="s">
        <v>869</v>
      </c>
      <c r="K305" s="3" t="s">
        <v>660</v>
      </c>
      <c r="L305" s="4">
        <v>1442713</v>
      </c>
      <c r="M305" s="4">
        <v>-786355</v>
      </c>
      <c r="N305" s="4">
        <v>0</v>
      </c>
      <c r="O305" s="4">
        <f t="shared" si="12"/>
        <v>656358</v>
      </c>
      <c r="P305" s="4">
        <v>655397.12</v>
      </c>
      <c r="Q305" s="9"/>
      <c r="R305" s="10">
        <f t="shared" si="13"/>
        <v>655397.12</v>
      </c>
      <c r="S305" s="10">
        <v>655397.12</v>
      </c>
      <c r="T305" s="8">
        <v>0</v>
      </c>
      <c r="U305" s="4">
        <f t="shared" si="14"/>
        <v>960.88000000000466</v>
      </c>
    </row>
    <row r="306" spans="1:21" ht="55.2" x14ac:dyDescent="0.3">
      <c r="A306" s="3" t="s">
        <v>62</v>
      </c>
      <c r="B306" s="3" t="s">
        <v>108</v>
      </c>
      <c r="C306" s="3" t="s">
        <v>14</v>
      </c>
      <c r="D306" s="3" t="s">
        <v>791</v>
      </c>
      <c r="E306" s="3" t="s">
        <v>459</v>
      </c>
      <c r="F306" s="3" t="s">
        <v>445</v>
      </c>
      <c r="G306" s="3" t="s">
        <v>446</v>
      </c>
      <c r="H306" s="3" t="s">
        <v>447</v>
      </c>
      <c r="I306" s="22" t="s">
        <v>1043</v>
      </c>
      <c r="J306" s="22" t="s">
        <v>1044</v>
      </c>
      <c r="K306" s="3" t="s">
        <v>460</v>
      </c>
      <c r="L306" s="4">
        <v>1200000</v>
      </c>
      <c r="M306" s="4">
        <v>0</v>
      </c>
      <c r="N306" s="4">
        <v>-529165</v>
      </c>
      <c r="O306" s="4">
        <f t="shared" si="12"/>
        <v>670835</v>
      </c>
      <c r="P306" s="4">
        <v>670834.67000000004</v>
      </c>
      <c r="Q306" s="9"/>
      <c r="R306" s="10">
        <f t="shared" si="13"/>
        <v>670834.67000000004</v>
      </c>
      <c r="S306" s="10">
        <v>670834.67000000004</v>
      </c>
      <c r="T306" s="8">
        <v>0</v>
      </c>
      <c r="U306" s="4">
        <f t="shared" si="14"/>
        <v>0.32999999995809048</v>
      </c>
    </row>
    <row r="307" spans="1:21" ht="27.6" x14ac:dyDescent="0.3">
      <c r="A307" s="3" t="s">
        <v>213</v>
      </c>
      <c r="B307" s="3" t="s">
        <v>213</v>
      </c>
      <c r="C307" s="3" t="s">
        <v>14</v>
      </c>
      <c r="D307" s="3" t="s">
        <v>799</v>
      </c>
      <c r="E307" s="3" t="s">
        <v>323</v>
      </c>
      <c r="F307" s="3" t="s">
        <v>311</v>
      </c>
      <c r="G307" s="3" t="s">
        <v>312</v>
      </c>
      <c r="H307" s="3" t="s">
        <v>311</v>
      </c>
      <c r="I307" s="22" t="s">
        <v>1045</v>
      </c>
      <c r="J307" s="22" t="s">
        <v>1046</v>
      </c>
      <c r="K307" s="3" t="s">
        <v>313</v>
      </c>
      <c r="L307" s="4">
        <v>800000</v>
      </c>
      <c r="M307" s="4">
        <v>0</v>
      </c>
      <c r="N307" s="4">
        <v>0</v>
      </c>
      <c r="O307" s="4">
        <f t="shared" si="12"/>
        <v>800000</v>
      </c>
      <c r="P307" s="4">
        <v>672600</v>
      </c>
      <c r="Q307" s="9"/>
      <c r="R307" s="10">
        <f t="shared" si="13"/>
        <v>672600</v>
      </c>
      <c r="S307" s="10">
        <v>672600</v>
      </c>
      <c r="T307" s="8">
        <v>0</v>
      </c>
      <c r="U307" s="4">
        <f t="shared" si="14"/>
        <v>127400</v>
      </c>
    </row>
    <row r="308" spans="1:21" ht="55.2" x14ac:dyDescent="0.3">
      <c r="A308" s="3" t="s">
        <v>12</v>
      </c>
      <c r="B308" s="3" t="s">
        <v>13</v>
      </c>
      <c r="C308" s="3" t="s">
        <v>14</v>
      </c>
      <c r="D308" s="3" t="s">
        <v>822</v>
      </c>
      <c r="E308" s="3" t="s">
        <v>737</v>
      </c>
      <c r="F308" s="3" t="s">
        <v>110</v>
      </c>
      <c r="G308" s="3" t="s">
        <v>738</v>
      </c>
      <c r="H308" s="3" t="s">
        <v>110</v>
      </c>
      <c r="I308" s="22" t="s">
        <v>944</v>
      </c>
      <c r="J308" s="22" t="s">
        <v>945</v>
      </c>
      <c r="K308" s="3" t="s">
        <v>739</v>
      </c>
      <c r="L308" s="4">
        <v>700000</v>
      </c>
      <c r="M308" s="4">
        <v>0</v>
      </c>
      <c r="N308" s="4">
        <v>0</v>
      </c>
      <c r="O308" s="4">
        <f t="shared" si="12"/>
        <v>700000</v>
      </c>
      <c r="P308" s="4">
        <v>677730.51</v>
      </c>
      <c r="Q308" s="9"/>
      <c r="R308" s="10">
        <f t="shared" si="13"/>
        <v>677730.51</v>
      </c>
      <c r="S308" s="10">
        <v>677730.51</v>
      </c>
      <c r="T308" s="8">
        <v>0</v>
      </c>
      <c r="U308" s="4">
        <f t="shared" si="14"/>
        <v>22269.489999999991</v>
      </c>
    </row>
    <row r="309" spans="1:21" ht="41.4" x14ac:dyDescent="0.3">
      <c r="A309" s="3" t="s">
        <v>12</v>
      </c>
      <c r="B309" s="3" t="s">
        <v>267</v>
      </c>
      <c r="C309" s="3" t="s">
        <v>14</v>
      </c>
      <c r="D309" s="3" t="s">
        <v>805</v>
      </c>
      <c r="E309" s="3" t="s">
        <v>268</v>
      </c>
      <c r="F309" s="3" t="s">
        <v>258</v>
      </c>
      <c r="G309" s="3" t="s">
        <v>259</v>
      </c>
      <c r="H309" s="3" t="s">
        <v>260</v>
      </c>
      <c r="I309" s="22" t="s">
        <v>1047</v>
      </c>
      <c r="J309" s="22" t="s">
        <v>1048</v>
      </c>
      <c r="K309" s="3" t="s">
        <v>264</v>
      </c>
      <c r="L309" s="4">
        <v>850000</v>
      </c>
      <c r="M309" s="4">
        <v>0</v>
      </c>
      <c r="N309" s="4">
        <v>0</v>
      </c>
      <c r="O309" s="4">
        <f t="shared" si="12"/>
        <v>850000</v>
      </c>
      <c r="P309" s="4">
        <v>677998.87</v>
      </c>
      <c r="Q309" s="9"/>
      <c r="R309" s="10">
        <f t="shared" si="13"/>
        <v>677998.87</v>
      </c>
      <c r="S309" s="10">
        <v>677998.87</v>
      </c>
      <c r="T309" s="8">
        <v>0</v>
      </c>
      <c r="U309" s="4">
        <f t="shared" si="14"/>
        <v>172001.13</v>
      </c>
    </row>
    <row r="310" spans="1:21" ht="55.2" x14ac:dyDescent="0.3">
      <c r="A310" s="3" t="s">
        <v>211</v>
      </c>
      <c r="B310" s="3" t="s">
        <v>273</v>
      </c>
      <c r="C310" s="3" t="s">
        <v>14</v>
      </c>
      <c r="D310" s="3" t="s">
        <v>776</v>
      </c>
      <c r="E310" s="3" t="s">
        <v>617</v>
      </c>
      <c r="F310" s="3" t="s">
        <v>618</v>
      </c>
      <c r="G310" s="3" t="s">
        <v>614</v>
      </c>
      <c r="H310" s="3" t="s">
        <v>615</v>
      </c>
      <c r="I310" s="22" t="s">
        <v>868</v>
      </c>
      <c r="J310" s="22" t="s">
        <v>869</v>
      </c>
      <c r="K310" s="3" t="s">
        <v>616</v>
      </c>
      <c r="L310" s="4">
        <v>740027</v>
      </c>
      <c r="M310" s="4">
        <v>6000</v>
      </c>
      <c r="N310" s="4">
        <v>0</v>
      </c>
      <c r="O310" s="4">
        <f t="shared" si="12"/>
        <v>746027</v>
      </c>
      <c r="P310" s="4">
        <v>745993</v>
      </c>
      <c r="Q310" s="9">
        <v>-65026</v>
      </c>
      <c r="R310" s="10">
        <f t="shared" si="13"/>
        <v>680967</v>
      </c>
      <c r="S310" s="10">
        <v>680967</v>
      </c>
      <c r="T310" s="8"/>
      <c r="U310" s="4">
        <f t="shared" si="14"/>
        <v>65060</v>
      </c>
    </row>
    <row r="311" spans="1:21" ht="82.8" x14ac:dyDescent="0.3">
      <c r="A311" s="3" t="s">
        <v>203</v>
      </c>
      <c r="B311" s="3" t="s">
        <v>13</v>
      </c>
      <c r="C311" s="3" t="s">
        <v>14</v>
      </c>
      <c r="D311" s="3" t="s">
        <v>783</v>
      </c>
      <c r="E311" s="3" t="s">
        <v>558</v>
      </c>
      <c r="F311" s="3" t="s">
        <v>559</v>
      </c>
      <c r="G311" s="3" t="s">
        <v>560</v>
      </c>
      <c r="H311" s="3" t="s">
        <v>561</v>
      </c>
      <c r="I311" s="22" t="s">
        <v>878</v>
      </c>
      <c r="J311" s="22" t="s">
        <v>879</v>
      </c>
      <c r="K311" s="3" t="s">
        <v>562</v>
      </c>
      <c r="L311" s="4">
        <v>811200</v>
      </c>
      <c r="M311" s="4">
        <v>100000</v>
      </c>
      <c r="N311" s="4">
        <v>0</v>
      </c>
      <c r="O311" s="4">
        <f t="shared" si="12"/>
        <v>911200</v>
      </c>
      <c r="P311" s="4">
        <v>685270</v>
      </c>
      <c r="Q311" s="9"/>
      <c r="R311" s="10">
        <f t="shared" si="13"/>
        <v>685270</v>
      </c>
      <c r="S311" s="10">
        <v>685270</v>
      </c>
      <c r="T311" s="8">
        <v>0</v>
      </c>
      <c r="U311" s="4">
        <f t="shared" si="14"/>
        <v>225930</v>
      </c>
    </row>
    <row r="312" spans="1:21" ht="55.2" x14ac:dyDescent="0.3">
      <c r="A312" s="3" t="s">
        <v>213</v>
      </c>
      <c r="B312" s="3" t="s">
        <v>273</v>
      </c>
      <c r="C312" s="3" t="s">
        <v>14</v>
      </c>
      <c r="D312" s="3" t="s">
        <v>772</v>
      </c>
      <c r="E312" s="3" t="s">
        <v>656</v>
      </c>
      <c r="F312" s="3" t="s">
        <v>657</v>
      </c>
      <c r="G312" s="3" t="s">
        <v>642</v>
      </c>
      <c r="H312" s="3" t="s">
        <v>643</v>
      </c>
      <c r="I312" s="22" t="s">
        <v>868</v>
      </c>
      <c r="J312" s="22" t="s">
        <v>869</v>
      </c>
      <c r="K312" s="3" t="s">
        <v>644</v>
      </c>
      <c r="L312" s="4">
        <v>1022850</v>
      </c>
      <c r="M312" s="4">
        <v>0</v>
      </c>
      <c r="N312" s="4">
        <v>0</v>
      </c>
      <c r="O312" s="4">
        <f t="shared" si="12"/>
        <v>1022850</v>
      </c>
      <c r="P312" s="4">
        <v>692980.59</v>
      </c>
      <c r="Q312" s="9"/>
      <c r="R312" s="10">
        <f t="shared" si="13"/>
        <v>692980.59</v>
      </c>
      <c r="S312" s="10">
        <v>679849.48</v>
      </c>
      <c r="T312" s="8">
        <v>13131.11</v>
      </c>
      <c r="U312" s="4">
        <f t="shared" si="14"/>
        <v>329869.41000000003</v>
      </c>
    </row>
    <row r="313" spans="1:21" ht="55.2" x14ac:dyDescent="0.3">
      <c r="A313" s="3" t="s">
        <v>213</v>
      </c>
      <c r="B313" s="3" t="s">
        <v>273</v>
      </c>
      <c r="C313" s="3" t="s">
        <v>14</v>
      </c>
      <c r="D313" s="3" t="s">
        <v>775</v>
      </c>
      <c r="E313" s="3" t="s">
        <v>612</v>
      </c>
      <c r="F313" s="3" t="s">
        <v>613</v>
      </c>
      <c r="G313" s="3" t="s">
        <v>614</v>
      </c>
      <c r="H313" s="3" t="s">
        <v>615</v>
      </c>
      <c r="I313" s="22" t="s">
        <v>868</v>
      </c>
      <c r="J313" s="22" t="s">
        <v>869</v>
      </c>
      <c r="K313" s="3" t="s">
        <v>616</v>
      </c>
      <c r="L313" s="4">
        <v>1268944</v>
      </c>
      <c r="M313" s="4">
        <v>0</v>
      </c>
      <c r="N313" s="4">
        <v>0</v>
      </c>
      <c r="O313" s="4">
        <f t="shared" si="12"/>
        <v>1268944</v>
      </c>
      <c r="P313" s="4">
        <v>801153</v>
      </c>
      <c r="Q313" s="9">
        <v>-106300</v>
      </c>
      <c r="R313" s="10">
        <f t="shared" si="13"/>
        <v>694853</v>
      </c>
      <c r="S313" s="10">
        <v>694853</v>
      </c>
      <c r="T313" s="8"/>
      <c r="U313" s="4">
        <f t="shared" si="14"/>
        <v>574091</v>
      </c>
    </row>
    <row r="314" spans="1:21" ht="69" x14ac:dyDescent="0.3">
      <c r="A314" s="3" t="s">
        <v>35</v>
      </c>
      <c r="B314" s="3" t="s">
        <v>56</v>
      </c>
      <c r="C314" s="3" t="s">
        <v>14</v>
      </c>
      <c r="D314" s="3" t="s">
        <v>829</v>
      </c>
      <c r="E314" s="3" t="s">
        <v>57</v>
      </c>
      <c r="F314" s="3" t="s">
        <v>58</v>
      </c>
      <c r="G314" s="3" t="s">
        <v>59</v>
      </c>
      <c r="H314" s="3" t="s">
        <v>60</v>
      </c>
      <c r="I314" s="22" t="s">
        <v>870</v>
      </c>
      <c r="J314" s="22" t="s">
        <v>871</v>
      </c>
      <c r="K314" s="3" t="s">
        <v>61</v>
      </c>
      <c r="L314" s="4">
        <v>700000</v>
      </c>
      <c r="M314" s="4">
        <v>0</v>
      </c>
      <c r="N314" s="4">
        <v>0</v>
      </c>
      <c r="O314" s="4">
        <f t="shared" si="12"/>
        <v>700000</v>
      </c>
      <c r="P314" s="4">
        <v>696306</v>
      </c>
      <c r="Q314" s="9"/>
      <c r="R314" s="10">
        <f t="shared" si="13"/>
        <v>696306</v>
      </c>
      <c r="S314" s="10">
        <v>677018.94</v>
      </c>
      <c r="T314" s="8">
        <f>6963.06+12324</f>
        <v>19287.060000000001</v>
      </c>
      <c r="U314" s="4">
        <f t="shared" si="14"/>
        <v>3694</v>
      </c>
    </row>
    <row r="315" spans="1:21" ht="96.6" x14ac:dyDescent="0.3">
      <c r="A315" s="3" t="s">
        <v>211</v>
      </c>
      <c r="B315" s="3" t="s">
        <v>211</v>
      </c>
      <c r="C315" s="3" t="s">
        <v>14</v>
      </c>
      <c r="D315" s="3" t="s">
        <v>799</v>
      </c>
      <c r="E315" s="3" t="s">
        <v>326</v>
      </c>
      <c r="F315" s="3" t="s">
        <v>311</v>
      </c>
      <c r="G315" s="3" t="s">
        <v>312</v>
      </c>
      <c r="H315" s="3" t="s">
        <v>311</v>
      </c>
      <c r="I315" s="22" t="s">
        <v>1049</v>
      </c>
      <c r="J315" s="22" t="s">
        <v>941</v>
      </c>
      <c r="K315" s="3" t="s">
        <v>313</v>
      </c>
      <c r="L315" s="4">
        <v>675000</v>
      </c>
      <c r="M315" s="4">
        <v>75000</v>
      </c>
      <c r="N315" s="4">
        <v>0</v>
      </c>
      <c r="O315" s="4">
        <f t="shared" si="12"/>
        <v>750000</v>
      </c>
      <c r="P315" s="4">
        <v>709000</v>
      </c>
      <c r="Q315" s="9"/>
      <c r="R315" s="10">
        <f t="shared" si="13"/>
        <v>709000</v>
      </c>
      <c r="S315" s="10">
        <v>709000</v>
      </c>
      <c r="T315" s="8">
        <v>0</v>
      </c>
      <c r="U315" s="4">
        <f t="shared" si="14"/>
        <v>41000</v>
      </c>
    </row>
    <row r="316" spans="1:21" ht="55.2" x14ac:dyDescent="0.3">
      <c r="A316" s="3" t="s">
        <v>35</v>
      </c>
      <c r="B316" s="3" t="s">
        <v>273</v>
      </c>
      <c r="C316" s="3" t="s">
        <v>14</v>
      </c>
      <c r="D316" s="3" t="s">
        <v>774</v>
      </c>
      <c r="E316" s="3" t="s">
        <v>625</v>
      </c>
      <c r="F316" s="3" t="s">
        <v>626</v>
      </c>
      <c r="G316" s="3" t="s">
        <v>623</v>
      </c>
      <c r="H316" s="3" t="s">
        <v>624</v>
      </c>
      <c r="I316" s="22" t="s">
        <v>868</v>
      </c>
      <c r="J316" s="22" t="s">
        <v>869</v>
      </c>
      <c r="K316" s="3" t="s">
        <v>616</v>
      </c>
      <c r="L316" s="4">
        <v>897812</v>
      </c>
      <c r="M316" s="4">
        <v>0</v>
      </c>
      <c r="N316" s="4">
        <v>0</v>
      </c>
      <c r="O316" s="4">
        <f t="shared" si="12"/>
        <v>897812</v>
      </c>
      <c r="P316" s="4">
        <v>803233</v>
      </c>
      <c r="Q316" s="9">
        <v>-91031</v>
      </c>
      <c r="R316" s="10">
        <f t="shared" si="13"/>
        <v>712202</v>
      </c>
      <c r="S316" s="10">
        <v>712202</v>
      </c>
      <c r="T316" s="8"/>
      <c r="U316" s="4">
        <f t="shared" si="14"/>
        <v>185610</v>
      </c>
    </row>
    <row r="317" spans="1:21" ht="96.6" x14ac:dyDescent="0.3">
      <c r="A317" s="3" t="s">
        <v>45</v>
      </c>
      <c r="B317" s="3" t="s">
        <v>118</v>
      </c>
      <c r="C317" s="3" t="s">
        <v>14</v>
      </c>
      <c r="D317" s="3" t="s">
        <v>821</v>
      </c>
      <c r="E317" s="3" t="s">
        <v>123</v>
      </c>
      <c r="F317" s="3" t="s">
        <v>120</v>
      </c>
      <c r="G317" s="3" t="s">
        <v>121</v>
      </c>
      <c r="H317" s="3" t="s">
        <v>120</v>
      </c>
      <c r="I317" s="22" t="s">
        <v>982</v>
      </c>
      <c r="J317" s="22" t="s">
        <v>983</v>
      </c>
      <c r="K317" s="3" t="s">
        <v>124</v>
      </c>
      <c r="L317" s="4">
        <v>730751</v>
      </c>
      <c r="M317" s="4">
        <v>0</v>
      </c>
      <c r="N317" s="4">
        <v>0</v>
      </c>
      <c r="O317" s="4">
        <f t="shared" si="12"/>
        <v>730751</v>
      </c>
      <c r="P317" s="4">
        <v>727437.16</v>
      </c>
      <c r="Q317" s="9"/>
      <c r="R317" s="10">
        <f t="shared" si="13"/>
        <v>727437.16</v>
      </c>
      <c r="S317" s="10">
        <v>727437.16</v>
      </c>
      <c r="T317" s="8">
        <v>0</v>
      </c>
      <c r="U317" s="4">
        <f t="shared" si="14"/>
        <v>3313.8399999999674</v>
      </c>
    </row>
    <row r="318" spans="1:21" ht="55.2" x14ac:dyDescent="0.3">
      <c r="A318" s="3" t="s">
        <v>132</v>
      </c>
      <c r="B318" s="3" t="s">
        <v>273</v>
      </c>
      <c r="C318" s="3" t="s">
        <v>14</v>
      </c>
      <c r="D318" s="3" t="s">
        <v>839</v>
      </c>
      <c r="E318" s="3" t="s">
        <v>597</v>
      </c>
      <c r="F318" s="3" t="s">
        <v>598</v>
      </c>
      <c r="G318" s="3" t="s">
        <v>599</v>
      </c>
      <c r="H318" s="3" t="s">
        <v>600</v>
      </c>
      <c r="I318" s="22" t="s">
        <v>868</v>
      </c>
      <c r="J318" s="22" t="s">
        <v>869</v>
      </c>
      <c r="K318" s="3" t="s">
        <v>601</v>
      </c>
      <c r="L318" s="4">
        <v>750911</v>
      </c>
      <c r="M318" s="4">
        <v>0</v>
      </c>
      <c r="N318" s="4">
        <v>0</v>
      </c>
      <c r="O318" s="4">
        <f t="shared" si="12"/>
        <v>750911</v>
      </c>
      <c r="P318" s="4">
        <v>737410.59</v>
      </c>
      <c r="Q318" s="9"/>
      <c r="R318" s="10">
        <f t="shared" si="13"/>
        <v>737410.59</v>
      </c>
      <c r="S318" s="10">
        <v>737410.59</v>
      </c>
      <c r="T318" s="8">
        <v>0</v>
      </c>
      <c r="U318" s="4">
        <f t="shared" si="14"/>
        <v>13500.410000000033</v>
      </c>
    </row>
    <row r="319" spans="1:21" ht="55.2" x14ac:dyDescent="0.3">
      <c r="A319" s="3" t="s">
        <v>195</v>
      </c>
      <c r="B319" s="3" t="s">
        <v>273</v>
      </c>
      <c r="C319" s="3" t="s">
        <v>14</v>
      </c>
      <c r="D319" s="3" t="s">
        <v>837</v>
      </c>
      <c r="E319" s="3" t="s">
        <v>658</v>
      </c>
      <c r="F319" s="3" t="s">
        <v>659</v>
      </c>
      <c r="G319" s="3" t="s">
        <v>642</v>
      </c>
      <c r="H319" s="3" t="s">
        <v>643</v>
      </c>
      <c r="I319" s="22" t="s">
        <v>868</v>
      </c>
      <c r="J319" s="22" t="s">
        <v>869</v>
      </c>
      <c r="K319" s="3" t="s">
        <v>660</v>
      </c>
      <c r="L319" s="4">
        <v>1260922</v>
      </c>
      <c r="M319" s="4">
        <v>-522332.63</v>
      </c>
      <c r="N319" s="4">
        <v>0</v>
      </c>
      <c r="O319" s="4">
        <f t="shared" si="12"/>
        <v>738589.37</v>
      </c>
      <c r="P319" s="4">
        <v>738586.77</v>
      </c>
      <c r="Q319" s="9"/>
      <c r="R319" s="10">
        <f t="shared" si="13"/>
        <v>738586.77</v>
      </c>
      <c r="S319" s="10">
        <v>738586.77</v>
      </c>
      <c r="T319" s="8">
        <v>0</v>
      </c>
      <c r="U319" s="4">
        <f t="shared" si="14"/>
        <v>2.5999999999767169</v>
      </c>
    </row>
    <row r="320" spans="1:21" ht="55.2" x14ac:dyDescent="0.3">
      <c r="A320" s="3" t="s">
        <v>207</v>
      </c>
      <c r="B320" s="3" t="s">
        <v>273</v>
      </c>
      <c r="C320" s="3" t="s">
        <v>14</v>
      </c>
      <c r="D320" s="3" t="s">
        <v>776</v>
      </c>
      <c r="E320" s="3" t="s">
        <v>617</v>
      </c>
      <c r="F320" s="3" t="s">
        <v>618</v>
      </c>
      <c r="G320" s="3" t="s">
        <v>614</v>
      </c>
      <c r="H320" s="3" t="s">
        <v>615</v>
      </c>
      <c r="I320" s="22" t="s">
        <v>868</v>
      </c>
      <c r="J320" s="22" t="s">
        <v>869</v>
      </c>
      <c r="K320" s="3" t="s">
        <v>616</v>
      </c>
      <c r="L320" s="4">
        <v>825198</v>
      </c>
      <c r="M320" s="4">
        <v>0</v>
      </c>
      <c r="N320" s="4">
        <v>0</v>
      </c>
      <c r="O320" s="4">
        <f t="shared" si="12"/>
        <v>825198</v>
      </c>
      <c r="P320" s="4">
        <v>811792</v>
      </c>
      <c r="Q320" s="9">
        <v>-63949</v>
      </c>
      <c r="R320" s="10">
        <f t="shared" si="13"/>
        <v>747843</v>
      </c>
      <c r="S320" s="10">
        <v>747843</v>
      </c>
      <c r="T320" s="8"/>
      <c r="U320" s="4">
        <f t="shared" si="14"/>
        <v>77355</v>
      </c>
    </row>
    <row r="321" spans="1:21" ht="55.2" x14ac:dyDescent="0.3">
      <c r="A321" s="3" t="s">
        <v>209</v>
      </c>
      <c r="B321" s="3" t="s">
        <v>273</v>
      </c>
      <c r="C321" s="3" t="s">
        <v>14</v>
      </c>
      <c r="D321" s="3" t="s">
        <v>776</v>
      </c>
      <c r="E321" s="3" t="s">
        <v>617</v>
      </c>
      <c r="F321" s="3" t="s">
        <v>618</v>
      </c>
      <c r="G321" s="3" t="s">
        <v>614</v>
      </c>
      <c r="H321" s="3" t="s">
        <v>615</v>
      </c>
      <c r="I321" s="22" t="s">
        <v>868</v>
      </c>
      <c r="J321" s="22" t="s">
        <v>869</v>
      </c>
      <c r="K321" s="3" t="s">
        <v>616</v>
      </c>
      <c r="L321" s="4">
        <v>847281</v>
      </c>
      <c r="M321" s="4">
        <v>0</v>
      </c>
      <c r="N321" s="4">
        <v>0</v>
      </c>
      <c r="O321" s="4">
        <f t="shared" si="12"/>
        <v>847281</v>
      </c>
      <c r="P321" s="4">
        <v>826446</v>
      </c>
      <c r="Q321" s="9">
        <v>-58727</v>
      </c>
      <c r="R321" s="10">
        <f t="shared" si="13"/>
        <v>767719</v>
      </c>
      <c r="S321" s="10">
        <v>767719</v>
      </c>
      <c r="T321" s="8"/>
      <c r="U321" s="4">
        <f t="shared" si="14"/>
        <v>79562</v>
      </c>
    </row>
    <row r="322" spans="1:21" ht="55.2" x14ac:dyDescent="0.3">
      <c r="A322" s="3" t="s">
        <v>205</v>
      </c>
      <c r="B322" s="3" t="s">
        <v>273</v>
      </c>
      <c r="C322" s="3" t="s">
        <v>14</v>
      </c>
      <c r="D322" s="3" t="s">
        <v>776</v>
      </c>
      <c r="E322" s="3" t="s">
        <v>617</v>
      </c>
      <c r="F322" s="3" t="s">
        <v>618</v>
      </c>
      <c r="G322" s="3" t="s">
        <v>614</v>
      </c>
      <c r="H322" s="3" t="s">
        <v>615</v>
      </c>
      <c r="I322" s="22" t="s">
        <v>868</v>
      </c>
      <c r="J322" s="22" t="s">
        <v>869</v>
      </c>
      <c r="K322" s="3" t="s">
        <v>616</v>
      </c>
      <c r="L322" s="4">
        <v>837735</v>
      </c>
      <c r="M322" s="4">
        <v>25000</v>
      </c>
      <c r="N322" s="4">
        <v>0</v>
      </c>
      <c r="O322" s="4">
        <f t="shared" si="12"/>
        <v>862735</v>
      </c>
      <c r="P322" s="4">
        <v>862095</v>
      </c>
      <c r="Q322" s="9">
        <v>-68826</v>
      </c>
      <c r="R322" s="10">
        <f t="shared" si="13"/>
        <v>793269</v>
      </c>
      <c r="S322" s="10">
        <v>793269</v>
      </c>
      <c r="T322" s="8"/>
      <c r="U322" s="4">
        <f t="shared" si="14"/>
        <v>69466</v>
      </c>
    </row>
    <row r="323" spans="1:21" ht="55.2" x14ac:dyDescent="0.3">
      <c r="A323" s="3" t="s">
        <v>215</v>
      </c>
      <c r="B323" s="3" t="s">
        <v>273</v>
      </c>
      <c r="C323" s="3" t="s">
        <v>14</v>
      </c>
      <c r="D323" s="3" t="s">
        <v>776</v>
      </c>
      <c r="E323" s="3" t="s">
        <v>617</v>
      </c>
      <c r="F323" s="3" t="s">
        <v>618</v>
      </c>
      <c r="G323" s="3" t="s">
        <v>614</v>
      </c>
      <c r="H323" s="3" t="s">
        <v>615</v>
      </c>
      <c r="I323" s="22" t="s">
        <v>868</v>
      </c>
      <c r="J323" s="22" t="s">
        <v>869</v>
      </c>
      <c r="K323" s="3" t="s">
        <v>616</v>
      </c>
      <c r="L323" s="4">
        <v>737532</v>
      </c>
      <c r="M323" s="4">
        <v>290000</v>
      </c>
      <c r="N323" s="4">
        <v>0</v>
      </c>
      <c r="O323" s="4">
        <f t="shared" si="12"/>
        <v>1027532</v>
      </c>
      <c r="P323" s="4">
        <v>866686</v>
      </c>
      <c r="Q323" s="9">
        <v>-60620</v>
      </c>
      <c r="R323" s="10">
        <f t="shared" si="13"/>
        <v>806066</v>
      </c>
      <c r="S323" s="10">
        <v>806066</v>
      </c>
      <c r="T323" s="8"/>
      <c r="U323" s="4">
        <f t="shared" si="14"/>
        <v>221466</v>
      </c>
    </row>
    <row r="324" spans="1:21" ht="55.2" x14ac:dyDescent="0.3">
      <c r="A324" s="3" t="s">
        <v>62</v>
      </c>
      <c r="B324" s="3" t="s">
        <v>62</v>
      </c>
      <c r="C324" s="3" t="s">
        <v>14</v>
      </c>
      <c r="D324" s="3" t="s">
        <v>811</v>
      </c>
      <c r="E324" s="3" t="s">
        <v>217</v>
      </c>
      <c r="F324" s="3" t="s">
        <v>192</v>
      </c>
      <c r="G324" s="3" t="s">
        <v>751</v>
      </c>
      <c r="H324" s="3" t="s">
        <v>752</v>
      </c>
      <c r="I324" s="22" t="s">
        <v>1050</v>
      </c>
      <c r="J324" s="22" t="s">
        <v>1051</v>
      </c>
      <c r="K324" s="3" t="s">
        <v>194</v>
      </c>
      <c r="L324" s="4">
        <v>1100000</v>
      </c>
      <c r="M324" s="4">
        <v>0</v>
      </c>
      <c r="N324" s="4">
        <v>0</v>
      </c>
      <c r="O324" s="4">
        <f t="shared" si="12"/>
        <v>1100000</v>
      </c>
      <c r="P324" s="4">
        <v>808058</v>
      </c>
      <c r="Q324" s="9"/>
      <c r="R324" s="10">
        <f t="shared" si="13"/>
        <v>808058</v>
      </c>
      <c r="S324" s="10">
        <v>717557</v>
      </c>
      <c r="T324" s="8">
        <v>90501</v>
      </c>
      <c r="U324" s="4">
        <f t="shared" si="14"/>
        <v>291942</v>
      </c>
    </row>
    <row r="325" spans="1:21" ht="82.8" x14ac:dyDescent="0.3">
      <c r="A325" s="3" t="s">
        <v>209</v>
      </c>
      <c r="B325" s="3" t="s">
        <v>13</v>
      </c>
      <c r="C325" s="3" t="s">
        <v>14</v>
      </c>
      <c r="D325" s="3" t="s">
        <v>783</v>
      </c>
      <c r="E325" s="3" t="s">
        <v>558</v>
      </c>
      <c r="F325" s="3" t="s">
        <v>559</v>
      </c>
      <c r="G325" s="3" t="s">
        <v>560</v>
      </c>
      <c r="H325" s="3" t="s">
        <v>561</v>
      </c>
      <c r="I325" s="22" t="s">
        <v>878</v>
      </c>
      <c r="J325" s="22" t="s">
        <v>879</v>
      </c>
      <c r="K325" s="3" t="s">
        <v>562</v>
      </c>
      <c r="L325" s="4">
        <v>1372800</v>
      </c>
      <c r="M325" s="4">
        <v>-472800</v>
      </c>
      <c r="N325" s="4">
        <v>0</v>
      </c>
      <c r="O325" s="4">
        <f t="shared" si="12"/>
        <v>900000</v>
      </c>
      <c r="P325" s="4">
        <v>809484.53</v>
      </c>
      <c r="Q325" s="9"/>
      <c r="R325" s="10">
        <f t="shared" si="13"/>
        <v>809484.53</v>
      </c>
      <c r="S325" s="10">
        <v>736652.48</v>
      </c>
      <c r="T325" s="8">
        <v>72832.05</v>
      </c>
      <c r="U325" s="4">
        <f t="shared" si="14"/>
        <v>90515.469999999972</v>
      </c>
    </row>
    <row r="326" spans="1:21" ht="96.6" x14ac:dyDescent="0.3">
      <c r="A326" s="3" t="s">
        <v>195</v>
      </c>
      <c r="B326" s="3" t="s">
        <v>198</v>
      </c>
      <c r="C326" s="3" t="s">
        <v>14</v>
      </c>
      <c r="D326" s="3" t="s">
        <v>811</v>
      </c>
      <c r="E326" s="3" t="s">
        <v>199</v>
      </c>
      <c r="F326" s="3" t="s">
        <v>192</v>
      </c>
      <c r="G326" s="3" t="s">
        <v>193</v>
      </c>
      <c r="H326" s="3" t="s">
        <v>192</v>
      </c>
      <c r="I326" s="22" t="s">
        <v>1052</v>
      </c>
      <c r="J326" s="22" t="s">
        <v>1053</v>
      </c>
      <c r="K326" s="3" t="s">
        <v>194</v>
      </c>
      <c r="L326" s="4">
        <v>1100000</v>
      </c>
      <c r="M326" s="4">
        <v>0</v>
      </c>
      <c r="N326" s="4">
        <v>0</v>
      </c>
      <c r="O326" s="4">
        <f t="shared" ref="O326:O389" si="15">+L326+M326+N326</f>
        <v>1100000</v>
      </c>
      <c r="P326" s="4">
        <v>812891</v>
      </c>
      <c r="Q326" s="9"/>
      <c r="R326" s="10">
        <f t="shared" ref="R326:R389" si="16">+P326+Q326</f>
        <v>812891</v>
      </c>
      <c r="S326" s="10">
        <v>779889</v>
      </c>
      <c r="T326" s="8">
        <v>33002</v>
      </c>
      <c r="U326" s="4">
        <f t="shared" ref="U326:U389" si="17">+O326-R326</f>
        <v>287109</v>
      </c>
    </row>
    <row r="327" spans="1:21" ht="55.2" x14ac:dyDescent="0.3">
      <c r="A327" s="3" t="s">
        <v>132</v>
      </c>
      <c r="B327" s="3" t="s">
        <v>273</v>
      </c>
      <c r="C327" s="3" t="s">
        <v>14</v>
      </c>
      <c r="D327" s="3" t="s">
        <v>778</v>
      </c>
      <c r="E327" s="3" t="s">
        <v>607</v>
      </c>
      <c r="F327" s="3" t="s">
        <v>608</v>
      </c>
      <c r="G327" s="3" t="s">
        <v>609</v>
      </c>
      <c r="H327" s="3" t="s">
        <v>610</v>
      </c>
      <c r="I327" s="22" t="s">
        <v>868</v>
      </c>
      <c r="J327" s="22" t="s">
        <v>869</v>
      </c>
      <c r="K327" s="3" t="s">
        <v>611</v>
      </c>
      <c r="L327" s="4">
        <v>998601</v>
      </c>
      <c r="M327" s="4">
        <v>0</v>
      </c>
      <c r="N327" s="4">
        <v>0</v>
      </c>
      <c r="O327" s="4">
        <f t="shared" si="15"/>
        <v>998601</v>
      </c>
      <c r="P327" s="4">
        <v>883036.45</v>
      </c>
      <c r="Q327" s="9"/>
      <c r="R327" s="10">
        <f t="shared" si="16"/>
        <v>883036.45</v>
      </c>
      <c r="S327" s="10">
        <v>883036.45</v>
      </c>
      <c r="T327" s="8">
        <v>0</v>
      </c>
      <c r="U327" s="4">
        <f t="shared" si="17"/>
        <v>115564.55000000005</v>
      </c>
    </row>
    <row r="328" spans="1:21" ht="55.2" x14ac:dyDescent="0.3">
      <c r="A328" s="3" t="s">
        <v>45</v>
      </c>
      <c r="B328" s="3" t="s">
        <v>273</v>
      </c>
      <c r="C328" s="3" t="s">
        <v>14</v>
      </c>
      <c r="D328" s="3" t="s">
        <v>767</v>
      </c>
      <c r="E328" s="3" t="s">
        <v>649</v>
      </c>
      <c r="F328" s="3" t="s">
        <v>650</v>
      </c>
      <c r="G328" s="3" t="s">
        <v>642</v>
      </c>
      <c r="H328" s="3" t="s">
        <v>643</v>
      </c>
      <c r="I328" s="22" t="s">
        <v>868</v>
      </c>
      <c r="J328" s="22" t="s">
        <v>869</v>
      </c>
      <c r="K328" s="3" t="s">
        <v>651</v>
      </c>
      <c r="L328" s="4">
        <v>0</v>
      </c>
      <c r="M328" s="4">
        <v>2319537</v>
      </c>
      <c r="N328" s="4">
        <v>0</v>
      </c>
      <c r="O328" s="4">
        <f t="shared" si="15"/>
        <v>2319537</v>
      </c>
      <c r="P328" s="4">
        <v>922681.04</v>
      </c>
      <c r="Q328" s="9"/>
      <c r="R328" s="10">
        <f t="shared" si="16"/>
        <v>922681.04</v>
      </c>
      <c r="S328" s="10">
        <v>853967.29</v>
      </c>
      <c r="T328" s="8">
        <v>68713.75</v>
      </c>
      <c r="U328" s="4">
        <f t="shared" si="17"/>
        <v>1396855.96</v>
      </c>
    </row>
    <row r="329" spans="1:21" ht="41.4" x14ac:dyDescent="0.3">
      <c r="A329" s="3" t="s">
        <v>195</v>
      </c>
      <c r="B329" s="3" t="s">
        <v>196</v>
      </c>
      <c r="C329" s="3" t="s">
        <v>14</v>
      </c>
      <c r="D329" s="3" t="s">
        <v>799</v>
      </c>
      <c r="E329" s="3" t="s">
        <v>341</v>
      </c>
      <c r="F329" s="3" t="s">
        <v>311</v>
      </c>
      <c r="G329" s="3" t="s">
        <v>312</v>
      </c>
      <c r="H329" s="3" t="s">
        <v>311</v>
      </c>
      <c r="I329" s="22" t="s">
        <v>1037</v>
      </c>
      <c r="J329" s="22" t="s">
        <v>1038</v>
      </c>
      <c r="K329" s="22" t="s">
        <v>313</v>
      </c>
      <c r="L329" s="23">
        <v>978000</v>
      </c>
      <c r="M329" s="23">
        <v>0</v>
      </c>
      <c r="N329" s="23">
        <v>0</v>
      </c>
      <c r="O329" s="23">
        <f>SUM(L329:N329)</f>
        <v>978000</v>
      </c>
      <c r="P329" s="23">
        <v>930499.98</v>
      </c>
      <c r="Q329" s="23">
        <v>0</v>
      </c>
      <c r="R329" s="10">
        <f t="shared" si="16"/>
        <v>930499.98</v>
      </c>
      <c r="S329" s="10">
        <v>930499.98</v>
      </c>
      <c r="T329" s="8">
        <v>0</v>
      </c>
      <c r="U329" s="4">
        <f t="shared" si="17"/>
        <v>47500.020000000019</v>
      </c>
    </row>
    <row r="330" spans="1:21" ht="27.6" x14ac:dyDescent="0.3">
      <c r="A330" s="3" t="s">
        <v>12</v>
      </c>
      <c r="B330" s="3" t="s">
        <v>13</v>
      </c>
      <c r="C330" s="3" t="s">
        <v>14</v>
      </c>
      <c r="D330" s="3" t="s">
        <v>821</v>
      </c>
      <c r="E330" s="3" t="s">
        <v>740</v>
      </c>
      <c r="F330" s="3" t="s">
        <v>120</v>
      </c>
      <c r="G330" s="3" t="s">
        <v>741</v>
      </c>
      <c r="H330" s="3" t="s">
        <v>742</v>
      </c>
      <c r="I330" s="22" t="s">
        <v>930</v>
      </c>
      <c r="J330" s="22" t="s">
        <v>931</v>
      </c>
      <c r="K330" s="22" t="s">
        <v>1054</v>
      </c>
      <c r="L330" s="23">
        <v>800000</v>
      </c>
      <c r="M330" s="23">
        <v>217060</v>
      </c>
      <c r="N330" s="23">
        <v>0</v>
      </c>
      <c r="O330" s="23">
        <f>SUM(L330:N330)</f>
        <v>1017060</v>
      </c>
      <c r="P330" s="23">
        <v>935219.95</v>
      </c>
      <c r="Q330" s="23">
        <v>0</v>
      </c>
      <c r="R330" s="10">
        <f t="shared" si="16"/>
        <v>935219.95</v>
      </c>
      <c r="S330" s="10">
        <v>931288.98</v>
      </c>
      <c r="T330" s="8">
        <v>3930.9760000000001</v>
      </c>
      <c r="U330" s="4">
        <f t="shared" si="17"/>
        <v>81840.050000000047</v>
      </c>
    </row>
    <row r="331" spans="1:21" ht="27.6" x14ac:dyDescent="0.3">
      <c r="A331" s="3" t="s">
        <v>45</v>
      </c>
      <c r="B331" s="3" t="s">
        <v>108</v>
      </c>
      <c r="C331" s="3" t="s">
        <v>14</v>
      </c>
      <c r="D331" s="3" t="s">
        <v>833</v>
      </c>
      <c r="E331" s="3" t="s">
        <v>666</v>
      </c>
      <c r="F331" s="3" t="s">
        <v>667</v>
      </c>
      <c r="G331" s="3" t="s">
        <v>668</v>
      </c>
      <c r="H331" s="3" t="s">
        <v>669</v>
      </c>
      <c r="I331" s="22" t="s">
        <v>896</v>
      </c>
      <c r="J331" s="22" t="s">
        <v>897</v>
      </c>
      <c r="K331" s="3" t="s">
        <v>670</v>
      </c>
      <c r="L331" s="4">
        <v>1482000</v>
      </c>
      <c r="M331" s="4">
        <v>0</v>
      </c>
      <c r="N331" s="4">
        <v>-210000</v>
      </c>
      <c r="O331" s="4">
        <f t="shared" ref="O331:O394" si="18">+L331+M331+N331</f>
        <v>1272000</v>
      </c>
      <c r="P331" s="4">
        <v>943239.93</v>
      </c>
      <c r="Q331" s="9"/>
      <c r="R331" s="10">
        <f t="shared" si="16"/>
        <v>943239.93</v>
      </c>
      <c r="S331" s="10">
        <v>943239.93</v>
      </c>
      <c r="T331" s="8">
        <v>0</v>
      </c>
      <c r="U331" s="4">
        <f t="shared" si="17"/>
        <v>328760.06999999995</v>
      </c>
    </row>
    <row r="332" spans="1:21" ht="55.2" x14ac:dyDescent="0.3">
      <c r="A332" s="3" t="s">
        <v>45</v>
      </c>
      <c r="B332" s="3" t="s">
        <v>273</v>
      </c>
      <c r="C332" s="3" t="s">
        <v>14</v>
      </c>
      <c r="D332" s="3" t="s">
        <v>774</v>
      </c>
      <c r="E332" s="3" t="s">
        <v>625</v>
      </c>
      <c r="F332" s="3" t="s">
        <v>626</v>
      </c>
      <c r="G332" s="3" t="s">
        <v>623</v>
      </c>
      <c r="H332" s="3" t="s">
        <v>624</v>
      </c>
      <c r="I332" s="22" t="s">
        <v>868</v>
      </c>
      <c r="J332" s="22" t="s">
        <v>869</v>
      </c>
      <c r="K332" s="3" t="s">
        <v>616</v>
      </c>
      <c r="L332" s="4">
        <v>1003071</v>
      </c>
      <c r="M332" s="4">
        <v>26000</v>
      </c>
      <c r="N332" s="4">
        <v>0</v>
      </c>
      <c r="O332" s="4">
        <f t="shared" si="18"/>
        <v>1029071</v>
      </c>
      <c r="P332" s="4">
        <v>1028823</v>
      </c>
      <c r="Q332" s="9">
        <v>-77794</v>
      </c>
      <c r="R332" s="10">
        <f t="shared" si="16"/>
        <v>951029</v>
      </c>
      <c r="S332" s="10">
        <v>951029</v>
      </c>
      <c r="T332" s="8"/>
      <c r="U332" s="4">
        <f t="shared" si="17"/>
        <v>78042</v>
      </c>
    </row>
    <row r="333" spans="1:21" ht="55.2" x14ac:dyDescent="0.3">
      <c r="A333" s="3" t="s">
        <v>12</v>
      </c>
      <c r="B333" s="3" t="s">
        <v>13</v>
      </c>
      <c r="C333" s="3" t="s">
        <v>14</v>
      </c>
      <c r="D333" s="3" t="s">
        <v>826</v>
      </c>
      <c r="E333" s="3" t="s">
        <v>723</v>
      </c>
      <c r="F333" s="3" t="s">
        <v>76</v>
      </c>
      <c r="G333" s="3" t="s">
        <v>724</v>
      </c>
      <c r="H333" s="3" t="s">
        <v>76</v>
      </c>
      <c r="I333" s="22" t="s">
        <v>944</v>
      </c>
      <c r="J333" s="22" t="s">
        <v>945</v>
      </c>
      <c r="K333" s="3" t="s">
        <v>725</v>
      </c>
      <c r="L333" s="4">
        <v>800000</v>
      </c>
      <c r="M333" s="4">
        <v>0</v>
      </c>
      <c r="N333" s="4">
        <v>200000</v>
      </c>
      <c r="O333" s="4">
        <f t="shared" si="18"/>
        <v>1000000</v>
      </c>
      <c r="P333" s="4">
        <v>963026.71</v>
      </c>
      <c r="Q333" s="9"/>
      <c r="R333" s="10">
        <f t="shared" si="16"/>
        <v>963026.71</v>
      </c>
      <c r="S333" s="10">
        <v>962038.37</v>
      </c>
      <c r="T333" s="8">
        <v>988.34</v>
      </c>
      <c r="U333" s="4">
        <f t="shared" si="17"/>
        <v>36973.290000000037</v>
      </c>
    </row>
    <row r="334" spans="1:21" ht="41.4" x14ac:dyDescent="0.3">
      <c r="A334" s="3" t="s">
        <v>12</v>
      </c>
      <c r="B334" s="3" t="s">
        <v>13</v>
      </c>
      <c r="C334" s="3" t="s">
        <v>14</v>
      </c>
      <c r="D334" s="3" t="s">
        <v>811</v>
      </c>
      <c r="E334" s="3" t="s">
        <v>217</v>
      </c>
      <c r="F334" s="3" t="s">
        <v>192</v>
      </c>
      <c r="G334" s="3" t="s">
        <v>193</v>
      </c>
      <c r="H334" s="3" t="s">
        <v>192</v>
      </c>
      <c r="I334" s="22" t="s">
        <v>1055</v>
      </c>
      <c r="J334" s="22" t="s">
        <v>1056</v>
      </c>
      <c r="K334" s="3" t="s">
        <v>194</v>
      </c>
      <c r="L334" s="4">
        <v>1800000</v>
      </c>
      <c r="M334" s="4">
        <v>-559987</v>
      </c>
      <c r="N334" s="4">
        <v>0</v>
      </c>
      <c r="O334" s="4">
        <f t="shared" si="18"/>
        <v>1240013</v>
      </c>
      <c r="P334" s="4">
        <v>991856</v>
      </c>
      <c r="Q334" s="9"/>
      <c r="R334" s="10">
        <f t="shared" si="16"/>
        <v>991856</v>
      </c>
      <c r="S334" s="10">
        <v>628427</v>
      </c>
      <c r="T334" s="8">
        <v>363429</v>
      </c>
      <c r="U334" s="4">
        <f t="shared" si="17"/>
        <v>248157</v>
      </c>
    </row>
    <row r="335" spans="1:21" ht="55.2" x14ac:dyDescent="0.3">
      <c r="A335" s="3" t="s">
        <v>12</v>
      </c>
      <c r="B335" s="3" t="s">
        <v>273</v>
      </c>
      <c r="C335" s="3" t="s">
        <v>14</v>
      </c>
      <c r="D335" s="3" t="s">
        <v>840</v>
      </c>
      <c r="E335" s="3" t="s">
        <v>592</v>
      </c>
      <c r="F335" s="3" t="s">
        <v>593</v>
      </c>
      <c r="G335" s="3" t="s">
        <v>594</v>
      </c>
      <c r="H335" s="3" t="s">
        <v>595</v>
      </c>
      <c r="I335" s="22" t="s">
        <v>868</v>
      </c>
      <c r="J335" s="22" t="s">
        <v>869</v>
      </c>
      <c r="K335" s="3" t="s">
        <v>596</v>
      </c>
      <c r="L335" s="4">
        <v>1126001</v>
      </c>
      <c r="M335" s="4">
        <v>-22600</v>
      </c>
      <c r="N335" s="4">
        <v>0</v>
      </c>
      <c r="O335" s="4">
        <f t="shared" si="18"/>
        <v>1103401</v>
      </c>
      <c r="P335" s="4">
        <v>1054988.96</v>
      </c>
      <c r="Q335" s="9"/>
      <c r="R335" s="10">
        <f t="shared" si="16"/>
        <v>1054988.96</v>
      </c>
      <c r="S335" s="10">
        <v>1054988.96</v>
      </c>
      <c r="T335" s="8">
        <v>0</v>
      </c>
      <c r="U335" s="4">
        <f t="shared" si="17"/>
        <v>48412.040000000037</v>
      </c>
    </row>
    <row r="336" spans="1:21" ht="96.6" x14ac:dyDescent="0.3">
      <c r="A336" s="3" t="s">
        <v>211</v>
      </c>
      <c r="B336" s="3" t="s">
        <v>211</v>
      </c>
      <c r="C336" s="3" t="s">
        <v>14</v>
      </c>
      <c r="D336" s="3" t="s">
        <v>811</v>
      </c>
      <c r="E336" s="3" t="s">
        <v>201</v>
      </c>
      <c r="F336" s="3" t="s">
        <v>192</v>
      </c>
      <c r="G336" s="3" t="s">
        <v>193</v>
      </c>
      <c r="H336" s="3" t="s">
        <v>192</v>
      </c>
      <c r="I336" s="22" t="s">
        <v>1049</v>
      </c>
      <c r="J336" s="22" t="s">
        <v>941</v>
      </c>
      <c r="K336" s="3" t="s">
        <v>194</v>
      </c>
      <c r="L336" s="4">
        <v>1000000</v>
      </c>
      <c r="M336" s="4">
        <v>59987</v>
      </c>
      <c r="N336" s="4">
        <v>0</v>
      </c>
      <c r="O336" s="4">
        <f t="shared" si="18"/>
        <v>1059987</v>
      </c>
      <c r="P336" s="4">
        <v>1058923</v>
      </c>
      <c r="Q336" s="9"/>
      <c r="R336" s="10">
        <f t="shared" si="16"/>
        <v>1058923</v>
      </c>
      <c r="S336" s="10">
        <v>985990</v>
      </c>
      <c r="T336" s="8">
        <v>72933</v>
      </c>
      <c r="U336" s="4">
        <f t="shared" si="17"/>
        <v>1064</v>
      </c>
    </row>
    <row r="337" spans="1:21" ht="27.6" x14ac:dyDescent="0.3">
      <c r="A337" s="3" t="s">
        <v>203</v>
      </c>
      <c r="B337" s="3" t="s">
        <v>108</v>
      </c>
      <c r="C337" s="3" t="s">
        <v>14</v>
      </c>
      <c r="D337" s="3" t="s">
        <v>785</v>
      </c>
      <c r="E337" s="3" t="s">
        <v>523</v>
      </c>
      <c r="F337" s="3" t="s">
        <v>524</v>
      </c>
      <c r="G337" s="3" t="s">
        <v>525</v>
      </c>
      <c r="H337" s="3" t="s">
        <v>526</v>
      </c>
      <c r="I337" s="22" t="s">
        <v>1057</v>
      </c>
      <c r="J337" s="22" t="s">
        <v>1058</v>
      </c>
      <c r="K337" s="3" t="s">
        <v>527</v>
      </c>
      <c r="L337" s="4">
        <v>1368000</v>
      </c>
      <c r="M337" s="4">
        <v>-200000</v>
      </c>
      <c r="N337" s="4">
        <v>0</v>
      </c>
      <c r="O337" s="4">
        <f t="shared" si="18"/>
        <v>1168000</v>
      </c>
      <c r="P337" s="4">
        <v>1059723.94</v>
      </c>
      <c r="Q337" s="9"/>
      <c r="R337" s="10">
        <f t="shared" si="16"/>
        <v>1059723.94</v>
      </c>
      <c r="S337" s="10">
        <v>1059723.94</v>
      </c>
      <c r="T337" s="8">
        <v>0</v>
      </c>
      <c r="U337" s="4">
        <f t="shared" si="17"/>
        <v>108276.06000000006</v>
      </c>
    </row>
    <row r="338" spans="1:21" ht="27.6" x14ac:dyDescent="0.3">
      <c r="A338" s="3" t="s">
        <v>205</v>
      </c>
      <c r="B338" s="3" t="s">
        <v>108</v>
      </c>
      <c r="C338" s="3" t="s">
        <v>14</v>
      </c>
      <c r="D338" s="3" t="s">
        <v>785</v>
      </c>
      <c r="E338" s="3" t="s">
        <v>538</v>
      </c>
      <c r="F338" s="3" t="s">
        <v>524</v>
      </c>
      <c r="G338" s="3" t="s">
        <v>533</v>
      </c>
      <c r="H338" s="3" t="s">
        <v>534</v>
      </c>
      <c r="I338" s="22" t="s">
        <v>1057</v>
      </c>
      <c r="J338" s="22" t="s">
        <v>1058</v>
      </c>
      <c r="K338" s="3" t="s">
        <v>539</v>
      </c>
      <c r="L338" s="4">
        <v>1368000</v>
      </c>
      <c r="M338" s="4">
        <v>-200000</v>
      </c>
      <c r="N338" s="4">
        <v>0</v>
      </c>
      <c r="O338" s="4">
        <f t="shared" si="18"/>
        <v>1168000</v>
      </c>
      <c r="P338" s="4">
        <v>1059723.94</v>
      </c>
      <c r="Q338" s="9"/>
      <c r="R338" s="10">
        <f t="shared" si="16"/>
        <v>1059723.94</v>
      </c>
      <c r="S338" s="10">
        <v>1059723.94</v>
      </c>
      <c r="T338" s="8">
        <v>0</v>
      </c>
      <c r="U338" s="4">
        <f t="shared" si="17"/>
        <v>108276.06000000006</v>
      </c>
    </row>
    <row r="339" spans="1:21" ht="27.6" x14ac:dyDescent="0.3">
      <c r="A339" s="3" t="s">
        <v>207</v>
      </c>
      <c r="B339" s="3" t="s">
        <v>108</v>
      </c>
      <c r="C339" s="3" t="s">
        <v>14</v>
      </c>
      <c r="D339" s="3" t="s">
        <v>785</v>
      </c>
      <c r="E339" s="3" t="s">
        <v>540</v>
      </c>
      <c r="F339" s="3" t="s">
        <v>524</v>
      </c>
      <c r="G339" s="3" t="s">
        <v>533</v>
      </c>
      <c r="H339" s="3" t="s">
        <v>534</v>
      </c>
      <c r="I339" s="22" t="s">
        <v>1057</v>
      </c>
      <c r="J339" s="22" t="s">
        <v>1058</v>
      </c>
      <c r="K339" s="3" t="s">
        <v>541</v>
      </c>
      <c r="L339" s="4">
        <v>1368000</v>
      </c>
      <c r="M339" s="4">
        <v>-200000</v>
      </c>
      <c r="N339" s="4">
        <v>0</v>
      </c>
      <c r="O339" s="4">
        <f t="shared" si="18"/>
        <v>1168000</v>
      </c>
      <c r="P339" s="4">
        <v>1059723.94</v>
      </c>
      <c r="Q339" s="9"/>
      <c r="R339" s="10">
        <f t="shared" si="16"/>
        <v>1059723.94</v>
      </c>
      <c r="S339" s="10">
        <v>1059723.94</v>
      </c>
      <c r="T339" s="8">
        <v>0</v>
      </c>
      <c r="U339" s="4">
        <f t="shared" si="17"/>
        <v>108276.06000000006</v>
      </c>
    </row>
    <row r="340" spans="1:21" ht="27.6" x14ac:dyDescent="0.3">
      <c r="A340" s="3" t="s">
        <v>209</v>
      </c>
      <c r="B340" s="3" t="s">
        <v>108</v>
      </c>
      <c r="C340" s="3" t="s">
        <v>14</v>
      </c>
      <c r="D340" s="3" t="s">
        <v>785</v>
      </c>
      <c r="E340" s="3" t="s">
        <v>536</v>
      </c>
      <c r="F340" s="3" t="s">
        <v>524</v>
      </c>
      <c r="G340" s="3" t="s">
        <v>533</v>
      </c>
      <c r="H340" s="3" t="s">
        <v>534</v>
      </c>
      <c r="I340" s="22" t="s">
        <v>1057</v>
      </c>
      <c r="J340" s="22" t="s">
        <v>1058</v>
      </c>
      <c r="K340" s="3" t="s">
        <v>542</v>
      </c>
      <c r="L340" s="4">
        <v>1368000</v>
      </c>
      <c r="M340" s="4">
        <v>-200000</v>
      </c>
      <c r="N340" s="4">
        <v>0</v>
      </c>
      <c r="O340" s="4">
        <f t="shared" si="18"/>
        <v>1168000</v>
      </c>
      <c r="P340" s="4">
        <v>1059723.94</v>
      </c>
      <c r="Q340" s="9"/>
      <c r="R340" s="10">
        <f t="shared" si="16"/>
        <v>1059723.94</v>
      </c>
      <c r="S340" s="10">
        <v>1059723.94</v>
      </c>
      <c r="T340" s="8">
        <v>0</v>
      </c>
      <c r="U340" s="4">
        <f t="shared" si="17"/>
        <v>108276.06000000006</v>
      </c>
    </row>
    <row r="341" spans="1:21" ht="41.4" x14ac:dyDescent="0.3">
      <c r="A341" s="3" t="s">
        <v>211</v>
      </c>
      <c r="B341" s="3" t="s">
        <v>108</v>
      </c>
      <c r="C341" s="3" t="s">
        <v>14</v>
      </c>
      <c r="D341" s="3" t="s">
        <v>785</v>
      </c>
      <c r="E341" s="3" t="s">
        <v>543</v>
      </c>
      <c r="F341" s="3" t="s">
        <v>524</v>
      </c>
      <c r="G341" s="3" t="s">
        <v>533</v>
      </c>
      <c r="H341" s="3" t="s">
        <v>534</v>
      </c>
      <c r="I341" s="22" t="s">
        <v>1057</v>
      </c>
      <c r="J341" s="22" t="s">
        <v>1058</v>
      </c>
      <c r="K341" s="3" t="s">
        <v>544</v>
      </c>
      <c r="L341" s="4">
        <v>1392000</v>
      </c>
      <c r="M341" s="4">
        <v>-200000</v>
      </c>
      <c r="N341" s="4">
        <v>0</v>
      </c>
      <c r="O341" s="4">
        <f t="shared" si="18"/>
        <v>1192000</v>
      </c>
      <c r="P341" s="4">
        <v>1059723.94</v>
      </c>
      <c r="Q341" s="9"/>
      <c r="R341" s="10">
        <f t="shared" si="16"/>
        <v>1059723.94</v>
      </c>
      <c r="S341" s="10">
        <v>1059723.94</v>
      </c>
      <c r="T341" s="8">
        <v>0</v>
      </c>
      <c r="U341" s="4">
        <f t="shared" si="17"/>
        <v>132276.06000000006</v>
      </c>
    </row>
    <row r="342" spans="1:21" ht="27.6" x14ac:dyDescent="0.3">
      <c r="A342" s="3" t="s">
        <v>132</v>
      </c>
      <c r="B342" s="3" t="s">
        <v>108</v>
      </c>
      <c r="C342" s="3" t="s">
        <v>14</v>
      </c>
      <c r="D342" s="3" t="s">
        <v>785</v>
      </c>
      <c r="E342" s="3" t="s">
        <v>545</v>
      </c>
      <c r="F342" s="3" t="s">
        <v>524</v>
      </c>
      <c r="G342" s="3" t="s">
        <v>533</v>
      </c>
      <c r="H342" s="3" t="s">
        <v>534</v>
      </c>
      <c r="I342" s="22" t="s">
        <v>1057</v>
      </c>
      <c r="J342" s="22" t="s">
        <v>1058</v>
      </c>
      <c r="K342" s="3" t="s">
        <v>546</v>
      </c>
      <c r="L342" s="4">
        <v>1368000</v>
      </c>
      <c r="M342" s="4">
        <v>-200000</v>
      </c>
      <c r="N342" s="4">
        <v>0</v>
      </c>
      <c r="O342" s="4">
        <f t="shared" si="18"/>
        <v>1168000</v>
      </c>
      <c r="P342" s="4">
        <v>1059723.94</v>
      </c>
      <c r="Q342" s="9"/>
      <c r="R342" s="10">
        <f t="shared" si="16"/>
        <v>1059723.94</v>
      </c>
      <c r="S342" s="10">
        <v>1059723.94</v>
      </c>
      <c r="T342" s="8">
        <v>0</v>
      </c>
      <c r="U342" s="4">
        <f t="shared" si="17"/>
        <v>108276.06000000006</v>
      </c>
    </row>
    <row r="343" spans="1:21" ht="27.6" x14ac:dyDescent="0.3">
      <c r="A343" s="3" t="s">
        <v>12</v>
      </c>
      <c r="B343" s="3" t="s">
        <v>13</v>
      </c>
      <c r="C343" s="3" t="s">
        <v>14</v>
      </c>
      <c r="D343" s="3" t="s">
        <v>830</v>
      </c>
      <c r="E343" s="3" t="s">
        <v>698</v>
      </c>
      <c r="F343" s="3" t="s">
        <v>694</v>
      </c>
      <c r="G343" s="3" t="s">
        <v>699</v>
      </c>
      <c r="H343" s="3" t="s">
        <v>700</v>
      </c>
      <c r="I343" s="22" t="s">
        <v>882</v>
      </c>
      <c r="J343" s="22" t="s">
        <v>883</v>
      </c>
      <c r="K343" s="3" t="s">
        <v>701</v>
      </c>
      <c r="L343" s="4">
        <v>1300000</v>
      </c>
      <c r="M343" s="4">
        <v>-240190.06</v>
      </c>
      <c r="N343" s="4">
        <v>0</v>
      </c>
      <c r="O343" s="4">
        <f t="shared" si="18"/>
        <v>1059809.94</v>
      </c>
      <c r="P343" s="4">
        <v>1059809.94</v>
      </c>
      <c r="Q343" s="9"/>
      <c r="R343" s="10">
        <f t="shared" si="16"/>
        <v>1059809.94</v>
      </c>
      <c r="S343" s="10">
        <v>1059809.94</v>
      </c>
      <c r="T343" s="8">
        <v>0</v>
      </c>
      <c r="U343" s="4">
        <f t="shared" si="17"/>
        <v>0</v>
      </c>
    </row>
    <row r="344" spans="1:21" ht="82.8" x14ac:dyDescent="0.3">
      <c r="A344" s="3" t="s">
        <v>205</v>
      </c>
      <c r="B344" s="3" t="s">
        <v>13</v>
      </c>
      <c r="C344" s="3" t="s">
        <v>14</v>
      </c>
      <c r="D344" s="3" t="s">
        <v>783</v>
      </c>
      <c r="E344" s="3" t="s">
        <v>558</v>
      </c>
      <c r="F344" s="3" t="s">
        <v>559</v>
      </c>
      <c r="G344" s="3" t="s">
        <v>560</v>
      </c>
      <c r="H344" s="3" t="s">
        <v>561</v>
      </c>
      <c r="I344" s="22" t="s">
        <v>878</v>
      </c>
      <c r="J344" s="22" t="s">
        <v>879</v>
      </c>
      <c r="K344" s="3" t="s">
        <v>562</v>
      </c>
      <c r="L344" s="4">
        <v>902640</v>
      </c>
      <c r="M344" s="4">
        <v>200000</v>
      </c>
      <c r="N344" s="4">
        <v>0</v>
      </c>
      <c r="O344" s="4">
        <f t="shared" si="18"/>
        <v>1102640</v>
      </c>
      <c r="P344" s="4">
        <v>1061413.3500000001</v>
      </c>
      <c r="Q344" s="9"/>
      <c r="R344" s="10">
        <f t="shared" si="16"/>
        <v>1061413.3500000001</v>
      </c>
      <c r="S344" s="10">
        <v>979476.34000000008</v>
      </c>
      <c r="T344" s="8">
        <v>81937.009999999995</v>
      </c>
      <c r="U344" s="4">
        <f t="shared" si="17"/>
        <v>41226.649999999907</v>
      </c>
    </row>
    <row r="345" spans="1:21" ht="82.8" x14ac:dyDescent="0.3">
      <c r="A345" s="3" t="s">
        <v>211</v>
      </c>
      <c r="B345" s="3" t="s">
        <v>13</v>
      </c>
      <c r="C345" s="3" t="s">
        <v>14</v>
      </c>
      <c r="D345" s="3" t="s">
        <v>783</v>
      </c>
      <c r="E345" s="3" t="s">
        <v>558</v>
      </c>
      <c r="F345" s="3" t="s">
        <v>559</v>
      </c>
      <c r="G345" s="3" t="s">
        <v>560</v>
      </c>
      <c r="H345" s="3" t="s">
        <v>561</v>
      </c>
      <c r="I345" s="22" t="s">
        <v>878</v>
      </c>
      <c r="J345" s="22" t="s">
        <v>879</v>
      </c>
      <c r="K345" s="3" t="s">
        <v>562</v>
      </c>
      <c r="L345" s="4">
        <v>1320000</v>
      </c>
      <c r="M345" s="4">
        <v>-115000</v>
      </c>
      <c r="N345" s="4">
        <v>0</v>
      </c>
      <c r="O345" s="4">
        <f t="shared" si="18"/>
        <v>1205000</v>
      </c>
      <c r="P345" s="4">
        <v>1082975</v>
      </c>
      <c r="Q345" s="9"/>
      <c r="R345" s="10">
        <f t="shared" si="16"/>
        <v>1082975</v>
      </c>
      <c r="S345" s="10">
        <v>1082975</v>
      </c>
      <c r="T345" s="8">
        <v>0</v>
      </c>
      <c r="U345" s="4">
        <f t="shared" si="17"/>
        <v>122025</v>
      </c>
    </row>
    <row r="346" spans="1:21" ht="41.4" x14ac:dyDescent="0.3">
      <c r="A346" s="3" t="s">
        <v>215</v>
      </c>
      <c r="B346" s="3" t="s">
        <v>108</v>
      </c>
      <c r="C346" s="3" t="s">
        <v>14</v>
      </c>
      <c r="D346" s="3" t="s">
        <v>785</v>
      </c>
      <c r="E346" s="3" t="s">
        <v>547</v>
      </c>
      <c r="F346" s="3" t="s">
        <v>524</v>
      </c>
      <c r="G346" s="3" t="s">
        <v>533</v>
      </c>
      <c r="H346" s="3" t="s">
        <v>534</v>
      </c>
      <c r="I346" s="22" t="s">
        <v>1057</v>
      </c>
      <c r="J346" s="22" t="s">
        <v>1058</v>
      </c>
      <c r="K346" s="3" t="s">
        <v>548</v>
      </c>
      <c r="L346" s="4">
        <v>1710000</v>
      </c>
      <c r="M346" s="4">
        <v>1027455</v>
      </c>
      <c r="N346" s="4">
        <v>0</v>
      </c>
      <c r="O346" s="4">
        <f t="shared" si="18"/>
        <v>2737455</v>
      </c>
      <c r="P346" s="4">
        <v>1097449.52</v>
      </c>
      <c r="Q346" s="9"/>
      <c r="R346" s="10">
        <f t="shared" si="16"/>
        <v>1097449.52</v>
      </c>
      <c r="S346" s="10">
        <v>1097449.52</v>
      </c>
      <c r="T346" s="8">
        <v>0</v>
      </c>
      <c r="U346" s="4">
        <f t="shared" si="17"/>
        <v>1640005.48</v>
      </c>
    </row>
    <row r="347" spans="1:21" ht="55.2" x14ac:dyDescent="0.3">
      <c r="A347" s="3" t="s">
        <v>12</v>
      </c>
      <c r="B347" s="3" t="s">
        <v>70</v>
      </c>
      <c r="C347" s="3" t="s">
        <v>14</v>
      </c>
      <c r="D347" s="3" t="s">
        <v>793</v>
      </c>
      <c r="E347" s="3" t="s">
        <v>436</v>
      </c>
      <c r="F347" s="3" t="s">
        <v>437</v>
      </c>
      <c r="G347" s="3" t="s">
        <v>438</v>
      </c>
      <c r="H347" s="3" t="s">
        <v>437</v>
      </c>
      <c r="I347" s="22" t="s">
        <v>1059</v>
      </c>
      <c r="J347" s="22" t="s">
        <v>1060</v>
      </c>
      <c r="K347" s="3" t="s">
        <v>439</v>
      </c>
      <c r="L347" s="4">
        <v>1600000</v>
      </c>
      <c r="M347" s="4">
        <v>0</v>
      </c>
      <c r="N347" s="4">
        <v>0</v>
      </c>
      <c r="O347" s="4">
        <f t="shared" si="18"/>
        <v>1600000</v>
      </c>
      <c r="P347" s="4">
        <v>1128644</v>
      </c>
      <c r="Q347" s="9"/>
      <c r="R347" s="10">
        <f t="shared" si="16"/>
        <v>1128644</v>
      </c>
      <c r="S347" s="10">
        <v>1128644</v>
      </c>
      <c r="T347" s="8">
        <v>0</v>
      </c>
      <c r="U347" s="4">
        <f t="shared" si="17"/>
        <v>471356</v>
      </c>
    </row>
    <row r="348" spans="1:21" ht="27.6" x14ac:dyDescent="0.3">
      <c r="A348" s="3" t="s">
        <v>12</v>
      </c>
      <c r="B348" s="3" t="s">
        <v>13</v>
      </c>
      <c r="C348" s="3" t="s">
        <v>14</v>
      </c>
      <c r="D348" s="3" t="s">
        <v>815</v>
      </c>
      <c r="E348" s="3" t="s">
        <v>175</v>
      </c>
      <c r="F348" s="3" t="s">
        <v>170</v>
      </c>
      <c r="G348" s="3" t="s">
        <v>171</v>
      </c>
      <c r="H348" s="3" t="s">
        <v>170</v>
      </c>
      <c r="I348" s="22" t="s">
        <v>882</v>
      </c>
      <c r="J348" s="22" t="s">
        <v>883</v>
      </c>
      <c r="K348" s="3" t="s">
        <v>176</v>
      </c>
      <c r="L348" s="4">
        <v>600000</v>
      </c>
      <c r="M348" s="4">
        <v>724251.62</v>
      </c>
      <c r="N348" s="4">
        <v>0</v>
      </c>
      <c r="O348" s="4">
        <f t="shared" si="18"/>
        <v>1324251.6200000001</v>
      </c>
      <c r="P348" s="4">
        <v>1141524.25</v>
      </c>
      <c r="Q348" s="9"/>
      <c r="R348" s="10">
        <f t="shared" si="16"/>
        <v>1141524.25</v>
      </c>
      <c r="S348" s="10">
        <v>1131354.82</v>
      </c>
      <c r="T348" s="8">
        <v>10169.43</v>
      </c>
      <c r="U348" s="4">
        <f t="shared" si="17"/>
        <v>182727.37000000011</v>
      </c>
    </row>
    <row r="349" spans="1:21" ht="55.2" x14ac:dyDescent="0.3">
      <c r="A349" s="3" t="s">
        <v>203</v>
      </c>
      <c r="B349" s="3" t="s">
        <v>273</v>
      </c>
      <c r="C349" s="3" t="s">
        <v>14</v>
      </c>
      <c r="D349" s="3" t="s">
        <v>775</v>
      </c>
      <c r="E349" s="3" t="s">
        <v>612</v>
      </c>
      <c r="F349" s="3" t="s">
        <v>613</v>
      </c>
      <c r="G349" s="3" t="s">
        <v>614</v>
      </c>
      <c r="H349" s="3" t="s">
        <v>615</v>
      </c>
      <c r="I349" s="22" t="s">
        <v>868</v>
      </c>
      <c r="J349" s="22" t="s">
        <v>869</v>
      </c>
      <c r="K349" s="3" t="s">
        <v>616</v>
      </c>
      <c r="L349" s="4">
        <v>1267998</v>
      </c>
      <c r="M349" s="4">
        <v>0</v>
      </c>
      <c r="N349" s="4">
        <v>0</v>
      </c>
      <c r="O349" s="4">
        <f t="shared" si="18"/>
        <v>1267998</v>
      </c>
      <c r="P349" s="4">
        <v>1244392</v>
      </c>
      <c r="Q349" s="9">
        <v>-97595</v>
      </c>
      <c r="R349" s="10">
        <f t="shared" si="16"/>
        <v>1146797</v>
      </c>
      <c r="S349" s="10">
        <v>1146797</v>
      </c>
      <c r="T349" s="8"/>
      <c r="U349" s="4">
        <f t="shared" si="17"/>
        <v>121201</v>
      </c>
    </row>
    <row r="350" spans="1:21" ht="55.2" x14ac:dyDescent="0.3">
      <c r="A350" s="3" t="s">
        <v>205</v>
      </c>
      <c r="B350" s="3" t="s">
        <v>273</v>
      </c>
      <c r="C350" s="3" t="s">
        <v>14</v>
      </c>
      <c r="D350" s="3" t="s">
        <v>765</v>
      </c>
      <c r="E350" s="3" t="s">
        <v>645</v>
      </c>
      <c r="F350" s="3" t="s">
        <v>641</v>
      </c>
      <c r="G350" s="3" t="s">
        <v>642</v>
      </c>
      <c r="H350" s="3" t="s">
        <v>643</v>
      </c>
      <c r="I350" s="22" t="s">
        <v>868</v>
      </c>
      <c r="J350" s="22" t="s">
        <v>869</v>
      </c>
      <c r="K350" s="3" t="s">
        <v>646</v>
      </c>
      <c r="L350" s="4">
        <v>0</v>
      </c>
      <c r="M350" s="4">
        <v>1154898.5</v>
      </c>
      <c r="N350" s="4">
        <v>0</v>
      </c>
      <c r="O350" s="4">
        <f t="shared" si="18"/>
        <v>1154898.5</v>
      </c>
      <c r="P350" s="4">
        <v>1154898.5</v>
      </c>
      <c r="Q350" s="9"/>
      <c r="R350" s="10">
        <f t="shared" si="16"/>
        <v>1154898.5</v>
      </c>
      <c r="S350" s="10">
        <v>1154898.5</v>
      </c>
      <c r="T350" s="8"/>
      <c r="U350" s="4">
        <f t="shared" si="17"/>
        <v>0</v>
      </c>
    </row>
    <row r="351" spans="1:21" ht="55.2" x14ac:dyDescent="0.3">
      <c r="A351" s="3" t="s">
        <v>215</v>
      </c>
      <c r="B351" s="3" t="s">
        <v>273</v>
      </c>
      <c r="C351" s="3" t="s">
        <v>14</v>
      </c>
      <c r="D351" s="3" t="s">
        <v>778</v>
      </c>
      <c r="E351" s="3" t="s">
        <v>607</v>
      </c>
      <c r="F351" s="3" t="s">
        <v>608</v>
      </c>
      <c r="G351" s="3" t="s">
        <v>609</v>
      </c>
      <c r="H351" s="3" t="s">
        <v>610</v>
      </c>
      <c r="I351" s="22" t="s">
        <v>868</v>
      </c>
      <c r="J351" s="22" t="s">
        <v>869</v>
      </c>
      <c r="K351" s="3" t="s">
        <v>611</v>
      </c>
      <c r="L351" s="4">
        <v>969520</v>
      </c>
      <c r="M351" s="4">
        <v>211816</v>
      </c>
      <c r="N351" s="4">
        <v>0</v>
      </c>
      <c r="O351" s="4">
        <f t="shared" si="18"/>
        <v>1181336</v>
      </c>
      <c r="P351" s="4">
        <v>1180786.05</v>
      </c>
      <c r="Q351" s="9"/>
      <c r="R351" s="10">
        <f t="shared" si="16"/>
        <v>1180786.05</v>
      </c>
      <c r="S351" s="10">
        <v>1180786.05</v>
      </c>
      <c r="T351" s="8">
        <v>0</v>
      </c>
      <c r="U351" s="4">
        <f t="shared" si="17"/>
        <v>549.94999999995343</v>
      </c>
    </row>
    <row r="352" spans="1:21" ht="55.2" x14ac:dyDescent="0.3">
      <c r="A352" s="3" t="s">
        <v>213</v>
      </c>
      <c r="B352" s="3" t="s">
        <v>273</v>
      </c>
      <c r="C352" s="3" t="s">
        <v>14</v>
      </c>
      <c r="D352" s="3" t="s">
        <v>773</v>
      </c>
      <c r="E352" s="3" t="s">
        <v>621</v>
      </c>
      <c r="F352" s="3" t="s">
        <v>622</v>
      </c>
      <c r="G352" s="3" t="s">
        <v>623</v>
      </c>
      <c r="H352" s="3" t="s">
        <v>624</v>
      </c>
      <c r="I352" s="22" t="s">
        <v>868</v>
      </c>
      <c r="J352" s="22" t="s">
        <v>869</v>
      </c>
      <c r="K352" s="3" t="s">
        <v>616</v>
      </c>
      <c r="L352" s="4">
        <v>2165636</v>
      </c>
      <c r="M352" s="4">
        <v>0</v>
      </c>
      <c r="N352" s="4">
        <v>0</v>
      </c>
      <c r="O352" s="4">
        <f t="shared" si="18"/>
        <v>2165636</v>
      </c>
      <c r="P352" s="4">
        <v>1367278</v>
      </c>
      <c r="Q352" s="9">
        <v>-181416</v>
      </c>
      <c r="R352" s="10">
        <f t="shared" si="16"/>
        <v>1185862</v>
      </c>
      <c r="S352" s="10">
        <v>1185862</v>
      </c>
      <c r="T352" s="8"/>
      <c r="U352" s="4">
        <f t="shared" si="17"/>
        <v>979774</v>
      </c>
    </row>
    <row r="353" spans="1:21" ht="55.2" x14ac:dyDescent="0.3">
      <c r="A353" s="3" t="s">
        <v>207</v>
      </c>
      <c r="B353" s="3" t="s">
        <v>273</v>
      </c>
      <c r="C353" s="3" t="s">
        <v>14</v>
      </c>
      <c r="D353" s="3" t="s">
        <v>778</v>
      </c>
      <c r="E353" s="3" t="s">
        <v>607</v>
      </c>
      <c r="F353" s="3" t="s">
        <v>608</v>
      </c>
      <c r="G353" s="3" t="s">
        <v>609</v>
      </c>
      <c r="H353" s="3" t="s">
        <v>610</v>
      </c>
      <c r="I353" s="22" t="s">
        <v>868</v>
      </c>
      <c r="J353" s="22" t="s">
        <v>869</v>
      </c>
      <c r="K353" s="3" t="s">
        <v>611</v>
      </c>
      <c r="L353" s="4">
        <v>1055996</v>
      </c>
      <c r="M353" s="4">
        <v>135111</v>
      </c>
      <c r="N353" s="4">
        <v>0</v>
      </c>
      <c r="O353" s="4">
        <f t="shared" si="18"/>
        <v>1191107</v>
      </c>
      <c r="P353" s="4">
        <v>1189146.05</v>
      </c>
      <c r="Q353" s="9"/>
      <c r="R353" s="10">
        <f t="shared" si="16"/>
        <v>1189146.05</v>
      </c>
      <c r="S353" s="10">
        <v>1189146.05</v>
      </c>
      <c r="T353" s="8">
        <v>0</v>
      </c>
      <c r="U353" s="4">
        <f t="shared" si="17"/>
        <v>1960.9499999999534</v>
      </c>
    </row>
    <row r="354" spans="1:21" ht="41.4" x14ac:dyDescent="0.3">
      <c r="A354" s="3" t="s">
        <v>12</v>
      </c>
      <c r="B354" s="3" t="s">
        <v>108</v>
      </c>
      <c r="C354" s="3" t="s">
        <v>14</v>
      </c>
      <c r="D354" s="3" t="s">
        <v>791</v>
      </c>
      <c r="E354" s="3" t="s">
        <v>461</v>
      </c>
      <c r="F354" s="3" t="s">
        <v>445</v>
      </c>
      <c r="G354" s="3" t="s">
        <v>446</v>
      </c>
      <c r="H354" s="3" t="s">
        <v>447</v>
      </c>
      <c r="I354" s="22" t="s">
        <v>1061</v>
      </c>
      <c r="J354" s="22" t="s">
        <v>1062</v>
      </c>
      <c r="K354" s="3" t="s">
        <v>462</v>
      </c>
      <c r="L354" s="4">
        <v>1850000</v>
      </c>
      <c r="M354" s="4">
        <v>0</v>
      </c>
      <c r="N354" s="4">
        <v>0</v>
      </c>
      <c r="O354" s="4">
        <f t="shared" si="18"/>
        <v>1850000</v>
      </c>
      <c r="P354" s="4">
        <v>1219699.3999999999</v>
      </c>
      <c r="Q354" s="9"/>
      <c r="R354" s="10">
        <f t="shared" si="16"/>
        <v>1219699.3999999999</v>
      </c>
      <c r="S354" s="10">
        <v>1219699.4099999999</v>
      </c>
      <c r="T354" s="8">
        <v>0</v>
      </c>
      <c r="U354" s="4">
        <f t="shared" si="17"/>
        <v>630300.60000000009</v>
      </c>
    </row>
    <row r="355" spans="1:21" ht="55.2" x14ac:dyDescent="0.3">
      <c r="A355" s="3" t="s">
        <v>211</v>
      </c>
      <c r="B355" s="3" t="s">
        <v>273</v>
      </c>
      <c r="C355" s="3" t="s">
        <v>14</v>
      </c>
      <c r="D355" s="3" t="s">
        <v>775</v>
      </c>
      <c r="E355" s="3" t="s">
        <v>612</v>
      </c>
      <c r="F355" s="3" t="s">
        <v>613</v>
      </c>
      <c r="G355" s="3" t="s">
        <v>614</v>
      </c>
      <c r="H355" s="3" t="s">
        <v>615</v>
      </c>
      <c r="I355" s="22" t="s">
        <v>868</v>
      </c>
      <c r="J355" s="22" t="s">
        <v>869</v>
      </c>
      <c r="K355" s="3" t="s">
        <v>616</v>
      </c>
      <c r="L355" s="4">
        <v>1336985</v>
      </c>
      <c r="M355" s="4">
        <v>8000</v>
      </c>
      <c r="N355" s="4">
        <v>0</v>
      </c>
      <c r="O355" s="4">
        <f t="shared" si="18"/>
        <v>1344985</v>
      </c>
      <c r="P355" s="4">
        <v>1344619</v>
      </c>
      <c r="Q355" s="9">
        <v>-117480</v>
      </c>
      <c r="R355" s="10">
        <f t="shared" si="16"/>
        <v>1227139</v>
      </c>
      <c r="S355" s="10">
        <v>1227139</v>
      </c>
      <c r="T355" s="8"/>
      <c r="U355" s="4">
        <f t="shared" si="17"/>
        <v>117846</v>
      </c>
    </row>
    <row r="356" spans="1:21" ht="55.2" x14ac:dyDescent="0.3">
      <c r="A356" s="3" t="s">
        <v>215</v>
      </c>
      <c r="B356" s="3" t="s">
        <v>273</v>
      </c>
      <c r="C356" s="3" t="s">
        <v>14</v>
      </c>
      <c r="D356" s="3" t="s">
        <v>772</v>
      </c>
      <c r="E356" s="3" t="s">
        <v>656</v>
      </c>
      <c r="F356" s="3" t="s">
        <v>657</v>
      </c>
      <c r="G356" s="3" t="s">
        <v>642</v>
      </c>
      <c r="H356" s="3" t="s">
        <v>643</v>
      </c>
      <c r="I356" s="22" t="s">
        <v>868</v>
      </c>
      <c r="J356" s="22" t="s">
        <v>869</v>
      </c>
      <c r="K356" s="3" t="s">
        <v>644</v>
      </c>
      <c r="L356" s="4">
        <v>927384</v>
      </c>
      <c r="M356" s="4">
        <v>380000</v>
      </c>
      <c r="N356" s="4">
        <v>0</v>
      </c>
      <c r="O356" s="4">
        <f t="shared" si="18"/>
        <v>1307384</v>
      </c>
      <c r="P356" s="4">
        <v>1236730.06</v>
      </c>
      <c r="Q356" s="9"/>
      <c r="R356" s="10">
        <f t="shared" si="16"/>
        <v>1236730.06</v>
      </c>
      <c r="S356" s="10">
        <v>1225178.8</v>
      </c>
      <c r="T356" s="8">
        <v>11551.26</v>
      </c>
      <c r="U356" s="4">
        <f t="shared" si="17"/>
        <v>70653.939999999944</v>
      </c>
    </row>
    <row r="357" spans="1:21" ht="55.2" x14ac:dyDescent="0.3">
      <c r="A357" s="3" t="s">
        <v>211</v>
      </c>
      <c r="B357" s="3" t="s">
        <v>273</v>
      </c>
      <c r="C357" s="3" t="s">
        <v>14</v>
      </c>
      <c r="D357" s="3" t="s">
        <v>778</v>
      </c>
      <c r="E357" s="3" t="s">
        <v>607</v>
      </c>
      <c r="F357" s="3" t="s">
        <v>608</v>
      </c>
      <c r="G357" s="3" t="s">
        <v>609</v>
      </c>
      <c r="H357" s="3" t="s">
        <v>610</v>
      </c>
      <c r="I357" s="22" t="s">
        <v>868</v>
      </c>
      <c r="J357" s="22" t="s">
        <v>869</v>
      </c>
      <c r="K357" s="3" t="s">
        <v>611</v>
      </c>
      <c r="L357" s="4">
        <v>1233381</v>
      </c>
      <c r="M357" s="4">
        <v>10500</v>
      </c>
      <c r="N357" s="4">
        <v>0</v>
      </c>
      <c r="O357" s="4">
        <f t="shared" si="18"/>
        <v>1243881</v>
      </c>
      <c r="P357" s="4">
        <v>1243312.67</v>
      </c>
      <c r="Q357" s="9"/>
      <c r="R357" s="10">
        <f t="shared" si="16"/>
        <v>1243312.67</v>
      </c>
      <c r="S357" s="10">
        <v>1243312.67</v>
      </c>
      <c r="T357" s="8">
        <v>0</v>
      </c>
      <c r="U357" s="4">
        <f t="shared" si="17"/>
        <v>568.33000000007451</v>
      </c>
    </row>
    <row r="358" spans="1:21" ht="82.8" x14ac:dyDescent="0.3">
      <c r="A358" s="3" t="s">
        <v>12</v>
      </c>
      <c r="B358" s="3" t="s">
        <v>13</v>
      </c>
      <c r="C358" s="3" t="s">
        <v>14</v>
      </c>
      <c r="D358" s="3" t="s">
        <v>796</v>
      </c>
      <c r="E358" s="3" t="s">
        <v>387</v>
      </c>
      <c r="F358" s="3" t="s">
        <v>388</v>
      </c>
      <c r="G358" s="3" t="s">
        <v>389</v>
      </c>
      <c r="H358" s="3" t="s">
        <v>390</v>
      </c>
      <c r="I358" s="22" t="s">
        <v>878</v>
      </c>
      <c r="J358" s="22" t="s">
        <v>879</v>
      </c>
      <c r="K358" s="3" t="s">
        <v>391</v>
      </c>
      <c r="L358" s="4">
        <v>1301040</v>
      </c>
      <c r="M358" s="4">
        <v>0</v>
      </c>
      <c r="N358" s="4">
        <v>0</v>
      </c>
      <c r="O358" s="4">
        <f t="shared" si="18"/>
        <v>1301040</v>
      </c>
      <c r="P358" s="4">
        <v>1247000</v>
      </c>
      <c r="Q358" s="9"/>
      <c r="R358" s="10">
        <f t="shared" si="16"/>
        <v>1247000</v>
      </c>
      <c r="S358" s="10">
        <v>1247000</v>
      </c>
      <c r="T358" s="8">
        <v>0</v>
      </c>
      <c r="U358" s="4">
        <f t="shared" si="17"/>
        <v>54040</v>
      </c>
    </row>
    <row r="359" spans="1:21" ht="27.6" x14ac:dyDescent="0.3">
      <c r="A359" s="3" t="s">
        <v>35</v>
      </c>
      <c r="B359" s="3" t="s">
        <v>108</v>
      </c>
      <c r="C359" s="3" t="s">
        <v>14</v>
      </c>
      <c r="D359" s="3" t="s">
        <v>833</v>
      </c>
      <c r="E359" s="3" t="s">
        <v>666</v>
      </c>
      <c r="F359" s="3" t="s">
        <v>667</v>
      </c>
      <c r="G359" s="3" t="s">
        <v>668</v>
      </c>
      <c r="H359" s="3" t="s">
        <v>669</v>
      </c>
      <c r="I359" s="22" t="s">
        <v>896</v>
      </c>
      <c r="J359" s="22" t="s">
        <v>897</v>
      </c>
      <c r="K359" s="3" t="s">
        <v>670</v>
      </c>
      <c r="L359" s="4">
        <v>1976000</v>
      </c>
      <c r="M359" s="4">
        <v>0</v>
      </c>
      <c r="N359" s="4">
        <v>-280000</v>
      </c>
      <c r="O359" s="4">
        <f t="shared" si="18"/>
        <v>1696000</v>
      </c>
      <c r="P359" s="4">
        <v>1257653.23</v>
      </c>
      <c r="Q359" s="9"/>
      <c r="R359" s="10">
        <f t="shared" si="16"/>
        <v>1257653.23</v>
      </c>
      <c r="S359" s="10">
        <v>1257653.23</v>
      </c>
      <c r="T359" s="8">
        <v>0</v>
      </c>
      <c r="U359" s="4">
        <f t="shared" si="17"/>
        <v>438346.77</v>
      </c>
    </row>
    <row r="360" spans="1:21" ht="55.2" x14ac:dyDescent="0.3">
      <c r="A360" s="3" t="s">
        <v>115</v>
      </c>
      <c r="B360" s="3" t="s">
        <v>273</v>
      </c>
      <c r="C360" s="3" t="s">
        <v>14</v>
      </c>
      <c r="D360" s="3" t="s">
        <v>836</v>
      </c>
      <c r="E360" s="3" t="s">
        <v>602</v>
      </c>
      <c r="F360" s="3" t="s">
        <v>603</v>
      </c>
      <c r="G360" s="3" t="s">
        <v>604</v>
      </c>
      <c r="H360" s="3" t="s">
        <v>605</v>
      </c>
      <c r="I360" s="22" t="s">
        <v>868</v>
      </c>
      <c r="J360" s="22" t="s">
        <v>869</v>
      </c>
      <c r="K360" s="3" t="s">
        <v>606</v>
      </c>
      <c r="L360" s="4">
        <v>1269011</v>
      </c>
      <c r="M360" s="4">
        <v>0</v>
      </c>
      <c r="N360" s="4">
        <v>0</v>
      </c>
      <c r="O360" s="4">
        <f t="shared" si="18"/>
        <v>1269011</v>
      </c>
      <c r="P360" s="4">
        <v>1269011</v>
      </c>
      <c r="Q360" s="9"/>
      <c r="R360" s="10">
        <f t="shared" si="16"/>
        <v>1269011</v>
      </c>
      <c r="S360" s="10">
        <v>1269011</v>
      </c>
      <c r="T360" s="8">
        <v>0</v>
      </c>
      <c r="U360" s="4">
        <f t="shared" si="17"/>
        <v>0</v>
      </c>
    </row>
    <row r="361" spans="1:21" ht="55.2" x14ac:dyDescent="0.3">
      <c r="A361" s="3" t="s">
        <v>132</v>
      </c>
      <c r="B361" s="3" t="s">
        <v>273</v>
      </c>
      <c r="C361" s="3" t="s">
        <v>14</v>
      </c>
      <c r="D361" s="3" t="s">
        <v>776</v>
      </c>
      <c r="E361" s="3" t="s">
        <v>617</v>
      </c>
      <c r="F361" s="3" t="s">
        <v>618</v>
      </c>
      <c r="G361" s="3" t="s">
        <v>614</v>
      </c>
      <c r="H361" s="3" t="s">
        <v>615</v>
      </c>
      <c r="I361" s="22" t="s">
        <v>868</v>
      </c>
      <c r="J361" s="22" t="s">
        <v>869</v>
      </c>
      <c r="K361" s="3" t="s">
        <v>616</v>
      </c>
      <c r="L361" s="4">
        <v>1434864</v>
      </c>
      <c r="M361" s="4">
        <v>0</v>
      </c>
      <c r="N361" s="4">
        <v>0</v>
      </c>
      <c r="O361" s="4">
        <f t="shared" si="18"/>
        <v>1434864</v>
      </c>
      <c r="P361" s="4">
        <v>1409065</v>
      </c>
      <c r="Q361" s="9">
        <v>-114037</v>
      </c>
      <c r="R361" s="10">
        <f t="shared" si="16"/>
        <v>1295028</v>
      </c>
      <c r="S361" s="10">
        <v>1295028</v>
      </c>
      <c r="T361" s="8"/>
      <c r="U361" s="4">
        <f t="shared" si="17"/>
        <v>139836</v>
      </c>
    </row>
    <row r="362" spans="1:21" ht="55.2" x14ac:dyDescent="0.3">
      <c r="A362" s="3" t="s">
        <v>35</v>
      </c>
      <c r="B362" s="3" t="s">
        <v>273</v>
      </c>
      <c r="C362" s="3" t="s">
        <v>14</v>
      </c>
      <c r="D362" s="3" t="s">
        <v>767</v>
      </c>
      <c r="E362" s="3" t="s">
        <v>649</v>
      </c>
      <c r="F362" s="3" t="s">
        <v>650</v>
      </c>
      <c r="G362" s="3" t="s">
        <v>642</v>
      </c>
      <c r="H362" s="3" t="s">
        <v>643</v>
      </c>
      <c r="I362" s="22" t="s">
        <v>868</v>
      </c>
      <c r="J362" s="22" t="s">
        <v>869</v>
      </c>
      <c r="K362" s="3" t="s">
        <v>651</v>
      </c>
      <c r="L362" s="4">
        <v>0</v>
      </c>
      <c r="M362" s="4">
        <v>1300000</v>
      </c>
      <c r="N362" s="4">
        <v>0</v>
      </c>
      <c r="O362" s="4">
        <f t="shared" si="18"/>
        <v>1300000</v>
      </c>
      <c r="P362" s="4">
        <v>1298797.58</v>
      </c>
      <c r="Q362" s="9"/>
      <c r="R362" s="10">
        <f t="shared" si="16"/>
        <v>1298797.58</v>
      </c>
      <c r="S362" s="10">
        <v>1163095.7200000002</v>
      </c>
      <c r="T362" s="8">
        <v>135701.85999999999</v>
      </c>
      <c r="U362" s="4">
        <f t="shared" si="17"/>
        <v>1202.4199999999255</v>
      </c>
    </row>
    <row r="363" spans="1:21" ht="55.2" x14ac:dyDescent="0.3">
      <c r="A363" s="3" t="s">
        <v>207</v>
      </c>
      <c r="B363" s="3" t="s">
        <v>273</v>
      </c>
      <c r="C363" s="3" t="s">
        <v>14</v>
      </c>
      <c r="D363" s="3" t="s">
        <v>775</v>
      </c>
      <c r="E363" s="3" t="s">
        <v>612</v>
      </c>
      <c r="F363" s="3" t="s">
        <v>613</v>
      </c>
      <c r="G363" s="3" t="s">
        <v>614</v>
      </c>
      <c r="H363" s="3" t="s">
        <v>615</v>
      </c>
      <c r="I363" s="22" t="s">
        <v>868</v>
      </c>
      <c r="J363" s="22" t="s">
        <v>869</v>
      </c>
      <c r="K363" s="3" t="s">
        <v>616</v>
      </c>
      <c r="L363" s="4">
        <v>1490860</v>
      </c>
      <c r="M363" s="4">
        <v>0</v>
      </c>
      <c r="N363" s="4">
        <v>0</v>
      </c>
      <c r="O363" s="4">
        <f t="shared" si="18"/>
        <v>1490860</v>
      </c>
      <c r="P363" s="4">
        <v>1463159</v>
      </c>
      <c r="Q363" s="9">
        <v>-115536</v>
      </c>
      <c r="R363" s="10">
        <f t="shared" si="16"/>
        <v>1347623</v>
      </c>
      <c r="S363" s="10">
        <v>1347623</v>
      </c>
      <c r="T363" s="8"/>
      <c r="U363" s="4">
        <f t="shared" si="17"/>
        <v>143237</v>
      </c>
    </row>
    <row r="364" spans="1:21" ht="41.4" x14ac:dyDescent="0.3">
      <c r="A364" s="3" t="s">
        <v>12</v>
      </c>
      <c r="B364" s="3" t="s">
        <v>13</v>
      </c>
      <c r="C364" s="3" t="s">
        <v>14</v>
      </c>
      <c r="D364" s="3" t="s">
        <v>806</v>
      </c>
      <c r="E364" s="3" t="s">
        <v>238</v>
      </c>
      <c r="F364" s="3" t="s">
        <v>239</v>
      </c>
      <c r="G364" s="3" t="s">
        <v>240</v>
      </c>
      <c r="H364" s="3" t="s">
        <v>241</v>
      </c>
      <c r="I364" s="22" t="s">
        <v>882</v>
      </c>
      <c r="J364" s="22" t="s">
        <v>883</v>
      </c>
      <c r="K364" s="3" t="s">
        <v>242</v>
      </c>
      <c r="L364" s="4">
        <v>1400000</v>
      </c>
      <c r="M364" s="4">
        <v>0</v>
      </c>
      <c r="N364" s="4">
        <v>0</v>
      </c>
      <c r="O364" s="4">
        <f t="shared" si="18"/>
        <v>1400000</v>
      </c>
      <c r="P364" s="4">
        <v>1347864</v>
      </c>
      <c r="Q364" s="9"/>
      <c r="R364" s="10">
        <f t="shared" si="16"/>
        <v>1347864</v>
      </c>
      <c r="S364" s="10">
        <v>1338960</v>
      </c>
      <c r="T364" s="8">
        <v>8904</v>
      </c>
      <c r="U364" s="4">
        <f t="shared" si="17"/>
        <v>52136</v>
      </c>
    </row>
    <row r="365" spans="1:21" ht="55.2" x14ac:dyDescent="0.3">
      <c r="A365" s="3" t="s">
        <v>195</v>
      </c>
      <c r="B365" s="3" t="s">
        <v>273</v>
      </c>
      <c r="C365" s="3" t="s">
        <v>14</v>
      </c>
      <c r="D365" s="3" t="s">
        <v>836</v>
      </c>
      <c r="E365" s="3" t="s">
        <v>638</v>
      </c>
      <c r="F365" s="3" t="s">
        <v>603</v>
      </c>
      <c r="G365" s="3" t="s">
        <v>634</v>
      </c>
      <c r="H365" s="3" t="s">
        <v>635</v>
      </c>
      <c r="I365" s="22" t="s">
        <v>868</v>
      </c>
      <c r="J365" s="22" t="s">
        <v>869</v>
      </c>
      <c r="K365" s="3" t="s">
        <v>606</v>
      </c>
      <c r="L365" s="4">
        <v>1364066</v>
      </c>
      <c r="M365" s="4">
        <v>0</v>
      </c>
      <c r="N365" s="4">
        <v>0</v>
      </c>
      <c r="O365" s="4">
        <f t="shared" si="18"/>
        <v>1364066</v>
      </c>
      <c r="P365" s="4">
        <v>1364066</v>
      </c>
      <c r="Q365" s="9"/>
      <c r="R365" s="10">
        <f t="shared" si="16"/>
        <v>1364066</v>
      </c>
      <c r="S365" s="10">
        <v>1364066</v>
      </c>
      <c r="T365" s="8">
        <v>0</v>
      </c>
      <c r="U365" s="4">
        <f t="shared" si="17"/>
        <v>0</v>
      </c>
    </row>
    <row r="366" spans="1:21" ht="55.2" x14ac:dyDescent="0.3">
      <c r="A366" s="3" t="s">
        <v>209</v>
      </c>
      <c r="B366" s="3" t="s">
        <v>273</v>
      </c>
      <c r="C366" s="3" t="s">
        <v>14</v>
      </c>
      <c r="D366" s="3" t="s">
        <v>775</v>
      </c>
      <c r="E366" s="3" t="s">
        <v>612</v>
      </c>
      <c r="F366" s="3" t="s">
        <v>613</v>
      </c>
      <c r="G366" s="3" t="s">
        <v>614</v>
      </c>
      <c r="H366" s="3" t="s">
        <v>615</v>
      </c>
      <c r="I366" s="22" t="s">
        <v>868</v>
      </c>
      <c r="J366" s="22" t="s">
        <v>869</v>
      </c>
      <c r="K366" s="3" t="s">
        <v>616</v>
      </c>
      <c r="L366" s="4">
        <v>1530755</v>
      </c>
      <c r="M366" s="4">
        <v>0</v>
      </c>
      <c r="N366" s="4">
        <v>0</v>
      </c>
      <c r="O366" s="4">
        <f t="shared" si="18"/>
        <v>1530755</v>
      </c>
      <c r="P366" s="4">
        <v>1489538</v>
      </c>
      <c r="Q366" s="9">
        <v>-106100</v>
      </c>
      <c r="R366" s="10">
        <f t="shared" si="16"/>
        <v>1383438</v>
      </c>
      <c r="S366" s="10">
        <v>1383438</v>
      </c>
      <c r="T366" s="8"/>
      <c r="U366" s="4">
        <f t="shared" si="17"/>
        <v>147317</v>
      </c>
    </row>
    <row r="367" spans="1:21" ht="82.8" x14ac:dyDescent="0.3">
      <c r="A367" s="3" t="s">
        <v>215</v>
      </c>
      <c r="B367" s="3" t="s">
        <v>13</v>
      </c>
      <c r="C367" s="3" t="s">
        <v>14</v>
      </c>
      <c r="D367" s="3" t="s">
        <v>783</v>
      </c>
      <c r="E367" s="3" t="s">
        <v>558</v>
      </c>
      <c r="F367" s="3" t="s">
        <v>559</v>
      </c>
      <c r="G367" s="3" t="s">
        <v>560</v>
      </c>
      <c r="H367" s="3" t="s">
        <v>561</v>
      </c>
      <c r="I367" s="22" t="s">
        <v>878</v>
      </c>
      <c r="J367" s="22" t="s">
        <v>879</v>
      </c>
      <c r="K367" s="3" t="s">
        <v>562</v>
      </c>
      <c r="L367" s="4">
        <v>1684800</v>
      </c>
      <c r="M367" s="4">
        <v>-274000</v>
      </c>
      <c r="N367" s="4">
        <v>0</v>
      </c>
      <c r="O367" s="4">
        <f t="shared" si="18"/>
        <v>1410800</v>
      </c>
      <c r="P367" s="4">
        <v>1407251.75</v>
      </c>
      <c r="Q367" s="9">
        <v>-2.1</v>
      </c>
      <c r="R367" s="10">
        <f t="shared" si="16"/>
        <v>1407249.65</v>
      </c>
      <c r="S367" s="10">
        <v>1297719.6499999999</v>
      </c>
      <c r="T367" s="8">
        <v>109530</v>
      </c>
      <c r="U367" s="4">
        <f t="shared" si="17"/>
        <v>3550.3500000000931</v>
      </c>
    </row>
    <row r="368" spans="1:21" ht="55.2" x14ac:dyDescent="0.3">
      <c r="A368" s="3" t="s">
        <v>195</v>
      </c>
      <c r="B368" s="3" t="s">
        <v>273</v>
      </c>
      <c r="C368" s="3" t="s">
        <v>14</v>
      </c>
      <c r="D368" s="3" t="s">
        <v>777</v>
      </c>
      <c r="E368" s="3" t="s">
        <v>619</v>
      </c>
      <c r="F368" s="3" t="s">
        <v>620</v>
      </c>
      <c r="G368" s="3" t="s">
        <v>614</v>
      </c>
      <c r="H368" s="3" t="s">
        <v>615</v>
      </c>
      <c r="I368" s="22" t="s">
        <v>868</v>
      </c>
      <c r="J368" s="22" t="s">
        <v>869</v>
      </c>
      <c r="K368" s="3" t="s">
        <v>616</v>
      </c>
      <c r="L368" s="4">
        <v>1891384</v>
      </c>
      <c r="M368" s="4">
        <v>-94000</v>
      </c>
      <c r="N368" s="4">
        <v>0</v>
      </c>
      <c r="O368" s="4">
        <f t="shared" si="18"/>
        <v>1797384</v>
      </c>
      <c r="P368" s="4">
        <v>1529426</v>
      </c>
      <c r="Q368" s="9">
        <v>-114549</v>
      </c>
      <c r="R368" s="10">
        <f t="shared" si="16"/>
        <v>1414877</v>
      </c>
      <c r="S368" s="10">
        <v>1414877</v>
      </c>
      <c r="T368" s="8"/>
      <c r="U368" s="4">
        <f t="shared" si="17"/>
        <v>382507</v>
      </c>
    </row>
    <row r="369" spans="1:21" ht="55.2" x14ac:dyDescent="0.3">
      <c r="A369" s="3" t="s">
        <v>205</v>
      </c>
      <c r="B369" s="3" t="s">
        <v>273</v>
      </c>
      <c r="C369" s="3" t="s">
        <v>14</v>
      </c>
      <c r="D369" s="3" t="s">
        <v>775</v>
      </c>
      <c r="E369" s="3" t="s">
        <v>612</v>
      </c>
      <c r="F369" s="3" t="s">
        <v>613</v>
      </c>
      <c r="G369" s="3" t="s">
        <v>614</v>
      </c>
      <c r="H369" s="3" t="s">
        <v>615</v>
      </c>
      <c r="I369" s="22" t="s">
        <v>868</v>
      </c>
      <c r="J369" s="22" t="s">
        <v>869</v>
      </c>
      <c r="K369" s="3" t="s">
        <v>616</v>
      </c>
      <c r="L369" s="4">
        <v>1513508</v>
      </c>
      <c r="M369" s="4">
        <v>41000</v>
      </c>
      <c r="N369" s="4">
        <v>0</v>
      </c>
      <c r="O369" s="4">
        <f t="shared" si="18"/>
        <v>1554508</v>
      </c>
      <c r="P369" s="4">
        <v>1553963</v>
      </c>
      <c r="Q369" s="9">
        <v>-124347</v>
      </c>
      <c r="R369" s="10">
        <f t="shared" si="16"/>
        <v>1429616</v>
      </c>
      <c r="S369" s="10">
        <v>1429616</v>
      </c>
      <c r="T369" s="8"/>
      <c r="U369" s="4">
        <f t="shared" si="17"/>
        <v>124892</v>
      </c>
    </row>
    <row r="370" spans="1:21" ht="55.2" x14ac:dyDescent="0.3">
      <c r="A370" s="3" t="s">
        <v>45</v>
      </c>
      <c r="B370" s="3" t="s">
        <v>273</v>
      </c>
      <c r="C370" s="3" t="s">
        <v>14</v>
      </c>
      <c r="D370" s="3" t="s">
        <v>837</v>
      </c>
      <c r="E370" s="3" t="s">
        <v>658</v>
      </c>
      <c r="F370" s="3" t="s">
        <v>659</v>
      </c>
      <c r="G370" s="3" t="s">
        <v>642</v>
      </c>
      <c r="H370" s="3" t="s">
        <v>643</v>
      </c>
      <c r="I370" s="22" t="s">
        <v>868</v>
      </c>
      <c r="J370" s="22" t="s">
        <v>869</v>
      </c>
      <c r="K370" s="3" t="s">
        <v>660</v>
      </c>
      <c r="L370" s="4">
        <v>2006148</v>
      </c>
      <c r="M370" s="4">
        <v>-570553</v>
      </c>
      <c r="N370" s="4">
        <v>0</v>
      </c>
      <c r="O370" s="4">
        <f t="shared" si="18"/>
        <v>1435595</v>
      </c>
      <c r="P370" s="4">
        <v>1434047.5</v>
      </c>
      <c r="Q370" s="9"/>
      <c r="R370" s="10">
        <f t="shared" si="16"/>
        <v>1434047.5</v>
      </c>
      <c r="S370" s="10">
        <v>1434047.5</v>
      </c>
      <c r="T370" s="8">
        <v>0</v>
      </c>
      <c r="U370" s="4">
        <f t="shared" si="17"/>
        <v>1547.5</v>
      </c>
    </row>
    <row r="371" spans="1:21" ht="55.2" x14ac:dyDescent="0.3">
      <c r="A371" s="3" t="s">
        <v>205</v>
      </c>
      <c r="B371" s="3" t="s">
        <v>273</v>
      </c>
      <c r="C371" s="3" t="s">
        <v>14</v>
      </c>
      <c r="D371" s="3" t="s">
        <v>778</v>
      </c>
      <c r="E371" s="3" t="s">
        <v>607</v>
      </c>
      <c r="F371" s="3" t="s">
        <v>608</v>
      </c>
      <c r="G371" s="3" t="s">
        <v>609</v>
      </c>
      <c r="H371" s="3" t="s">
        <v>610</v>
      </c>
      <c r="I371" s="22" t="s">
        <v>868</v>
      </c>
      <c r="J371" s="22" t="s">
        <v>869</v>
      </c>
      <c r="K371" s="3" t="s">
        <v>611</v>
      </c>
      <c r="L371" s="4">
        <v>1396225</v>
      </c>
      <c r="M371" s="4">
        <v>41297</v>
      </c>
      <c r="N371" s="4">
        <v>0</v>
      </c>
      <c r="O371" s="4">
        <f t="shared" si="18"/>
        <v>1437522</v>
      </c>
      <c r="P371" s="4">
        <v>1436831.12</v>
      </c>
      <c r="Q371" s="9"/>
      <c r="R371" s="10">
        <f t="shared" si="16"/>
        <v>1436831.12</v>
      </c>
      <c r="S371" s="10">
        <v>1436831.12</v>
      </c>
      <c r="T371" s="8">
        <v>0</v>
      </c>
      <c r="U371" s="4">
        <f t="shared" si="17"/>
        <v>690.87999999988824</v>
      </c>
    </row>
    <row r="372" spans="1:21" ht="55.2" x14ac:dyDescent="0.3">
      <c r="A372" s="3" t="s">
        <v>215</v>
      </c>
      <c r="B372" s="3" t="s">
        <v>273</v>
      </c>
      <c r="C372" s="3" t="s">
        <v>14</v>
      </c>
      <c r="D372" s="3" t="s">
        <v>775</v>
      </c>
      <c r="E372" s="3" t="s">
        <v>612</v>
      </c>
      <c r="F372" s="3" t="s">
        <v>613</v>
      </c>
      <c r="G372" s="3" t="s">
        <v>614</v>
      </c>
      <c r="H372" s="3" t="s">
        <v>615</v>
      </c>
      <c r="I372" s="22" t="s">
        <v>868</v>
      </c>
      <c r="J372" s="22" t="s">
        <v>869</v>
      </c>
      <c r="K372" s="3" t="s">
        <v>616</v>
      </c>
      <c r="L372" s="4">
        <v>1332476</v>
      </c>
      <c r="M372" s="4">
        <v>525000</v>
      </c>
      <c r="N372" s="4">
        <v>0</v>
      </c>
      <c r="O372" s="4">
        <f t="shared" si="18"/>
        <v>1857476</v>
      </c>
      <c r="P372" s="4">
        <v>1558740</v>
      </c>
      <c r="Q372" s="9">
        <v>-109519</v>
      </c>
      <c r="R372" s="10">
        <f t="shared" si="16"/>
        <v>1449221</v>
      </c>
      <c r="S372" s="10">
        <v>1449221</v>
      </c>
      <c r="T372" s="8"/>
      <c r="U372" s="4">
        <f t="shared" si="17"/>
        <v>408255</v>
      </c>
    </row>
    <row r="373" spans="1:21" ht="55.2" x14ac:dyDescent="0.3">
      <c r="A373" s="3" t="s">
        <v>12</v>
      </c>
      <c r="B373" s="3" t="s">
        <v>13</v>
      </c>
      <c r="C373" s="3" t="s">
        <v>14</v>
      </c>
      <c r="D373" s="3" t="s">
        <v>784</v>
      </c>
      <c r="E373" s="3" t="s">
        <v>551</v>
      </c>
      <c r="F373" s="3" t="s">
        <v>552</v>
      </c>
      <c r="G373" s="3" t="s">
        <v>553</v>
      </c>
      <c r="H373" s="3" t="s">
        <v>554</v>
      </c>
      <c r="I373" s="22" t="s">
        <v>944</v>
      </c>
      <c r="J373" s="22" t="s">
        <v>945</v>
      </c>
      <c r="K373" s="3" t="s">
        <v>555</v>
      </c>
      <c r="L373" s="4">
        <v>2400000</v>
      </c>
      <c r="M373" s="4">
        <v>10000</v>
      </c>
      <c r="N373" s="4">
        <v>-800000</v>
      </c>
      <c r="O373" s="4">
        <f t="shared" si="18"/>
        <v>1610000</v>
      </c>
      <c r="P373" s="4">
        <v>1464946.17</v>
      </c>
      <c r="Q373" s="9"/>
      <c r="R373" s="10">
        <f t="shared" si="16"/>
        <v>1464946.17</v>
      </c>
      <c r="S373" s="10">
        <v>1424060.67</v>
      </c>
      <c r="T373" s="8">
        <f>37459.5+3426</f>
        <v>40885.5</v>
      </c>
      <c r="U373" s="4">
        <f t="shared" si="17"/>
        <v>145053.83000000007</v>
      </c>
    </row>
    <row r="374" spans="1:21" ht="82.8" x14ac:dyDescent="0.3">
      <c r="A374" s="3" t="s">
        <v>12</v>
      </c>
      <c r="B374" s="3" t="s">
        <v>267</v>
      </c>
      <c r="C374" s="3" t="s">
        <v>14</v>
      </c>
      <c r="D374" s="3" t="s">
        <v>797</v>
      </c>
      <c r="E374" s="3" t="s">
        <v>379</v>
      </c>
      <c r="F374" s="3" t="s">
        <v>372</v>
      </c>
      <c r="G374" s="3" t="s">
        <v>373</v>
      </c>
      <c r="H374" s="3" t="s">
        <v>372</v>
      </c>
      <c r="I374" s="22" t="s">
        <v>1063</v>
      </c>
      <c r="J374" s="22" t="s">
        <v>1064</v>
      </c>
      <c r="K374" s="3" t="s">
        <v>380</v>
      </c>
      <c r="L374" s="4">
        <v>1700000</v>
      </c>
      <c r="M374" s="4">
        <v>0</v>
      </c>
      <c r="N374" s="4">
        <v>0</v>
      </c>
      <c r="O374" s="4">
        <f t="shared" si="18"/>
        <v>1700000</v>
      </c>
      <c r="P374" s="4">
        <v>1475000.3</v>
      </c>
      <c r="Q374" s="9"/>
      <c r="R374" s="10">
        <f t="shared" si="16"/>
        <v>1475000.3</v>
      </c>
      <c r="S374" s="10">
        <v>1475000.3</v>
      </c>
      <c r="T374" s="8">
        <v>0</v>
      </c>
      <c r="U374" s="4">
        <f t="shared" si="17"/>
        <v>224999.69999999995</v>
      </c>
    </row>
    <row r="375" spans="1:21" ht="41.4" x14ac:dyDescent="0.3">
      <c r="A375" s="3" t="s">
        <v>12</v>
      </c>
      <c r="B375" s="3" t="s">
        <v>13</v>
      </c>
      <c r="C375" s="3" t="s">
        <v>14</v>
      </c>
      <c r="D375" s="3" t="s">
        <v>815</v>
      </c>
      <c r="E375" s="3" t="s">
        <v>743</v>
      </c>
      <c r="F375" s="3" t="s">
        <v>170</v>
      </c>
      <c r="G375" s="3" t="s">
        <v>744</v>
      </c>
      <c r="H375" s="3" t="s">
        <v>170</v>
      </c>
      <c r="I375" s="22" t="s">
        <v>882</v>
      </c>
      <c r="J375" s="22" t="s">
        <v>883</v>
      </c>
      <c r="K375" s="3" t="s">
        <v>745</v>
      </c>
      <c r="L375" s="4">
        <v>1300000</v>
      </c>
      <c r="M375" s="4">
        <v>199984.4</v>
      </c>
      <c r="N375" s="4">
        <v>0</v>
      </c>
      <c r="O375" s="4">
        <f t="shared" si="18"/>
        <v>1499984.4</v>
      </c>
      <c r="P375" s="4">
        <v>1499984.4</v>
      </c>
      <c r="Q375" s="9"/>
      <c r="R375" s="10">
        <f t="shared" si="16"/>
        <v>1499984.4</v>
      </c>
      <c r="S375" s="10">
        <v>1499984.4</v>
      </c>
      <c r="T375" s="8">
        <v>0</v>
      </c>
      <c r="U375" s="4">
        <f t="shared" si="17"/>
        <v>0</v>
      </c>
    </row>
    <row r="376" spans="1:21" ht="55.2" x14ac:dyDescent="0.3">
      <c r="A376" s="3" t="s">
        <v>195</v>
      </c>
      <c r="B376" s="3" t="s">
        <v>273</v>
      </c>
      <c r="C376" s="3" t="s">
        <v>14</v>
      </c>
      <c r="D376" s="3" t="s">
        <v>839</v>
      </c>
      <c r="E376" s="3" t="s">
        <v>597</v>
      </c>
      <c r="F376" s="3" t="s">
        <v>598</v>
      </c>
      <c r="G376" s="3" t="s">
        <v>599</v>
      </c>
      <c r="H376" s="3" t="s">
        <v>600</v>
      </c>
      <c r="I376" s="22" t="s">
        <v>868</v>
      </c>
      <c r="J376" s="22" t="s">
        <v>869</v>
      </c>
      <c r="K376" s="3" t="s">
        <v>601</v>
      </c>
      <c r="L376" s="4">
        <v>1979648</v>
      </c>
      <c r="M376" s="4">
        <v>0</v>
      </c>
      <c r="N376" s="4">
        <v>0</v>
      </c>
      <c r="O376" s="4">
        <f t="shared" si="18"/>
        <v>1979648</v>
      </c>
      <c r="P376" s="4">
        <v>1535167.27</v>
      </c>
      <c r="Q376" s="9"/>
      <c r="R376" s="10">
        <f t="shared" si="16"/>
        <v>1535167.27</v>
      </c>
      <c r="S376" s="10">
        <v>1535167.27</v>
      </c>
      <c r="T376" s="8">
        <v>0</v>
      </c>
      <c r="U376" s="4">
        <f t="shared" si="17"/>
        <v>444480.73</v>
      </c>
    </row>
    <row r="377" spans="1:21" ht="55.2" x14ac:dyDescent="0.3">
      <c r="A377" s="3" t="s">
        <v>45</v>
      </c>
      <c r="B377" s="3" t="s">
        <v>273</v>
      </c>
      <c r="C377" s="3" t="s">
        <v>14</v>
      </c>
      <c r="D377" s="3" t="s">
        <v>766</v>
      </c>
      <c r="E377" s="3" t="s">
        <v>647</v>
      </c>
      <c r="F377" s="3" t="s">
        <v>648</v>
      </c>
      <c r="G377" s="3" t="s">
        <v>642</v>
      </c>
      <c r="H377" s="3" t="s">
        <v>643</v>
      </c>
      <c r="I377" s="22" t="s">
        <v>868</v>
      </c>
      <c r="J377" s="22" t="s">
        <v>869</v>
      </c>
      <c r="K377" s="3" t="s">
        <v>644</v>
      </c>
      <c r="L377" s="4">
        <v>6312600</v>
      </c>
      <c r="M377" s="4">
        <v>-4762506</v>
      </c>
      <c r="N377" s="4">
        <v>0</v>
      </c>
      <c r="O377" s="4">
        <f t="shared" si="18"/>
        <v>1550094</v>
      </c>
      <c r="P377" s="4">
        <v>1550094</v>
      </c>
      <c r="Q377" s="9"/>
      <c r="R377" s="10">
        <f t="shared" si="16"/>
        <v>1550094</v>
      </c>
      <c r="S377" s="10">
        <v>1550094</v>
      </c>
      <c r="T377" s="8"/>
      <c r="U377" s="4">
        <f t="shared" si="17"/>
        <v>0</v>
      </c>
    </row>
    <row r="378" spans="1:21" ht="41.4" x14ac:dyDescent="0.3">
      <c r="A378" s="3" t="s">
        <v>213</v>
      </c>
      <c r="B378" s="3" t="s">
        <v>108</v>
      </c>
      <c r="C378" s="3" t="s">
        <v>14</v>
      </c>
      <c r="D378" s="3" t="s">
        <v>785</v>
      </c>
      <c r="E378" s="3" t="s">
        <v>549</v>
      </c>
      <c r="F378" s="3" t="s">
        <v>524</v>
      </c>
      <c r="G378" s="3" t="s">
        <v>533</v>
      </c>
      <c r="H378" s="3" t="s">
        <v>534</v>
      </c>
      <c r="I378" s="22" t="s">
        <v>1057</v>
      </c>
      <c r="J378" s="22" t="s">
        <v>1058</v>
      </c>
      <c r="K378" s="3" t="s">
        <v>550</v>
      </c>
      <c r="L378" s="4">
        <v>1710000</v>
      </c>
      <c r="M378" s="4">
        <v>0</v>
      </c>
      <c r="N378" s="4">
        <v>0</v>
      </c>
      <c r="O378" s="4">
        <f t="shared" si="18"/>
        <v>1710000</v>
      </c>
      <c r="P378" s="4">
        <v>1550865.83</v>
      </c>
      <c r="Q378" s="9"/>
      <c r="R378" s="10">
        <f t="shared" si="16"/>
        <v>1550865.83</v>
      </c>
      <c r="S378" s="10">
        <v>1550865.83</v>
      </c>
      <c r="T378" s="8">
        <v>0</v>
      </c>
      <c r="U378" s="4">
        <f t="shared" si="17"/>
        <v>159134.16999999993</v>
      </c>
    </row>
    <row r="379" spans="1:21" ht="27.6" x14ac:dyDescent="0.3">
      <c r="A379" s="3" t="s">
        <v>12</v>
      </c>
      <c r="B379" s="3" t="s">
        <v>108</v>
      </c>
      <c r="C379" s="3" t="s">
        <v>14</v>
      </c>
      <c r="D379" s="3" t="s">
        <v>833</v>
      </c>
      <c r="E379" s="3" t="s">
        <v>666</v>
      </c>
      <c r="F379" s="3" t="s">
        <v>667</v>
      </c>
      <c r="G379" s="3" t="s">
        <v>668</v>
      </c>
      <c r="H379" s="3" t="s">
        <v>669</v>
      </c>
      <c r="I379" s="22" t="s">
        <v>896</v>
      </c>
      <c r="J379" s="22" t="s">
        <v>897</v>
      </c>
      <c r="K379" s="3" t="s">
        <v>670</v>
      </c>
      <c r="L379" s="4">
        <v>2470000</v>
      </c>
      <c r="M379" s="4">
        <v>0</v>
      </c>
      <c r="N379" s="4">
        <v>-350000</v>
      </c>
      <c r="O379" s="4">
        <f t="shared" si="18"/>
        <v>2120000</v>
      </c>
      <c r="P379" s="4">
        <v>1572061.14</v>
      </c>
      <c r="Q379" s="9"/>
      <c r="R379" s="10">
        <f t="shared" si="16"/>
        <v>1572061.14</v>
      </c>
      <c r="S379" s="10">
        <v>1572061.14</v>
      </c>
      <c r="T379" s="8">
        <v>0</v>
      </c>
      <c r="U379" s="4">
        <f t="shared" si="17"/>
        <v>547938.8600000001</v>
      </c>
    </row>
    <row r="380" spans="1:21" ht="55.2" x14ac:dyDescent="0.3">
      <c r="A380" s="3" t="s">
        <v>62</v>
      </c>
      <c r="B380" s="3" t="s">
        <v>273</v>
      </c>
      <c r="C380" s="3" t="s">
        <v>14</v>
      </c>
      <c r="D380" s="3" t="s">
        <v>777</v>
      </c>
      <c r="E380" s="3" t="s">
        <v>619</v>
      </c>
      <c r="F380" s="3" t="s">
        <v>620</v>
      </c>
      <c r="G380" s="3" t="s">
        <v>614</v>
      </c>
      <c r="H380" s="3" t="s">
        <v>615</v>
      </c>
      <c r="I380" s="22" t="s">
        <v>868</v>
      </c>
      <c r="J380" s="22" t="s">
        <v>869</v>
      </c>
      <c r="K380" s="3" t="s">
        <v>616</v>
      </c>
      <c r="L380" s="4">
        <v>1802604</v>
      </c>
      <c r="M380" s="4">
        <v>0</v>
      </c>
      <c r="N380" s="4">
        <v>0</v>
      </c>
      <c r="O380" s="4">
        <f t="shared" si="18"/>
        <v>1802604</v>
      </c>
      <c r="P380" s="4">
        <v>1709183</v>
      </c>
      <c r="Q380" s="9">
        <v>-127028</v>
      </c>
      <c r="R380" s="10">
        <f t="shared" si="16"/>
        <v>1582155</v>
      </c>
      <c r="S380" s="10">
        <v>1582155</v>
      </c>
      <c r="T380" s="8"/>
      <c r="U380" s="4">
        <f t="shared" si="17"/>
        <v>220449</v>
      </c>
    </row>
    <row r="381" spans="1:21" ht="55.2" x14ac:dyDescent="0.3">
      <c r="A381" s="3" t="s">
        <v>213</v>
      </c>
      <c r="B381" s="3" t="s">
        <v>273</v>
      </c>
      <c r="C381" s="3" t="s">
        <v>14</v>
      </c>
      <c r="D381" s="3" t="s">
        <v>768</v>
      </c>
      <c r="E381" s="3" t="s">
        <v>652</v>
      </c>
      <c r="F381" s="3" t="s">
        <v>653</v>
      </c>
      <c r="G381" s="3" t="s">
        <v>642</v>
      </c>
      <c r="H381" s="3" t="s">
        <v>643</v>
      </c>
      <c r="I381" s="22" t="s">
        <v>868</v>
      </c>
      <c r="J381" s="22" t="s">
        <v>869</v>
      </c>
      <c r="K381" s="3" t="s">
        <v>644</v>
      </c>
      <c r="L381" s="4">
        <v>2460732</v>
      </c>
      <c r="M381" s="4">
        <v>0</v>
      </c>
      <c r="N381" s="4">
        <v>0</v>
      </c>
      <c r="O381" s="4">
        <f t="shared" si="18"/>
        <v>2460732</v>
      </c>
      <c r="P381" s="4">
        <v>1697615.96</v>
      </c>
      <c r="Q381" s="9"/>
      <c r="R381" s="10">
        <f t="shared" si="16"/>
        <v>1697615.96</v>
      </c>
      <c r="S381" s="10">
        <v>1659494.57</v>
      </c>
      <c r="T381" s="8">
        <v>38121.39</v>
      </c>
      <c r="U381" s="4">
        <f t="shared" si="17"/>
        <v>763116.04</v>
      </c>
    </row>
    <row r="382" spans="1:21" ht="55.2" x14ac:dyDescent="0.3">
      <c r="A382" s="3" t="s">
        <v>203</v>
      </c>
      <c r="B382" s="3" t="s">
        <v>273</v>
      </c>
      <c r="C382" s="3" t="s">
        <v>14</v>
      </c>
      <c r="D382" s="3" t="s">
        <v>771</v>
      </c>
      <c r="E382" s="3" t="s">
        <v>632</v>
      </c>
      <c r="F382" s="3" t="s">
        <v>633</v>
      </c>
      <c r="G382" s="3" t="s">
        <v>634</v>
      </c>
      <c r="H382" s="3" t="s">
        <v>635</v>
      </c>
      <c r="I382" s="22" t="s">
        <v>868</v>
      </c>
      <c r="J382" s="22" t="s">
        <v>869</v>
      </c>
      <c r="K382" s="3" t="s">
        <v>636</v>
      </c>
      <c r="L382" s="4">
        <v>1742959</v>
      </c>
      <c r="M382" s="4">
        <v>6633.68</v>
      </c>
      <c r="N382" s="4">
        <v>0</v>
      </c>
      <c r="O382" s="4">
        <f t="shared" si="18"/>
        <v>1749592.68</v>
      </c>
      <c r="P382" s="4">
        <v>1749592.68</v>
      </c>
      <c r="Q382" s="9"/>
      <c r="R382" s="10">
        <f t="shared" si="16"/>
        <v>1749592.68</v>
      </c>
      <c r="S382" s="10">
        <v>1749592.68</v>
      </c>
      <c r="T382" s="8">
        <v>0</v>
      </c>
      <c r="U382" s="4">
        <f t="shared" si="17"/>
        <v>0</v>
      </c>
    </row>
    <row r="383" spans="1:21" ht="55.2" x14ac:dyDescent="0.3">
      <c r="A383" s="3" t="s">
        <v>35</v>
      </c>
      <c r="B383" s="3" t="s">
        <v>273</v>
      </c>
      <c r="C383" s="3" t="s">
        <v>14</v>
      </c>
      <c r="D383" s="3" t="s">
        <v>837</v>
      </c>
      <c r="E383" s="3" t="s">
        <v>658</v>
      </c>
      <c r="F383" s="3" t="s">
        <v>659</v>
      </c>
      <c r="G383" s="3" t="s">
        <v>642</v>
      </c>
      <c r="H383" s="3" t="s">
        <v>643</v>
      </c>
      <c r="I383" s="22" t="s">
        <v>868</v>
      </c>
      <c r="J383" s="22" t="s">
        <v>869</v>
      </c>
      <c r="K383" s="3" t="s">
        <v>660</v>
      </c>
      <c r="L383" s="4">
        <v>1785899</v>
      </c>
      <c r="M383" s="4">
        <v>42525.63</v>
      </c>
      <c r="N383" s="4">
        <v>0</v>
      </c>
      <c r="O383" s="4">
        <f t="shared" si="18"/>
        <v>1828424.63</v>
      </c>
      <c r="P383" s="4">
        <v>1751610.82</v>
      </c>
      <c r="Q383" s="9"/>
      <c r="R383" s="10">
        <f t="shared" si="16"/>
        <v>1751610.82</v>
      </c>
      <c r="S383" s="10">
        <v>1751610.82</v>
      </c>
      <c r="T383" s="8">
        <v>0</v>
      </c>
      <c r="U383" s="4">
        <f t="shared" si="17"/>
        <v>76813.809999999823</v>
      </c>
    </row>
    <row r="384" spans="1:21" ht="55.2" x14ac:dyDescent="0.3">
      <c r="A384" s="3" t="s">
        <v>12</v>
      </c>
      <c r="B384" s="3" t="s">
        <v>13</v>
      </c>
      <c r="C384" s="3" t="s">
        <v>14</v>
      </c>
      <c r="D384" s="3" t="s">
        <v>824</v>
      </c>
      <c r="E384" s="3" t="s">
        <v>731</v>
      </c>
      <c r="F384" s="3" t="s">
        <v>88</v>
      </c>
      <c r="G384" s="3" t="s">
        <v>729</v>
      </c>
      <c r="H384" s="3" t="s">
        <v>90</v>
      </c>
      <c r="I384" s="22" t="s">
        <v>944</v>
      </c>
      <c r="J384" s="22" t="s">
        <v>945</v>
      </c>
      <c r="K384" s="3" t="s">
        <v>732</v>
      </c>
      <c r="L384" s="4">
        <v>1200000</v>
      </c>
      <c r="M384" s="4">
        <v>609246.04</v>
      </c>
      <c r="N384" s="4">
        <v>0</v>
      </c>
      <c r="O384" s="4">
        <f t="shared" si="18"/>
        <v>1809246.04</v>
      </c>
      <c r="P384" s="4">
        <v>1767521.83</v>
      </c>
      <c r="Q384" s="9"/>
      <c r="R384" s="10">
        <f t="shared" si="16"/>
        <v>1767521.83</v>
      </c>
      <c r="S384" s="10">
        <v>1761808.8840000001</v>
      </c>
      <c r="T384" s="8">
        <v>5712.9460000000008</v>
      </c>
      <c r="U384" s="4">
        <f t="shared" si="17"/>
        <v>41724.209999999963</v>
      </c>
    </row>
    <row r="385" spans="1:21" ht="27.6" x14ac:dyDescent="0.3">
      <c r="A385" s="3" t="s">
        <v>12</v>
      </c>
      <c r="B385" s="3" t="s">
        <v>13</v>
      </c>
      <c r="C385" s="3" t="s">
        <v>14</v>
      </c>
      <c r="D385" s="3" t="s">
        <v>796</v>
      </c>
      <c r="E385" s="3" t="s">
        <v>418</v>
      </c>
      <c r="F385" s="3" t="s">
        <v>388</v>
      </c>
      <c r="G385" s="3" t="s">
        <v>405</v>
      </c>
      <c r="H385" s="3" t="s">
        <v>406</v>
      </c>
      <c r="I385" s="22" t="s">
        <v>882</v>
      </c>
      <c r="J385" s="22" t="s">
        <v>883</v>
      </c>
      <c r="K385" s="3" t="s">
        <v>407</v>
      </c>
      <c r="L385" s="4">
        <v>1800000</v>
      </c>
      <c r="M385" s="4">
        <v>0</v>
      </c>
      <c r="N385" s="4">
        <v>0</v>
      </c>
      <c r="O385" s="4">
        <f t="shared" si="18"/>
        <v>1800000</v>
      </c>
      <c r="P385" s="4">
        <v>1797000.02</v>
      </c>
      <c r="Q385" s="9"/>
      <c r="R385" s="10">
        <f t="shared" si="16"/>
        <v>1797000.02</v>
      </c>
      <c r="S385" s="10">
        <v>1790221.26</v>
      </c>
      <c r="T385" s="8">
        <v>6778.7599999999993</v>
      </c>
      <c r="U385" s="4">
        <f t="shared" si="17"/>
        <v>2999.9799999999814</v>
      </c>
    </row>
    <row r="386" spans="1:21" ht="55.2" x14ac:dyDescent="0.3">
      <c r="A386" s="3" t="s">
        <v>211</v>
      </c>
      <c r="B386" s="3" t="s">
        <v>273</v>
      </c>
      <c r="C386" s="3" t="s">
        <v>14</v>
      </c>
      <c r="D386" s="3" t="s">
        <v>771</v>
      </c>
      <c r="E386" s="3" t="s">
        <v>632</v>
      </c>
      <c r="F386" s="3" t="s">
        <v>633</v>
      </c>
      <c r="G386" s="3" t="s">
        <v>634</v>
      </c>
      <c r="H386" s="3" t="s">
        <v>635</v>
      </c>
      <c r="I386" s="22" t="s">
        <v>868</v>
      </c>
      <c r="J386" s="22" t="s">
        <v>869</v>
      </c>
      <c r="K386" s="3" t="s">
        <v>636</v>
      </c>
      <c r="L386" s="4">
        <v>1818264</v>
      </c>
      <c r="M386" s="4">
        <v>28014.95</v>
      </c>
      <c r="N386" s="4">
        <v>0</v>
      </c>
      <c r="O386" s="4">
        <f t="shared" si="18"/>
        <v>1846278.95</v>
      </c>
      <c r="P386" s="4">
        <v>1846278.95</v>
      </c>
      <c r="Q386" s="9"/>
      <c r="R386" s="10">
        <f t="shared" si="16"/>
        <v>1846278.95</v>
      </c>
      <c r="S386" s="10">
        <v>1846278.95</v>
      </c>
      <c r="T386" s="8">
        <v>0</v>
      </c>
      <c r="U386" s="4">
        <f t="shared" si="17"/>
        <v>0</v>
      </c>
    </row>
    <row r="387" spans="1:21" ht="55.2" x14ac:dyDescent="0.3">
      <c r="A387" s="3" t="s">
        <v>62</v>
      </c>
      <c r="B387" s="3" t="s">
        <v>273</v>
      </c>
      <c r="C387" s="3" t="s">
        <v>14</v>
      </c>
      <c r="D387" s="3" t="s">
        <v>839</v>
      </c>
      <c r="E387" s="3" t="s">
        <v>597</v>
      </c>
      <c r="F387" s="3" t="s">
        <v>598</v>
      </c>
      <c r="G387" s="3" t="s">
        <v>599</v>
      </c>
      <c r="H387" s="3" t="s">
        <v>600</v>
      </c>
      <c r="I387" s="22" t="s">
        <v>868</v>
      </c>
      <c r="J387" s="22" t="s">
        <v>869</v>
      </c>
      <c r="K387" s="3" t="s">
        <v>601</v>
      </c>
      <c r="L387" s="4">
        <v>1886726</v>
      </c>
      <c r="M387" s="4">
        <v>0</v>
      </c>
      <c r="N387" s="4">
        <v>0</v>
      </c>
      <c r="O387" s="4">
        <f t="shared" si="18"/>
        <v>1886726</v>
      </c>
      <c r="P387" s="4">
        <v>1847038.87</v>
      </c>
      <c r="Q387" s="9"/>
      <c r="R387" s="10">
        <f t="shared" si="16"/>
        <v>1847038.87</v>
      </c>
      <c r="S387" s="10">
        <v>1847038.87</v>
      </c>
      <c r="T387" s="8">
        <v>0</v>
      </c>
      <c r="U387" s="4">
        <f t="shared" si="17"/>
        <v>39687.129999999888</v>
      </c>
    </row>
    <row r="388" spans="1:21" ht="41.4" x14ac:dyDescent="0.3">
      <c r="A388" s="3" t="s">
        <v>115</v>
      </c>
      <c r="B388" s="3" t="s">
        <v>108</v>
      </c>
      <c r="C388" s="3" t="s">
        <v>14</v>
      </c>
      <c r="D388" s="3" t="s">
        <v>791</v>
      </c>
      <c r="E388" s="3" t="s">
        <v>475</v>
      </c>
      <c r="F388" s="3" t="s">
        <v>445</v>
      </c>
      <c r="G388" s="3" t="s">
        <v>446</v>
      </c>
      <c r="H388" s="3" t="s">
        <v>447</v>
      </c>
      <c r="I388" s="22" t="s">
        <v>1065</v>
      </c>
      <c r="J388" s="22" t="s">
        <v>1066</v>
      </c>
      <c r="K388" s="3" t="s">
        <v>476</v>
      </c>
      <c r="L388" s="4">
        <v>2880000</v>
      </c>
      <c r="M388" s="4">
        <v>0</v>
      </c>
      <c r="N388" s="4">
        <v>-50000</v>
      </c>
      <c r="O388" s="4">
        <f t="shared" si="18"/>
        <v>2830000</v>
      </c>
      <c r="P388" s="4">
        <v>1891854.52</v>
      </c>
      <c r="Q388" s="9"/>
      <c r="R388" s="10">
        <f t="shared" si="16"/>
        <v>1891854.52</v>
      </c>
      <c r="S388" s="10">
        <v>1730200.59</v>
      </c>
      <c r="T388" s="8">
        <f>156133.453+5520.48</f>
        <v>161653.93300000002</v>
      </c>
      <c r="U388" s="4">
        <f t="shared" si="17"/>
        <v>938145.48</v>
      </c>
    </row>
    <row r="389" spans="1:21" ht="55.2" x14ac:dyDescent="0.3">
      <c r="A389" s="3" t="s">
        <v>115</v>
      </c>
      <c r="B389" s="3" t="s">
        <v>273</v>
      </c>
      <c r="C389" s="3" t="s">
        <v>14</v>
      </c>
      <c r="D389" s="3" t="s">
        <v>777</v>
      </c>
      <c r="E389" s="3" t="s">
        <v>619</v>
      </c>
      <c r="F389" s="3" t="s">
        <v>620</v>
      </c>
      <c r="G389" s="3" t="s">
        <v>614</v>
      </c>
      <c r="H389" s="3" t="s">
        <v>615</v>
      </c>
      <c r="I389" s="22" t="s">
        <v>868</v>
      </c>
      <c r="J389" s="22" t="s">
        <v>869</v>
      </c>
      <c r="K389" s="3" t="s">
        <v>616</v>
      </c>
      <c r="L389" s="4">
        <v>2164071</v>
      </c>
      <c r="M389" s="4">
        <v>0</v>
      </c>
      <c r="N389" s="4">
        <v>0</v>
      </c>
      <c r="O389" s="4">
        <f t="shared" si="18"/>
        <v>2164071</v>
      </c>
      <c r="P389" s="4">
        <v>2026173</v>
      </c>
      <c r="Q389" s="9">
        <v>-119958</v>
      </c>
      <c r="R389" s="10">
        <f t="shared" si="16"/>
        <v>1906215</v>
      </c>
      <c r="S389" s="10">
        <v>1906215</v>
      </c>
      <c r="T389" s="8"/>
      <c r="U389" s="4">
        <f t="shared" si="17"/>
        <v>257856</v>
      </c>
    </row>
    <row r="390" spans="1:21" ht="55.2" x14ac:dyDescent="0.3">
      <c r="A390" s="3" t="s">
        <v>203</v>
      </c>
      <c r="B390" s="3" t="s">
        <v>273</v>
      </c>
      <c r="C390" s="3" t="s">
        <v>14</v>
      </c>
      <c r="D390" s="3" t="s">
        <v>770</v>
      </c>
      <c r="E390" s="3" t="s">
        <v>627</v>
      </c>
      <c r="F390" s="3" t="s">
        <v>628</v>
      </c>
      <c r="G390" s="3" t="s">
        <v>629</v>
      </c>
      <c r="H390" s="3" t="s">
        <v>630</v>
      </c>
      <c r="I390" s="22" t="s">
        <v>868</v>
      </c>
      <c r="J390" s="22" t="s">
        <v>869</v>
      </c>
      <c r="K390" s="3" t="s">
        <v>631</v>
      </c>
      <c r="L390" s="4">
        <v>1935394</v>
      </c>
      <c r="M390" s="4">
        <v>0</v>
      </c>
      <c r="N390" s="4">
        <v>0</v>
      </c>
      <c r="O390" s="4">
        <f t="shared" si="18"/>
        <v>1935394</v>
      </c>
      <c r="P390" s="4">
        <v>1918406</v>
      </c>
      <c r="Q390" s="9"/>
      <c r="R390" s="10">
        <f t="shared" ref="R390:R453" si="19">+P390+Q390</f>
        <v>1918406</v>
      </c>
      <c r="S390" s="10">
        <v>1918406</v>
      </c>
      <c r="T390" s="8">
        <v>0</v>
      </c>
      <c r="U390" s="4">
        <f t="shared" ref="U390:U453" si="20">+O390-R390</f>
        <v>16988</v>
      </c>
    </row>
    <row r="391" spans="1:21" ht="55.2" x14ac:dyDescent="0.3">
      <c r="A391" s="3" t="s">
        <v>12</v>
      </c>
      <c r="B391" s="3" t="s">
        <v>273</v>
      </c>
      <c r="C391" s="3" t="s">
        <v>14</v>
      </c>
      <c r="D391" s="3" t="s">
        <v>774</v>
      </c>
      <c r="E391" s="3" t="s">
        <v>625</v>
      </c>
      <c r="F391" s="3" t="s">
        <v>626</v>
      </c>
      <c r="G391" s="3" t="s">
        <v>623</v>
      </c>
      <c r="H391" s="3" t="s">
        <v>624</v>
      </c>
      <c r="I391" s="22" t="s">
        <v>868</v>
      </c>
      <c r="J391" s="22" t="s">
        <v>869</v>
      </c>
      <c r="K391" s="3" t="s">
        <v>616</v>
      </c>
      <c r="L391" s="4">
        <v>2247107</v>
      </c>
      <c r="M391" s="4">
        <v>-48000</v>
      </c>
      <c r="N391" s="4">
        <v>0</v>
      </c>
      <c r="O391" s="4">
        <f t="shared" si="18"/>
        <v>2199107</v>
      </c>
      <c r="P391" s="4">
        <v>2109997</v>
      </c>
      <c r="Q391" s="9">
        <v>-174183</v>
      </c>
      <c r="R391" s="10">
        <f t="shared" si="19"/>
        <v>1935814</v>
      </c>
      <c r="S391" s="10">
        <v>1935814</v>
      </c>
      <c r="T391" s="8"/>
      <c r="U391" s="4">
        <f t="shared" si="20"/>
        <v>263293</v>
      </c>
    </row>
    <row r="392" spans="1:21" ht="41.4" x14ac:dyDescent="0.3">
      <c r="A392" s="3" t="s">
        <v>35</v>
      </c>
      <c r="B392" s="3" t="s">
        <v>35</v>
      </c>
      <c r="C392" s="3" t="s">
        <v>14</v>
      </c>
      <c r="D392" s="3" t="s">
        <v>811</v>
      </c>
      <c r="E392" s="3" t="s">
        <v>202</v>
      </c>
      <c r="F392" s="3" t="s">
        <v>192</v>
      </c>
      <c r="G392" s="3" t="s">
        <v>193</v>
      </c>
      <c r="H392" s="3" t="s">
        <v>192</v>
      </c>
      <c r="I392" s="22" t="s">
        <v>1067</v>
      </c>
      <c r="J392" s="22" t="s">
        <v>1068</v>
      </c>
      <c r="K392" s="3" t="s">
        <v>194</v>
      </c>
      <c r="L392" s="4">
        <v>2000000</v>
      </c>
      <c r="M392" s="4">
        <v>0</v>
      </c>
      <c r="N392" s="4">
        <v>0</v>
      </c>
      <c r="O392" s="4">
        <f t="shared" si="18"/>
        <v>2000000</v>
      </c>
      <c r="P392" s="4">
        <v>1941745</v>
      </c>
      <c r="Q392" s="9"/>
      <c r="R392" s="10">
        <f t="shared" si="19"/>
        <v>1941745</v>
      </c>
      <c r="S392" s="10">
        <v>1794733</v>
      </c>
      <c r="T392" s="8">
        <v>147012</v>
      </c>
      <c r="U392" s="4">
        <f t="shared" si="20"/>
        <v>58255</v>
      </c>
    </row>
    <row r="393" spans="1:21" ht="55.2" x14ac:dyDescent="0.3">
      <c r="A393" s="3" t="s">
        <v>195</v>
      </c>
      <c r="B393" s="3" t="s">
        <v>273</v>
      </c>
      <c r="C393" s="3" t="s">
        <v>14</v>
      </c>
      <c r="D393" s="3" t="s">
        <v>765</v>
      </c>
      <c r="E393" s="3" t="s">
        <v>645</v>
      </c>
      <c r="F393" s="3" t="s">
        <v>641</v>
      </c>
      <c r="G393" s="3" t="s">
        <v>642</v>
      </c>
      <c r="H393" s="3" t="s">
        <v>643</v>
      </c>
      <c r="I393" s="22" t="s">
        <v>868</v>
      </c>
      <c r="J393" s="22" t="s">
        <v>869</v>
      </c>
      <c r="K393" s="3" t="s">
        <v>646</v>
      </c>
      <c r="L393" s="4">
        <v>0</v>
      </c>
      <c r="M393" s="4">
        <v>3875800</v>
      </c>
      <c r="N393" s="4">
        <v>0</v>
      </c>
      <c r="O393" s="4">
        <f t="shared" si="18"/>
        <v>3875800</v>
      </c>
      <c r="P393" s="4">
        <v>1957039.5</v>
      </c>
      <c r="Q393" s="9"/>
      <c r="R393" s="10">
        <f t="shared" si="19"/>
        <v>1957039.5</v>
      </c>
      <c r="S393" s="10">
        <v>1957039.5</v>
      </c>
      <c r="T393" s="8"/>
      <c r="U393" s="4">
        <f t="shared" si="20"/>
        <v>1918760.5</v>
      </c>
    </row>
    <row r="394" spans="1:21" ht="55.2" x14ac:dyDescent="0.3">
      <c r="A394" s="3" t="s">
        <v>203</v>
      </c>
      <c r="B394" s="3" t="s">
        <v>273</v>
      </c>
      <c r="C394" s="3" t="s">
        <v>14</v>
      </c>
      <c r="D394" s="3" t="s">
        <v>773</v>
      </c>
      <c r="E394" s="3" t="s">
        <v>621</v>
      </c>
      <c r="F394" s="3" t="s">
        <v>622</v>
      </c>
      <c r="G394" s="3" t="s">
        <v>623</v>
      </c>
      <c r="H394" s="3" t="s">
        <v>624</v>
      </c>
      <c r="I394" s="22" t="s">
        <v>868</v>
      </c>
      <c r="J394" s="22" t="s">
        <v>869</v>
      </c>
      <c r="K394" s="3" t="s">
        <v>616</v>
      </c>
      <c r="L394" s="4">
        <v>2164020</v>
      </c>
      <c r="M394" s="4">
        <v>0</v>
      </c>
      <c r="N394" s="4">
        <v>0</v>
      </c>
      <c r="O394" s="4">
        <f t="shared" si="18"/>
        <v>2164020</v>
      </c>
      <c r="P394" s="4">
        <v>2128803</v>
      </c>
      <c r="Q394" s="9">
        <v>-166559</v>
      </c>
      <c r="R394" s="10">
        <f t="shared" si="19"/>
        <v>1962244</v>
      </c>
      <c r="S394" s="10">
        <v>1962244</v>
      </c>
      <c r="T394" s="8"/>
      <c r="U394" s="4">
        <f t="shared" si="20"/>
        <v>201776</v>
      </c>
    </row>
    <row r="395" spans="1:21" ht="55.2" x14ac:dyDescent="0.3">
      <c r="A395" s="3" t="s">
        <v>203</v>
      </c>
      <c r="B395" s="3" t="s">
        <v>273</v>
      </c>
      <c r="C395" s="3" t="s">
        <v>14</v>
      </c>
      <c r="D395" s="3" t="s">
        <v>772</v>
      </c>
      <c r="E395" s="3" t="s">
        <v>656</v>
      </c>
      <c r="F395" s="3" t="s">
        <v>657</v>
      </c>
      <c r="G395" s="3" t="s">
        <v>642</v>
      </c>
      <c r="H395" s="3" t="s">
        <v>643</v>
      </c>
      <c r="I395" s="22" t="s">
        <v>868</v>
      </c>
      <c r="J395" s="22" t="s">
        <v>869</v>
      </c>
      <c r="K395" s="3" t="s">
        <v>644</v>
      </c>
      <c r="L395" s="4">
        <v>1911240</v>
      </c>
      <c r="M395" s="4">
        <v>73000</v>
      </c>
      <c r="N395" s="4">
        <v>0</v>
      </c>
      <c r="O395" s="4">
        <f t="shared" ref="O395:O458" si="21">+L395+M395+N395</f>
        <v>1984240</v>
      </c>
      <c r="P395" s="4">
        <v>1984033.59</v>
      </c>
      <c r="Q395" s="9"/>
      <c r="R395" s="10">
        <f t="shared" si="19"/>
        <v>1984033.59</v>
      </c>
      <c r="S395" s="10">
        <v>1964159.62</v>
      </c>
      <c r="T395" s="8">
        <v>19873.97</v>
      </c>
      <c r="U395" s="4">
        <f t="shared" si="20"/>
        <v>206.40999999991618</v>
      </c>
    </row>
    <row r="396" spans="1:21" ht="55.2" x14ac:dyDescent="0.3">
      <c r="A396" s="3" t="s">
        <v>12</v>
      </c>
      <c r="B396" s="3" t="s">
        <v>108</v>
      </c>
      <c r="C396" s="3" t="s">
        <v>14</v>
      </c>
      <c r="D396" s="3" t="s">
        <v>791</v>
      </c>
      <c r="E396" s="3" t="s">
        <v>465</v>
      </c>
      <c r="F396" s="3" t="s">
        <v>445</v>
      </c>
      <c r="G396" s="3" t="s">
        <v>446</v>
      </c>
      <c r="H396" s="3" t="s">
        <v>447</v>
      </c>
      <c r="I396" s="22" t="s">
        <v>1069</v>
      </c>
      <c r="J396" s="22" t="s">
        <v>1070</v>
      </c>
      <c r="K396" s="3" t="s">
        <v>466</v>
      </c>
      <c r="L396" s="4">
        <v>3000000</v>
      </c>
      <c r="M396" s="4">
        <v>0</v>
      </c>
      <c r="N396" s="4">
        <v>-500000</v>
      </c>
      <c r="O396" s="4">
        <f t="shared" si="21"/>
        <v>2500000</v>
      </c>
      <c r="P396" s="4">
        <v>2017404.33</v>
      </c>
      <c r="Q396" s="9"/>
      <c r="R396" s="10">
        <f t="shared" si="19"/>
        <v>2017404.33</v>
      </c>
      <c r="S396" s="10">
        <v>1681479.75</v>
      </c>
      <c r="T396" s="8">
        <f>166494.993+166494.99+2934.6</f>
        <v>335924.58299999998</v>
      </c>
      <c r="U396" s="4">
        <f t="shared" si="20"/>
        <v>482595.66999999993</v>
      </c>
    </row>
    <row r="397" spans="1:21" ht="55.2" x14ac:dyDescent="0.3">
      <c r="A397" s="3" t="s">
        <v>45</v>
      </c>
      <c r="B397" s="3" t="s">
        <v>108</v>
      </c>
      <c r="C397" s="3" t="s">
        <v>14</v>
      </c>
      <c r="D397" s="3" t="s">
        <v>791</v>
      </c>
      <c r="E397" s="3" t="s">
        <v>467</v>
      </c>
      <c r="F397" s="3" t="s">
        <v>445</v>
      </c>
      <c r="G397" s="3" t="s">
        <v>446</v>
      </c>
      <c r="H397" s="3" t="s">
        <v>447</v>
      </c>
      <c r="I397" s="22" t="s">
        <v>1071</v>
      </c>
      <c r="J397" s="22" t="s">
        <v>1072</v>
      </c>
      <c r="K397" s="3" t="s">
        <v>468</v>
      </c>
      <c r="L397" s="4">
        <v>3000000</v>
      </c>
      <c r="M397" s="4">
        <v>0</v>
      </c>
      <c r="N397" s="4">
        <v>-500000</v>
      </c>
      <c r="O397" s="4">
        <f t="shared" si="21"/>
        <v>2500000</v>
      </c>
      <c r="P397" s="4">
        <v>2017404.33</v>
      </c>
      <c r="Q397" s="9"/>
      <c r="R397" s="10">
        <f t="shared" si="19"/>
        <v>2017404.33</v>
      </c>
      <c r="S397" s="10">
        <v>2008573.27</v>
      </c>
      <c r="T397" s="8">
        <v>8831.0615999999991</v>
      </c>
      <c r="U397" s="4">
        <f t="shared" si="20"/>
        <v>482595.66999999993</v>
      </c>
    </row>
    <row r="398" spans="1:21" ht="55.2" x14ac:dyDescent="0.3">
      <c r="A398" s="3" t="s">
        <v>215</v>
      </c>
      <c r="B398" s="3" t="s">
        <v>273</v>
      </c>
      <c r="C398" s="3" t="s">
        <v>14</v>
      </c>
      <c r="D398" s="3" t="s">
        <v>770</v>
      </c>
      <c r="E398" s="3" t="s">
        <v>627</v>
      </c>
      <c r="F398" s="3" t="s">
        <v>628</v>
      </c>
      <c r="G398" s="3" t="s">
        <v>629</v>
      </c>
      <c r="H398" s="3" t="s">
        <v>630</v>
      </c>
      <c r="I398" s="22" t="s">
        <v>868</v>
      </c>
      <c r="J398" s="22" t="s">
        <v>869</v>
      </c>
      <c r="K398" s="3" t="s">
        <v>631</v>
      </c>
      <c r="L398" s="4">
        <v>2034676</v>
      </c>
      <c r="M398" s="4">
        <v>11000</v>
      </c>
      <c r="N398" s="4">
        <v>0</v>
      </c>
      <c r="O398" s="4">
        <f t="shared" si="21"/>
        <v>2045676</v>
      </c>
      <c r="P398" s="4">
        <v>2045587</v>
      </c>
      <c r="Q398" s="9"/>
      <c r="R398" s="10">
        <f t="shared" si="19"/>
        <v>2045587</v>
      </c>
      <c r="S398" s="10">
        <v>2045587</v>
      </c>
      <c r="T398" s="8">
        <v>0</v>
      </c>
      <c r="U398" s="4">
        <f t="shared" si="20"/>
        <v>89</v>
      </c>
    </row>
    <row r="399" spans="1:21" ht="55.2" x14ac:dyDescent="0.3">
      <c r="A399" s="3" t="s">
        <v>207</v>
      </c>
      <c r="B399" s="3" t="s">
        <v>273</v>
      </c>
      <c r="C399" s="3" t="s">
        <v>14</v>
      </c>
      <c r="D399" s="3" t="s">
        <v>771</v>
      </c>
      <c r="E399" s="3" t="s">
        <v>632</v>
      </c>
      <c r="F399" s="3" t="s">
        <v>633</v>
      </c>
      <c r="G399" s="3" t="s">
        <v>634</v>
      </c>
      <c r="H399" s="3" t="s">
        <v>635</v>
      </c>
      <c r="I399" s="22" t="s">
        <v>868</v>
      </c>
      <c r="J399" s="22" t="s">
        <v>869</v>
      </c>
      <c r="K399" s="3" t="s">
        <v>636</v>
      </c>
      <c r="L399" s="4">
        <v>2058899</v>
      </c>
      <c r="M399" s="4">
        <v>0</v>
      </c>
      <c r="N399" s="4">
        <v>0</v>
      </c>
      <c r="O399" s="4">
        <f t="shared" si="21"/>
        <v>2058899</v>
      </c>
      <c r="P399" s="4">
        <v>2052902.15</v>
      </c>
      <c r="Q399" s="9"/>
      <c r="R399" s="10">
        <f t="shared" si="19"/>
        <v>2052902.15</v>
      </c>
      <c r="S399" s="10">
        <v>2052902.15</v>
      </c>
      <c r="T399" s="8">
        <v>0</v>
      </c>
      <c r="U399" s="4">
        <f t="shared" si="20"/>
        <v>5996.8500000000931</v>
      </c>
    </row>
    <row r="400" spans="1:21" ht="55.2" x14ac:dyDescent="0.3">
      <c r="A400" s="3" t="s">
        <v>211</v>
      </c>
      <c r="B400" s="3" t="s">
        <v>273</v>
      </c>
      <c r="C400" s="3" t="s">
        <v>14</v>
      </c>
      <c r="D400" s="3" t="s">
        <v>770</v>
      </c>
      <c r="E400" s="3" t="s">
        <v>627</v>
      </c>
      <c r="F400" s="3" t="s">
        <v>628</v>
      </c>
      <c r="G400" s="3" t="s">
        <v>629</v>
      </c>
      <c r="H400" s="3" t="s">
        <v>630</v>
      </c>
      <c r="I400" s="22" t="s">
        <v>868</v>
      </c>
      <c r="J400" s="22" t="s">
        <v>869</v>
      </c>
      <c r="K400" s="3" t="s">
        <v>631</v>
      </c>
      <c r="L400" s="4">
        <v>2041606</v>
      </c>
      <c r="M400" s="4">
        <v>15000</v>
      </c>
      <c r="N400" s="4">
        <v>0</v>
      </c>
      <c r="O400" s="4">
        <f t="shared" si="21"/>
        <v>2056606</v>
      </c>
      <c r="P400" s="4">
        <v>2056251</v>
      </c>
      <c r="Q400" s="9"/>
      <c r="R400" s="10">
        <f t="shared" si="19"/>
        <v>2056251</v>
      </c>
      <c r="S400" s="10">
        <v>2056251</v>
      </c>
      <c r="T400" s="8">
        <v>0</v>
      </c>
      <c r="U400" s="4">
        <f t="shared" si="20"/>
        <v>355</v>
      </c>
    </row>
    <row r="401" spans="1:21" ht="55.2" x14ac:dyDescent="0.3">
      <c r="A401" s="3" t="s">
        <v>205</v>
      </c>
      <c r="B401" s="3" t="s">
        <v>273</v>
      </c>
      <c r="C401" s="3" t="s">
        <v>14</v>
      </c>
      <c r="D401" s="3" t="s">
        <v>769</v>
      </c>
      <c r="E401" s="3" t="s">
        <v>654</v>
      </c>
      <c r="F401" s="3" t="s">
        <v>655</v>
      </c>
      <c r="G401" s="3" t="s">
        <v>642</v>
      </c>
      <c r="H401" s="3" t="s">
        <v>643</v>
      </c>
      <c r="I401" s="22" t="s">
        <v>868</v>
      </c>
      <c r="J401" s="22" t="s">
        <v>869</v>
      </c>
      <c r="K401" s="3" t="s">
        <v>644</v>
      </c>
      <c r="L401" s="4">
        <v>1852944</v>
      </c>
      <c r="M401" s="4">
        <v>250308</v>
      </c>
      <c r="N401" s="4">
        <v>0</v>
      </c>
      <c r="O401" s="4">
        <f t="shared" si="21"/>
        <v>2103252</v>
      </c>
      <c r="P401" s="4">
        <v>2069790.96</v>
      </c>
      <c r="Q401" s="9"/>
      <c r="R401" s="10">
        <f t="shared" si="19"/>
        <v>2069790.96</v>
      </c>
      <c r="S401" s="10">
        <v>2047412.69</v>
      </c>
      <c r="T401" s="8">
        <v>22378.27</v>
      </c>
      <c r="U401" s="4">
        <f t="shared" si="20"/>
        <v>33461.040000000037</v>
      </c>
    </row>
    <row r="402" spans="1:21" ht="82.8" x14ac:dyDescent="0.3">
      <c r="A402" s="3" t="s">
        <v>12</v>
      </c>
      <c r="B402" s="3" t="s">
        <v>13</v>
      </c>
      <c r="C402" s="3" t="s">
        <v>14</v>
      </c>
      <c r="D402" s="3" t="s">
        <v>782</v>
      </c>
      <c r="E402" s="3" t="s">
        <v>563</v>
      </c>
      <c r="F402" s="3" t="s">
        <v>564</v>
      </c>
      <c r="G402" s="3" t="s">
        <v>565</v>
      </c>
      <c r="H402" s="3" t="s">
        <v>566</v>
      </c>
      <c r="I402" s="22" t="s">
        <v>878</v>
      </c>
      <c r="J402" s="22" t="s">
        <v>879</v>
      </c>
      <c r="K402" s="3" t="s">
        <v>567</v>
      </c>
      <c r="L402" s="4">
        <v>2620800</v>
      </c>
      <c r="M402" s="4">
        <v>0</v>
      </c>
      <c r="N402" s="4">
        <v>-300000</v>
      </c>
      <c r="O402" s="4">
        <f t="shared" si="21"/>
        <v>2320800</v>
      </c>
      <c r="P402" s="4">
        <v>2084676.95</v>
      </c>
      <c r="Q402" s="9"/>
      <c r="R402" s="10">
        <f t="shared" si="19"/>
        <v>2084676.95</v>
      </c>
      <c r="S402" s="10">
        <v>2084676.95</v>
      </c>
      <c r="T402" s="8">
        <v>0</v>
      </c>
      <c r="U402" s="4">
        <f t="shared" si="20"/>
        <v>236123.05000000005</v>
      </c>
    </row>
    <row r="403" spans="1:21" ht="55.2" x14ac:dyDescent="0.3">
      <c r="A403" s="3" t="s">
        <v>205</v>
      </c>
      <c r="B403" s="3" t="s">
        <v>273</v>
      </c>
      <c r="C403" s="3" t="s">
        <v>14</v>
      </c>
      <c r="D403" s="3" t="s">
        <v>771</v>
      </c>
      <c r="E403" s="3" t="s">
        <v>632</v>
      </c>
      <c r="F403" s="3" t="s">
        <v>633</v>
      </c>
      <c r="G403" s="3" t="s">
        <v>634</v>
      </c>
      <c r="H403" s="3" t="s">
        <v>635</v>
      </c>
      <c r="I403" s="22" t="s">
        <v>868</v>
      </c>
      <c r="J403" s="22" t="s">
        <v>869</v>
      </c>
      <c r="K403" s="3" t="s">
        <v>636</v>
      </c>
      <c r="L403" s="4">
        <v>2069716</v>
      </c>
      <c r="M403" s="4">
        <v>22774.12</v>
      </c>
      <c r="N403" s="4">
        <v>0</v>
      </c>
      <c r="O403" s="4">
        <f t="shared" si="21"/>
        <v>2092490.12</v>
      </c>
      <c r="P403" s="4">
        <v>2092490.12</v>
      </c>
      <c r="Q403" s="9"/>
      <c r="R403" s="10">
        <f t="shared" si="19"/>
        <v>2092490.12</v>
      </c>
      <c r="S403" s="10">
        <v>2092490.12</v>
      </c>
      <c r="T403" s="8">
        <v>0</v>
      </c>
      <c r="U403" s="4">
        <f t="shared" si="20"/>
        <v>0</v>
      </c>
    </row>
    <row r="404" spans="1:21" ht="55.2" x14ac:dyDescent="0.3">
      <c r="A404" s="3" t="s">
        <v>209</v>
      </c>
      <c r="B404" s="3" t="s">
        <v>273</v>
      </c>
      <c r="C404" s="3" t="s">
        <v>14</v>
      </c>
      <c r="D404" s="3" t="s">
        <v>771</v>
      </c>
      <c r="E404" s="3" t="s">
        <v>632</v>
      </c>
      <c r="F404" s="3" t="s">
        <v>633</v>
      </c>
      <c r="G404" s="3" t="s">
        <v>634</v>
      </c>
      <c r="H404" s="3" t="s">
        <v>635</v>
      </c>
      <c r="I404" s="22" t="s">
        <v>868</v>
      </c>
      <c r="J404" s="22" t="s">
        <v>869</v>
      </c>
      <c r="K404" s="3" t="s">
        <v>636</v>
      </c>
      <c r="L404" s="4">
        <v>2096637</v>
      </c>
      <c r="M404" s="4">
        <v>649.75</v>
      </c>
      <c r="N404" s="4">
        <v>0</v>
      </c>
      <c r="O404" s="4">
        <f t="shared" si="21"/>
        <v>2097286.75</v>
      </c>
      <c r="P404" s="4">
        <v>2097286.75</v>
      </c>
      <c r="Q404" s="9"/>
      <c r="R404" s="10">
        <f t="shared" si="19"/>
        <v>2097286.75</v>
      </c>
      <c r="S404" s="10">
        <v>2097286.75</v>
      </c>
      <c r="T404" s="8">
        <v>0</v>
      </c>
      <c r="U404" s="4">
        <f t="shared" si="20"/>
        <v>0</v>
      </c>
    </row>
    <row r="405" spans="1:21" ht="55.2" x14ac:dyDescent="0.3">
      <c r="A405" s="3" t="s">
        <v>211</v>
      </c>
      <c r="B405" s="3" t="s">
        <v>273</v>
      </c>
      <c r="C405" s="3" t="s">
        <v>14</v>
      </c>
      <c r="D405" s="3" t="s">
        <v>773</v>
      </c>
      <c r="E405" s="3" t="s">
        <v>621</v>
      </c>
      <c r="F405" s="3" t="s">
        <v>622</v>
      </c>
      <c r="G405" s="3" t="s">
        <v>623</v>
      </c>
      <c r="H405" s="3" t="s">
        <v>624</v>
      </c>
      <c r="I405" s="22" t="s">
        <v>868</v>
      </c>
      <c r="J405" s="22" t="s">
        <v>869</v>
      </c>
      <c r="K405" s="3" t="s">
        <v>616</v>
      </c>
      <c r="L405" s="4">
        <v>2281755</v>
      </c>
      <c r="M405" s="4">
        <v>19000</v>
      </c>
      <c r="N405" s="4">
        <v>0</v>
      </c>
      <c r="O405" s="4">
        <f t="shared" si="21"/>
        <v>2300755</v>
      </c>
      <c r="P405" s="4">
        <v>2300132</v>
      </c>
      <c r="Q405" s="9">
        <v>-200496</v>
      </c>
      <c r="R405" s="10">
        <f t="shared" si="19"/>
        <v>2099636</v>
      </c>
      <c r="S405" s="10">
        <v>2099636</v>
      </c>
      <c r="T405" s="8"/>
      <c r="U405" s="4">
        <f t="shared" si="20"/>
        <v>201119</v>
      </c>
    </row>
    <row r="406" spans="1:21" ht="55.2" x14ac:dyDescent="0.3">
      <c r="A406" s="3" t="s">
        <v>115</v>
      </c>
      <c r="B406" s="3" t="s">
        <v>273</v>
      </c>
      <c r="C406" s="3" t="s">
        <v>14</v>
      </c>
      <c r="D406" s="3" t="s">
        <v>839</v>
      </c>
      <c r="E406" s="3" t="s">
        <v>597</v>
      </c>
      <c r="F406" s="3" t="s">
        <v>598</v>
      </c>
      <c r="G406" s="3" t="s">
        <v>599</v>
      </c>
      <c r="H406" s="3" t="s">
        <v>600</v>
      </c>
      <c r="I406" s="22" t="s">
        <v>868</v>
      </c>
      <c r="J406" s="22" t="s">
        <v>869</v>
      </c>
      <c r="K406" s="3" t="s">
        <v>601</v>
      </c>
      <c r="L406" s="4">
        <v>2265061</v>
      </c>
      <c r="M406" s="4">
        <v>0</v>
      </c>
      <c r="N406" s="4">
        <v>0</v>
      </c>
      <c r="O406" s="4">
        <f t="shared" si="21"/>
        <v>2265061</v>
      </c>
      <c r="P406" s="4">
        <v>2120729.73</v>
      </c>
      <c r="Q406" s="9"/>
      <c r="R406" s="10">
        <f t="shared" si="19"/>
        <v>2120729.73</v>
      </c>
      <c r="S406" s="10">
        <v>2120729.73</v>
      </c>
      <c r="T406" s="8">
        <v>0</v>
      </c>
      <c r="U406" s="4">
        <f t="shared" si="20"/>
        <v>144331.27000000002</v>
      </c>
    </row>
    <row r="407" spans="1:21" ht="55.2" x14ac:dyDescent="0.3">
      <c r="A407" s="3" t="s">
        <v>35</v>
      </c>
      <c r="B407" s="3" t="s">
        <v>273</v>
      </c>
      <c r="C407" s="3" t="s">
        <v>14</v>
      </c>
      <c r="D407" s="3" t="s">
        <v>777</v>
      </c>
      <c r="E407" s="3" t="s">
        <v>619</v>
      </c>
      <c r="F407" s="3" t="s">
        <v>620</v>
      </c>
      <c r="G407" s="3" t="s">
        <v>614</v>
      </c>
      <c r="H407" s="3" t="s">
        <v>615</v>
      </c>
      <c r="I407" s="22" t="s">
        <v>868</v>
      </c>
      <c r="J407" s="22" t="s">
        <v>869</v>
      </c>
      <c r="K407" s="3" t="s">
        <v>616</v>
      </c>
      <c r="L407" s="4">
        <v>2693444</v>
      </c>
      <c r="M407" s="4">
        <v>0</v>
      </c>
      <c r="N407" s="4">
        <v>0</v>
      </c>
      <c r="O407" s="4">
        <f t="shared" si="21"/>
        <v>2693444</v>
      </c>
      <c r="P407" s="4">
        <v>2409716</v>
      </c>
      <c r="Q407" s="9">
        <v>-273092</v>
      </c>
      <c r="R407" s="10">
        <f t="shared" si="19"/>
        <v>2136624</v>
      </c>
      <c r="S407" s="10">
        <v>2136624</v>
      </c>
      <c r="T407" s="8"/>
      <c r="U407" s="4">
        <f t="shared" si="20"/>
        <v>556820</v>
      </c>
    </row>
    <row r="408" spans="1:21" ht="41.4" x14ac:dyDescent="0.3">
      <c r="A408" s="3" t="s">
        <v>215</v>
      </c>
      <c r="B408" s="3" t="s">
        <v>215</v>
      </c>
      <c r="C408" s="3" t="s">
        <v>14</v>
      </c>
      <c r="D408" s="3" t="s">
        <v>779</v>
      </c>
      <c r="E408" s="3" t="s">
        <v>577</v>
      </c>
      <c r="F408" s="3" t="s">
        <v>578</v>
      </c>
      <c r="G408" s="3" t="s">
        <v>579</v>
      </c>
      <c r="H408" s="3" t="s">
        <v>580</v>
      </c>
      <c r="I408" s="22" t="s">
        <v>1073</v>
      </c>
      <c r="J408" s="22" t="s">
        <v>951</v>
      </c>
      <c r="K408" s="3" t="s">
        <v>581</v>
      </c>
      <c r="L408" s="4">
        <v>2400000</v>
      </c>
      <c r="M408" s="4">
        <v>0</v>
      </c>
      <c r="N408" s="4">
        <v>0</v>
      </c>
      <c r="O408" s="4">
        <f t="shared" si="21"/>
        <v>2400000</v>
      </c>
      <c r="P408" s="4">
        <v>2190000</v>
      </c>
      <c r="Q408" s="9"/>
      <c r="R408" s="10">
        <f t="shared" si="19"/>
        <v>2190000</v>
      </c>
      <c r="S408" s="10">
        <v>2186460.1800000002</v>
      </c>
      <c r="T408" s="8">
        <v>3539.82</v>
      </c>
      <c r="U408" s="4">
        <f t="shared" si="20"/>
        <v>210000</v>
      </c>
    </row>
    <row r="409" spans="1:21" ht="55.2" x14ac:dyDescent="0.3">
      <c r="A409" s="3" t="s">
        <v>207</v>
      </c>
      <c r="B409" s="3" t="s">
        <v>273</v>
      </c>
      <c r="C409" s="3" t="s">
        <v>14</v>
      </c>
      <c r="D409" s="3" t="s">
        <v>770</v>
      </c>
      <c r="E409" s="3" t="s">
        <v>627</v>
      </c>
      <c r="F409" s="3" t="s">
        <v>628</v>
      </c>
      <c r="G409" s="3" t="s">
        <v>629</v>
      </c>
      <c r="H409" s="3" t="s">
        <v>630</v>
      </c>
      <c r="I409" s="22" t="s">
        <v>868</v>
      </c>
      <c r="J409" s="22" t="s">
        <v>869</v>
      </c>
      <c r="K409" s="3" t="s">
        <v>631</v>
      </c>
      <c r="L409" s="4">
        <v>2278097</v>
      </c>
      <c r="M409" s="4">
        <v>0</v>
      </c>
      <c r="N409" s="4">
        <v>0</v>
      </c>
      <c r="O409" s="4">
        <f t="shared" si="21"/>
        <v>2278097</v>
      </c>
      <c r="P409" s="4">
        <v>2260466</v>
      </c>
      <c r="Q409" s="9"/>
      <c r="R409" s="10">
        <f t="shared" si="19"/>
        <v>2260466</v>
      </c>
      <c r="S409" s="10">
        <v>2260466</v>
      </c>
      <c r="T409" s="8">
        <v>0</v>
      </c>
      <c r="U409" s="4">
        <f t="shared" si="20"/>
        <v>17631</v>
      </c>
    </row>
    <row r="410" spans="1:21" ht="55.2" x14ac:dyDescent="0.3">
      <c r="A410" s="3" t="s">
        <v>211</v>
      </c>
      <c r="B410" s="3" t="s">
        <v>273</v>
      </c>
      <c r="C410" s="3" t="s">
        <v>14</v>
      </c>
      <c r="D410" s="3" t="s">
        <v>769</v>
      </c>
      <c r="E410" s="3" t="s">
        <v>654</v>
      </c>
      <c r="F410" s="3" t="s">
        <v>655</v>
      </c>
      <c r="G410" s="3" t="s">
        <v>642</v>
      </c>
      <c r="H410" s="3" t="s">
        <v>643</v>
      </c>
      <c r="I410" s="22" t="s">
        <v>868</v>
      </c>
      <c r="J410" s="22" t="s">
        <v>869</v>
      </c>
      <c r="K410" s="3" t="s">
        <v>644</v>
      </c>
      <c r="L410" s="4">
        <v>2279844</v>
      </c>
      <c r="M410" s="4">
        <v>500</v>
      </c>
      <c r="N410" s="4">
        <v>0</v>
      </c>
      <c r="O410" s="4">
        <f t="shared" si="21"/>
        <v>2280344</v>
      </c>
      <c r="P410" s="4">
        <v>2279850.1</v>
      </c>
      <c r="Q410" s="9"/>
      <c r="R410" s="10">
        <f t="shared" si="19"/>
        <v>2279850.1</v>
      </c>
      <c r="S410" s="10">
        <v>2251912.66</v>
      </c>
      <c r="T410" s="8">
        <v>27937.440000000002</v>
      </c>
      <c r="U410" s="4">
        <f t="shared" si="20"/>
        <v>493.89999999990687</v>
      </c>
    </row>
    <row r="411" spans="1:21" ht="27.6" x14ac:dyDescent="0.3">
      <c r="A411" s="3" t="s">
        <v>12</v>
      </c>
      <c r="B411" s="3" t="s">
        <v>267</v>
      </c>
      <c r="C411" s="3" t="s">
        <v>14</v>
      </c>
      <c r="D411" s="3" t="s">
        <v>781</v>
      </c>
      <c r="E411" s="3" t="s">
        <v>568</v>
      </c>
      <c r="F411" s="3" t="s">
        <v>569</v>
      </c>
      <c r="G411" s="3" t="s">
        <v>570</v>
      </c>
      <c r="H411" s="3" t="s">
        <v>569</v>
      </c>
      <c r="I411" s="22" t="s">
        <v>1074</v>
      </c>
      <c r="J411" s="22" t="s">
        <v>1075</v>
      </c>
      <c r="K411" s="3" t="s">
        <v>571</v>
      </c>
      <c r="L411" s="4">
        <v>3300000</v>
      </c>
      <c r="M411" s="4">
        <v>0</v>
      </c>
      <c r="N411" s="4">
        <v>0</v>
      </c>
      <c r="O411" s="4">
        <f t="shared" si="21"/>
        <v>3300000</v>
      </c>
      <c r="P411" s="4">
        <v>2281987.88</v>
      </c>
      <c r="Q411" s="9"/>
      <c r="R411" s="10">
        <f t="shared" si="19"/>
        <v>2281987.88</v>
      </c>
      <c r="S411" s="10">
        <v>2269641.9900000002</v>
      </c>
      <c r="T411" s="8">
        <v>12345.885400000001</v>
      </c>
      <c r="U411" s="4">
        <f t="shared" si="20"/>
        <v>1018012.1200000001</v>
      </c>
    </row>
    <row r="412" spans="1:21" ht="55.2" x14ac:dyDescent="0.3">
      <c r="A412" s="3" t="s">
        <v>209</v>
      </c>
      <c r="B412" s="3" t="s">
        <v>273</v>
      </c>
      <c r="C412" s="3" t="s">
        <v>14</v>
      </c>
      <c r="D412" s="3" t="s">
        <v>770</v>
      </c>
      <c r="E412" s="3" t="s">
        <v>627</v>
      </c>
      <c r="F412" s="3" t="s">
        <v>628</v>
      </c>
      <c r="G412" s="3" t="s">
        <v>629</v>
      </c>
      <c r="H412" s="3" t="s">
        <v>630</v>
      </c>
      <c r="I412" s="22" t="s">
        <v>868</v>
      </c>
      <c r="J412" s="22" t="s">
        <v>869</v>
      </c>
      <c r="K412" s="3" t="s">
        <v>631</v>
      </c>
      <c r="L412" s="4">
        <v>2339226</v>
      </c>
      <c r="M412" s="4">
        <v>0</v>
      </c>
      <c r="N412" s="4">
        <v>0</v>
      </c>
      <c r="O412" s="4">
        <f t="shared" si="21"/>
        <v>2339226</v>
      </c>
      <c r="P412" s="4">
        <v>2303849</v>
      </c>
      <c r="Q412" s="9"/>
      <c r="R412" s="10">
        <f t="shared" si="19"/>
        <v>2303849</v>
      </c>
      <c r="S412" s="10">
        <v>2303849</v>
      </c>
      <c r="T412" s="8">
        <v>0</v>
      </c>
      <c r="U412" s="4">
        <f t="shared" si="20"/>
        <v>35377</v>
      </c>
    </row>
    <row r="413" spans="1:21" ht="55.2" x14ac:dyDescent="0.3">
      <c r="A413" s="3" t="s">
        <v>207</v>
      </c>
      <c r="B413" s="3" t="s">
        <v>273</v>
      </c>
      <c r="C413" s="3" t="s">
        <v>14</v>
      </c>
      <c r="D413" s="3" t="s">
        <v>773</v>
      </c>
      <c r="E413" s="3" t="s">
        <v>621</v>
      </c>
      <c r="F413" s="3" t="s">
        <v>622</v>
      </c>
      <c r="G413" s="3" t="s">
        <v>623</v>
      </c>
      <c r="H413" s="3" t="s">
        <v>624</v>
      </c>
      <c r="I413" s="22" t="s">
        <v>868</v>
      </c>
      <c r="J413" s="22" t="s">
        <v>869</v>
      </c>
      <c r="K413" s="3" t="s">
        <v>616</v>
      </c>
      <c r="L413" s="4">
        <v>2544365</v>
      </c>
      <c r="M413" s="4">
        <v>0</v>
      </c>
      <c r="N413" s="4">
        <v>0</v>
      </c>
      <c r="O413" s="4">
        <f t="shared" si="21"/>
        <v>2544365</v>
      </c>
      <c r="P413" s="4">
        <v>2503034</v>
      </c>
      <c r="Q413" s="9">
        <v>-197177</v>
      </c>
      <c r="R413" s="10">
        <f t="shared" si="19"/>
        <v>2305857</v>
      </c>
      <c r="S413" s="10">
        <v>2305857</v>
      </c>
      <c r="T413" s="8"/>
      <c r="U413" s="4">
        <f t="shared" si="20"/>
        <v>238508</v>
      </c>
    </row>
    <row r="414" spans="1:21" ht="69" x14ac:dyDescent="0.3">
      <c r="A414" s="3" t="s">
        <v>35</v>
      </c>
      <c r="B414" s="3" t="s">
        <v>108</v>
      </c>
      <c r="C414" s="3" t="s">
        <v>14</v>
      </c>
      <c r="D414" s="3" t="s">
        <v>821</v>
      </c>
      <c r="E414" s="3" t="s">
        <v>129</v>
      </c>
      <c r="F414" s="3" t="s">
        <v>120</v>
      </c>
      <c r="G414" s="3" t="s">
        <v>121</v>
      </c>
      <c r="H414" s="3" t="s">
        <v>120</v>
      </c>
      <c r="I414" s="22" t="s">
        <v>1039</v>
      </c>
      <c r="J414" s="22" t="s">
        <v>1040</v>
      </c>
      <c r="K414" s="3" t="s">
        <v>131</v>
      </c>
      <c r="L414" s="4">
        <v>2800000</v>
      </c>
      <c r="M414" s="4">
        <v>0</v>
      </c>
      <c r="N414" s="4">
        <v>0</v>
      </c>
      <c r="O414" s="4">
        <f t="shared" si="21"/>
        <v>2800000</v>
      </c>
      <c r="P414" s="4">
        <v>2314240</v>
      </c>
      <c r="Q414" s="9"/>
      <c r="R414" s="10">
        <f t="shared" si="19"/>
        <v>2314240</v>
      </c>
      <c r="S414" s="10">
        <v>2273280</v>
      </c>
      <c r="T414" s="8">
        <v>40960</v>
      </c>
      <c r="U414" s="4">
        <f t="shared" si="20"/>
        <v>485760</v>
      </c>
    </row>
    <row r="415" spans="1:21" ht="55.2" x14ac:dyDescent="0.3">
      <c r="A415" s="3" t="s">
        <v>132</v>
      </c>
      <c r="B415" s="3" t="s">
        <v>273</v>
      </c>
      <c r="C415" s="3" t="s">
        <v>14</v>
      </c>
      <c r="D415" s="3" t="s">
        <v>775</v>
      </c>
      <c r="E415" s="3" t="s">
        <v>612</v>
      </c>
      <c r="F415" s="3" t="s">
        <v>613</v>
      </c>
      <c r="G415" s="3" t="s">
        <v>614</v>
      </c>
      <c r="H415" s="3" t="s">
        <v>615</v>
      </c>
      <c r="I415" s="22" t="s">
        <v>868</v>
      </c>
      <c r="J415" s="22" t="s">
        <v>869</v>
      </c>
      <c r="K415" s="3" t="s">
        <v>616</v>
      </c>
      <c r="L415" s="4">
        <v>2592322</v>
      </c>
      <c r="M415" s="4">
        <v>0</v>
      </c>
      <c r="N415" s="4">
        <v>0</v>
      </c>
      <c r="O415" s="4">
        <f t="shared" si="21"/>
        <v>2592322</v>
      </c>
      <c r="P415" s="4">
        <v>2541035</v>
      </c>
      <c r="Q415" s="9">
        <v>-206028</v>
      </c>
      <c r="R415" s="10">
        <f t="shared" si="19"/>
        <v>2335007</v>
      </c>
      <c r="S415" s="10">
        <v>2335007</v>
      </c>
      <c r="T415" s="8"/>
      <c r="U415" s="4">
        <f t="shared" si="20"/>
        <v>257315</v>
      </c>
    </row>
    <row r="416" spans="1:21" ht="55.2" x14ac:dyDescent="0.3">
      <c r="A416" s="3" t="s">
        <v>209</v>
      </c>
      <c r="B416" s="3" t="s">
        <v>273</v>
      </c>
      <c r="C416" s="3" t="s">
        <v>14</v>
      </c>
      <c r="D416" s="3" t="s">
        <v>773</v>
      </c>
      <c r="E416" s="3" t="s">
        <v>621</v>
      </c>
      <c r="F416" s="3" t="s">
        <v>622</v>
      </c>
      <c r="G416" s="3" t="s">
        <v>623</v>
      </c>
      <c r="H416" s="3" t="s">
        <v>624</v>
      </c>
      <c r="I416" s="22" t="s">
        <v>868</v>
      </c>
      <c r="J416" s="22" t="s">
        <v>869</v>
      </c>
      <c r="K416" s="3" t="s">
        <v>616</v>
      </c>
      <c r="L416" s="4">
        <v>2612453</v>
      </c>
      <c r="M416" s="4">
        <v>0</v>
      </c>
      <c r="N416" s="4">
        <v>0</v>
      </c>
      <c r="O416" s="4">
        <f t="shared" si="21"/>
        <v>2612453</v>
      </c>
      <c r="P416" s="4">
        <v>2548190</v>
      </c>
      <c r="Q416" s="9">
        <v>-181073</v>
      </c>
      <c r="R416" s="10">
        <f t="shared" si="19"/>
        <v>2367117</v>
      </c>
      <c r="S416" s="10">
        <v>2367117</v>
      </c>
      <c r="T416" s="8"/>
      <c r="U416" s="4">
        <f t="shared" si="20"/>
        <v>245336</v>
      </c>
    </row>
    <row r="417" spans="1:21" ht="55.2" x14ac:dyDescent="0.3">
      <c r="A417" s="3" t="s">
        <v>203</v>
      </c>
      <c r="B417" s="3" t="s">
        <v>273</v>
      </c>
      <c r="C417" s="3" t="s">
        <v>14</v>
      </c>
      <c r="D417" s="3" t="s">
        <v>769</v>
      </c>
      <c r="E417" s="3" t="s">
        <v>654</v>
      </c>
      <c r="F417" s="3" t="s">
        <v>655</v>
      </c>
      <c r="G417" s="3" t="s">
        <v>642</v>
      </c>
      <c r="H417" s="3" t="s">
        <v>643</v>
      </c>
      <c r="I417" s="22" t="s">
        <v>868</v>
      </c>
      <c r="J417" s="22" t="s">
        <v>869</v>
      </c>
      <c r="K417" s="3" t="s">
        <v>644</v>
      </c>
      <c r="L417" s="4">
        <v>2279844</v>
      </c>
      <c r="M417" s="4">
        <v>120771</v>
      </c>
      <c r="N417" s="4">
        <v>0</v>
      </c>
      <c r="O417" s="4">
        <f t="shared" si="21"/>
        <v>2400615</v>
      </c>
      <c r="P417" s="4">
        <v>2399936.91</v>
      </c>
      <c r="Q417" s="9"/>
      <c r="R417" s="10">
        <f t="shared" si="19"/>
        <v>2399936.91</v>
      </c>
      <c r="S417" s="10">
        <v>2374747.3200000003</v>
      </c>
      <c r="T417" s="8">
        <v>25189.59</v>
      </c>
      <c r="U417" s="4">
        <f t="shared" si="20"/>
        <v>678.08999999985099</v>
      </c>
    </row>
    <row r="418" spans="1:21" ht="55.2" x14ac:dyDescent="0.3">
      <c r="A418" s="3" t="s">
        <v>205</v>
      </c>
      <c r="B418" s="3" t="s">
        <v>273</v>
      </c>
      <c r="C418" s="3" t="s">
        <v>14</v>
      </c>
      <c r="D418" s="3" t="s">
        <v>770</v>
      </c>
      <c r="E418" s="3" t="s">
        <v>627</v>
      </c>
      <c r="F418" s="3" t="s">
        <v>628</v>
      </c>
      <c r="G418" s="3" t="s">
        <v>629</v>
      </c>
      <c r="H418" s="3" t="s">
        <v>630</v>
      </c>
      <c r="I418" s="22" t="s">
        <v>868</v>
      </c>
      <c r="J418" s="22" t="s">
        <v>869</v>
      </c>
      <c r="K418" s="3" t="s">
        <v>631</v>
      </c>
      <c r="L418" s="4">
        <v>2311664</v>
      </c>
      <c r="M418" s="4">
        <v>102000</v>
      </c>
      <c r="N418" s="4">
        <v>0</v>
      </c>
      <c r="O418" s="4">
        <f t="shared" si="21"/>
        <v>2413664</v>
      </c>
      <c r="P418" s="4">
        <v>2412932</v>
      </c>
      <c r="Q418" s="9"/>
      <c r="R418" s="10">
        <f t="shared" si="19"/>
        <v>2412932</v>
      </c>
      <c r="S418" s="10">
        <v>2412932</v>
      </c>
      <c r="T418" s="8">
        <v>0</v>
      </c>
      <c r="U418" s="4">
        <f t="shared" si="20"/>
        <v>732</v>
      </c>
    </row>
    <row r="419" spans="1:21" ht="55.2" x14ac:dyDescent="0.3">
      <c r="A419" s="3" t="s">
        <v>205</v>
      </c>
      <c r="B419" s="3" t="s">
        <v>273</v>
      </c>
      <c r="C419" s="3" t="s">
        <v>14</v>
      </c>
      <c r="D419" s="3" t="s">
        <v>773</v>
      </c>
      <c r="E419" s="3" t="s">
        <v>621</v>
      </c>
      <c r="F419" s="3" t="s">
        <v>622</v>
      </c>
      <c r="G419" s="3" t="s">
        <v>623</v>
      </c>
      <c r="H419" s="3" t="s">
        <v>624</v>
      </c>
      <c r="I419" s="22" t="s">
        <v>868</v>
      </c>
      <c r="J419" s="22" t="s">
        <v>869</v>
      </c>
      <c r="K419" s="3" t="s">
        <v>616</v>
      </c>
      <c r="L419" s="4">
        <v>2583018</v>
      </c>
      <c r="M419" s="4">
        <v>76000</v>
      </c>
      <c r="N419" s="4">
        <v>0</v>
      </c>
      <c r="O419" s="4">
        <f t="shared" si="21"/>
        <v>2659018</v>
      </c>
      <c r="P419" s="4">
        <v>2658141</v>
      </c>
      <c r="Q419" s="9">
        <v>-212217</v>
      </c>
      <c r="R419" s="10">
        <f t="shared" si="19"/>
        <v>2445924</v>
      </c>
      <c r="S419" s="10">
        <v>2445924</v>
      </c>
      <c r="T419" s="8"/>
      <c r="U419" s="4">
        <f t="shared" si="20"/>
        <v>213094</v>
      </c>
    </row>
    <row r="420" spans="1:21" ht="55.2" x14ac:dyDescent="0.3">
      <c r="A420" s="3" t="s">
        <v>215</v>
      </c>
      <c r="B420" s="3" t="s">
        <v>273</v>
      </c>
      <c r="C420" s="3" t="s">
        <v>14</v>
      </c>
      <c r="D420" s="3" t="s">
        <v>773</v>
      </c>
      <c r="E420" s="3" t="s">
        <v>621</v>
      </c>
      <c r="F420" s="3" t="s">
        <v>622</v>
      </c>
      <c r="G420" s="3" t="s">
        <v>623</v>
      </c>
      <c r="H420" s="3" t="s">
        <v>624</v>
      </c>
      <c r="I420" s="22" t="s">
        <v>868</v>
      </c>
      <c r="J420" s="22" t="s">
        <v>869</v>
      </c>
      <c r="K420" s="3" t="s">
        <v>616</v>
      </c>
      <c r="L420" s="4">
        <v>2274060</v>
      </c>
      <c r="M420" s="4">
        <v>880000</v>
      </c>
      <c r="N420" s="4">
        <v>0</v>
      </c>
      <c r="O420" s="4">
        <f t="shared" si="21"/>
        <v>3154060</v>
      </c>
      <c r="P420" s="4">
        <v>2672278</v>
      </c>
      <c r="Q420" s="9">
        <v>-186910</v>
      </c>
      <c r="R420" s="10">
        <f t="shared" si="19"/>
        <v>2485368</v>
      </c>
      <c r="S420" s="10">
        <v>2485368</v>
      </c>
      <c r="T420" s="8"/>
      <c r="U420" s="4">
        <f t="shared" si="20"/>
        <v>668692</v>
      </c>
    </row>
    <row r="421" spans="1:21" ht="55.2" x14ac:dyDescent="0.3">
      <c r="A421" s="3" t="s">
        <v>35</v>
      </c>
      <c r="B421" s="3" t="s">
        <v>273</v>
      </c>
      <c r="C421" s="3" t="s">
        <v>14</v>
      </c>
      <c r="D421" s="3" t="s">
        <v>839</v>
      </c>
      <c r="E421" s="3" t="s">
        <v>597</v>
      </c>
      <c r="F421" s="3" t="s">
        <v>598</v>
      </c>
      <c r="G421" s="3" t="s">
        <v>599</v>
      </c>
      <c r="H421" s="3" t="s">
        <v>600</v>
      </c>
      <c r="I421" s="22" t="s">
        <v>868</v>
      </c>
      <c r="J421" s="22" t="s">
        <v>869</v>
      </c>
      <c r="K421" s="3" t="s">
        <v>601</v>
      </c>
      <c r="L421" s="4">
        <v>2803864</v>
      </c>
      <c r="M421" s="4">
        <v>-37000</v>
      </c>
      <c r="N421" s="4">
        <v>0</v>
      </c>
      <c r="O421" s="4">
        <f t="shared" si="21"/>
        <v>2766864</v>
      </c>
      <c r="P421" s="4">
        <v>2522177.71</v>
      </c>
      <c r="Q421" s="9"/>
      <c r="R421" s="10">
        <f t="shared" si="19"/>
        <v>2522177.71</v>
      </c>
      <c r="S421" s="10">
        <v>2522177.71</v>
      </c>
      <c r="T421" s="8">
        <v>0</v>
      </c>
      <c r="U421" s="4">
        <f t="shared" si="20"/>
        <v>244686.29000000004</v>
      </c>
    </row>
    <row r="422" spans="1:21" ht="82.8" x14ac:dyDescent="0.3">
      <c r="A422" s="3" t="s">
        <v>211</v>
      </c>
      <c r="B422" s="3" t="s">
        <v>13</v>
      </c>
      <c r="C422" s="3" t="s">
        <v>14</v>
      </c>
      <c r="D422" s="3" t="s">
        <v>779</v>
      </c>
      <c r="E422" s="3" t="s">
        <v>590</v>
      </c>
      <c r="F422" s="3" t="s">
        <v>578</v>
      </c>
      <c r="G422" s="3" t="s">
        <v>579</v>
      </c>
      <c r="H422" s="3" t="s">
        <v>580</v>
      </c>
      <c r="I422" s="22" t="s">
        <v>878</v>
      </c>
      <c r="J422" s="22" t="s">
        <v>879</v>
      </c>
      <c r="K422" s="3" t="s">
        <v>591</v>
      </c>
      <c r="L422" s="4">
        <v>2400000</v>
      </c>
      <c r="M422" s="4">
        <v>127782</v>
      </c>
      <c r="N422" s="4">
        <v>0</v>
      </c>
      <c r="O422" s="4">
        <f t="shared" si="21"/>
        <v>2527782</v>
      </c>
      <c r="P422" s="4">
        <v>2527781.2799999998</v>
      </c>
      <c r="Q422" s="9"/>
      <c r="R422" s="10">
        <f t="shared" si="19"/>
        <v>2527781.2799999998</v>
      </c>
      <c r="S422" s="10">
        <v>2524052.9899999998</v>
      </c>
      <c r="T422" s="8">
        <v>3728.29</v>
      </c>
      <c r="U422" s="4">
        <f t="shared" si="20"/>
        <v>0.72000000020489097</v>
      </c>
    </row>
    <row r="423" spans="1:21" ht="82.8" x14ac:dyDescent="0.3">
      <c r="A423" s="3" t="s">
        <v>12</v>
      </c>
      <c r="B423" s="3" t="s">
        <v>13</v>
      </c>
      <c r="C423" s="3" t="s">
        <v>14</v>
      </c>
      <c r="D423" s="3" t="s">
        <v>803</v>
      </c>
      <c r="E423" s="3" t="s">
        <v>280</v>
      </c>
      <c r="F423" s="3" t="s">
        <v>281</v>
      </c>
      <c r="G423" s="3" t="s">
        <v>282</v>
      </c>
      <c r="H423" s="3" t="s">
        <v>283</v>
      </c>
      <c r="I423" s="22" t="s">
        <v>878</v>
      </c>
      <c r="J423" s="22" t="s">
        <v>879</v>
      </c>
      <c r="K423" s="3" t="s">
        <v>284</v>
      </c>
      <c r="L423" s="4">
        <v>2835000</v>
      </c>
      <c r="M423" s="4">
        <v>0</v>
      </c>
      <c r="N423" s="4">
        <v>-100000</v>
      </c>
      <c r="O423" s="4">
        <f t="shared" si="21"/>
        <v>2735000</v>
      </c>
      <c r="P423" s="4">
        <v>2543106.04</v>
      </c>
      <c r="Q423" s="9"/>
      <c r="R423" s="10">
        <f t="shared" si="19"/>
        <v>2543106.04</v>
      </c>
      <c r="S423" s="10">
        <v>2543106.04</v>
      </c>
      <c r="T423" s="8">
        <v>0</v>
      </c>
      <c r="U423" s="4">
        <f t="shared" si="20"/>
        <v>191893.95999999996</v>
      </c>
    </row>
    <row r="424" spans="1:21" ht="55.2" x14ac:dyDescent="0.3">
      <c r="A424" s="3" t="s">
        <v>209</v>
      </c>
      <c r="B424" s="3" t="s">
        <v>273</v>
      </c>
      <c r="C424" s="3" t="s">
        <v>14</v>
      </c>
      <c r="D424" s="3" t="s">
        <v>772</v>
      </c>
      <c r="E424" s="3" t="s">
        <v>656</v>
      </c>
      <c r="F424" s="3" t="s">
        <v>657</v>
      </c>
      <c r="G424" s="3" t="s">
        <v>642</v>
      </c>
      <c r="H424" s="3" t="s">
        <v>643</v>
      </c>
      <c r="I424" s="22" t="s">
        <v>868</v>
      </c>
      <c r="J424" s="22" t="s">
        <v>869</v>
      </c>
      <c r="K424" s="3" t="s">
        <v>644</v>
      </c>
      <c r="L424" s="4">
        <v>2598342</v>
      </c>
      <c r="M424" s="4">
        <v>0</v>
      </c>
      <c r="N424" s="4">
        <v>0</v>
      </c>
      <c r="O424" s="4">
        <f t="shared" si="21"/>
        <v>2598342</v>
      </c>
      <c r="P424" s="4">
        <v>2573671.25</v>
      </c>
      <c r="Q424" s="9"/>
      <c r="R424" s="10">
        <f t="shared" si="19"/>
        <v>2573671.25</v>
      </c>
      <c r="S424" s="10">
        <v>2544984.84</v>
      </c>
      <c r="T424" s="8">
        <v>28686.41</v>
      </c>
      <c r="U424" s="4">
        <f t="shared" si="20"/>
        <v>24670.75</v>
      </c>
    </row>
    <row r="425" spans="1:21" ht="55.2" x14ac:dyDescent="0.3">
      <c r="A425" s="3" t="s">
        <v>211</v>
      </c>
      <c r="B425" s="3" t="s">
        <v>273</v>
      </c>
      <c r="C425" s="3" t="s">
        <v>14</v>
      </c>
      <c r="D425" s="3" t="s">
        <v>772</v>
      </c>
      <c r="E425" s="3" t="s">
        <v>656</v>
      </c>
      <c r="F425" s="3" t="s">
        <v>657</v>
      </c>
      <c r="G425" s="3" t="s">
        <v>642</v>
      </c>
      <c r="H425" s="3" t="s">
        <v>643</v>
      </c>
      <c r="I425" s="22" t="s">
        <v>868</v>
      </c>
      <c r="J425" s="22" t="s">
        <v>869</v>
      </c>
      <c r="K425" s="3" t="s">
        <v>644</v>
      </c>
      <c r="L425" s="4">
        <v>2612454</v>
      </c>
      <c r="M425" s="4">
        <v>0</v>
      </c>
      <c r="N425" s="4">
        <v>0</v>
      </c>
      <c r="O425" s="4">
        <f t="shared" si="21"/>
        <v>2612454</v>
      </c>
      <c r="P425" s="4">
        <v>2597584.34</v>
      </c>
      <c r="Q425" s="9"/>
      <c r="R425" s="10">
        <f t="shared" si="19"/>
        <v>2597584.34</v>
      </c>
      <c r="S425" s="10">
        <v>2568335.15</v>
      </c>
      <c r="T425" s="8">
        <v>29249.19</v>
      </c>
      <c r="U425" s="4">
        <f t="shared" si="20"/>
        <v>14869.660000000149</v>
      </c>
    </row>
    <row r="426" spans="1:21" ht="55.2" x14ac:dyDescent="0.3">
      <c r="A426" s="3" t="s">
        <v>62</v>
      </c>
      <c r="B426" s="3" t="s">
        <v>62</v>
      </c>
      <c r="C426" s="3" t="s">
        <v>14</v>
      </c>
      <c r="D426" s="3" t="s">
        <v>799</v>
      </c>
      <c r="E426" s="3" t="s">
        <v>334</v>
      </c>
      <c r="F426" s="3" t="s">
        <v>311</v>
      </c>
      <c r="G426" s="3" t="s">
        <v>312</v>
      </c>
      <c r="H426" s="3" t="s">
        <v>311</v>
      </c>
      <c r="I426" s="22" t="s">
        <v>1050</v>
      </c>
      <c r="J426" s="22" t="s">
        <v>1051</v>
      </c>
      <c r="K426" s="3" t="s">
        <v>313</v>
      </c>
      <c r="L426" s="4">
        <v>1500000</v>
      </c>
      <c r="M426" s="4">
        <v>1400000</v>
      </c>
      <c r="N426" s="4">
        <v>0</v>
      </c>
      <c r="O426" s="4">
        <f t="shared" si="21"/>
        <v>2900000</v>
      </c>
      <c r="P426" s="4">
        <v>2626000</v>
      </c>
      <c r="Q426" s="9"/>
      <c r="R426" s="10">
        <f t="shared" si="19"/>
        <v>2626000</v>
      </c>
      <c r="S426" s="10">
        <v>2626000</v>
      </c>
      <c r="T426" s="8">
        <v>0</v>
      </c>
      <c r="U426" s="4">
        <f t="shared" si="20"/>
        <v>274000</v>
      </c>
    </row>
    <row r="427" spans="1:21" ht="55.2" x14ac:dyDescent="0.3">
      <c r="A427" s="3" t="s">
        <v>207</v>
      </c>
      <c r="B427" s="3" t="s">
        <v>273</v>
      </c>
      <c r="C427" s="3" t="s">
        <v>14</v>
      </c>
      <c r="D427" s="3" t="s">
        <v>772</v>
      </c>
      <c r="E427" s="3" t="s">
        <v>656</v>
      </c>
      <c r="F427" s="3" t="s">
        <v>657</v>
      </c>
      <c r="G427" s="3" t="s">
        <v>642</v>
      </c>
      <c r="H427" s="3" t="s">
        <v>643</v>
      </c>
      <c r="I427" s="22" t="s">
        <v>868</v>
      </c>
      <c r="J427" s="22" t="s">
        <v>869</v>
      </c>
      <c r="K427" s="3" t="s">
        <v>644</v>
      </c>
      <c r="L427" s="4">
        <v>2761998</v>
      </c>
      <c r="M427" s="4">
        <v>0</v>
      </c>
      <c r="N427" s="4">
        <v>0</v>
      </c>
      <c r="O427" s="4">
        <f t="shared" si="21"/>
        <v>2761998</v>
      </c>
      <c r="P427" s="4">
        <v>2740426.46</v>
      </c>
      <c r="Q427" s="9"/>
      <c r="R427" s="10">
        <f t="shared" si="19"/>
        <v>2740426.46</v>
      </c>
      <c r="S427" s="10">
        <v>2707141.27</v>
      </c>
      <c r="T427" s="8">
        <v>33285.19</v>
      </c>
      <c r="U427" s="4">
        <f t="shared" si="20"/>
        <v>21571.540000000037</v>
      </c>
    </row>
    <row r="428" spans="1:21" ht="55.2" x14ac:dyDescent="0.3">
      <c r="A428" s="3" t="s">
        <v>132</v>
      </c>
      <c r="B428" s="3" t="s">
        <v>273</v>
      </c>
      <c r="C428" s="3" t="s">
        <v>14</v>
      </c>
      <c r="D428" s="3" t="s">
        <v>771</v>
      </c>
      <c r="E428" s="3" t="s">
        <v>632</v>
      </c>
      <c r="F428" s="3" t="s">
        <v>633</v>
      </c>
      <c r="G428" s="3" t="s">
        <v>634</v>
      </c>
      <c r="H428" s="3" t="s">
        <v>635</v>
      </c>
      <c r="I428" s="22" t="s">
        <v>868</v>
      </c>
      <c r="J428" s="22" t="s">
        <v>869</v>
      </c>
      <c r="K428" s="3" t="s">
        <v>636</v>
      </c>
      <c r="L428" s="4">
        <v>3299356</v>
      </c>
      <c r="M428" s="4">
        <v>0</v>
      </c>
      <c r="N428" s="4">
        <v>0</v>
      </c>
      <c r="O428" s="4">
        <f t="shared" si="21"/>
        <v>3299356</v>
      </c>
      <c r="P428" s="4">
        <v>2747772.72</v>
      </c>
      <c r="Q428" s="9"/>
      <c r="R428" s="10">
        <f t="shared" si="19"/>
        <v>2747772.72</v>
      </c>
      <c r="S428" s="10">
        <v>2747772.72</v>
      </c>
      <c r="T428" s="8">
        <v>0</v>
      </c>
      <c r="U428" s="4">
        <f t="shared" si="20"/>
        <v>551583.2799999998</v>
      </c>
    </row>
    <row r="429" spans="1:21" ht="27.6" x14ac:dyDescent="0.3">
      <c r="A429" s="3" t="s">
        <v>45</v>
      </c>
      <c r="B429" s="3" t="s">
        <v>13</v>
      </c>
      <c r="C429" s="3" t="s">
        <v>14</v>
      </c>
      <c r="D429" s="3" t="s">
        <v>800</v>
      </c>
      <c r="E429" s="3" t="s">
        <v>306</v>
      </c>
      <c r="F429" s="3" t="s">
        <v>302</v>
      </c>
      <c r="G429" s="3" t="s">
        <v>307</v>
      </c>
      <c r="H429" s="3" t="s">
        <v>308</v>
      </c>
      <c r="I429" s="22" t="s">
        <v>882</v>
      </c>
      <c r="J429" s="22" t="s">
        <v>883</v>
      </c>
      <c r="K429" s="3" t="s">
        <v>309</v>
      </c>
      <c r="L429" s="4">
        <v>2600000</v>
      </c>
      <c r="M429" s="4">
        <v>2142449</v>
      </c>
      <c r="N429" s="4">
        <v>0</v>
      </c>
      <c r="O429" s="4">
        <f t="shared" si="21"/>
        <v>4742449</v>
      </c>
      <c r="P429" s="4">
        <v>3161449</v>
      </c>
      <c r="Q429" s="9">
        <v>-385000</v>
      </c>
      <c r="R429" s="10">
        <f t="shared" si="19"/>
        <v>2776449</v>
      </c>
      <c r="S429" s="10">
        <v>2776449</v>
      </c>
      <c r="T429" s="8">
        <v>0</v>
      </c>
      <c r="U429" s="4">
        <f t="shared" si="20"/>
        <v>1966000</v>
      </c>
    </row>
    <row r="430" spans="1:21" ht="55.2" x14ac:dyDescent="0.3">
      <c r="A430" s="3" t="s">
        <v>115</v>
      </c>
      <c r="B430" s="3" t="s">
        <v>108</v>
      </c>
      <c r="C430" s="3" t="s">
        <v>14</v>
      </c>
      <c r="D430" s="3" t="s">
        <v>791</v>
      </c>
      <c r="E430" s="3" t="s">
        <v>473</v>
      </c>
      <c r="F430" s="3" t="s">
        <v>445</v>
      </c>
      <c r="G430" s="3" t="s">
        <v>446</v>
      </c>
      <c r="H430" s="3" t="s">
        <v>447</v>
      </c>
      <c r="I430" s="22" t="s">
        <v>1076</v>
      </c>
      <c r="J430" s="22" t="s">
        <v>1077</v>
      </c>
      <c r="K430" s="3" t="s">
        <v>474</v>
      </c>
      <c r="L430" s="4">
        <v>4200000</v>
      </c>
      <c r="M430" s="4">
        <v>0</v>
      </c>
      <c r="N430" s="4">
        <v>-800000</v>
      </c>
      <c r="O430" s="4">
        <f t="shared" si="21"/>
        <v>3400000</v>
      </c>
      <c r="P430" s="4">
        <v>2824293.81</v>
      </c>
      <c r="Q430" s="9"/>
      <c r="R430" s="10">
        <f t="shared" si="19"/>
        <v>2824293.81</v>
      </c>
      <c r="S430" s="10">
        <v>2582979.79</v>
      </c>
      <c r="T430" s="8">
        <f>233086.581+8227.44</f>
        <v>241314.02100000001</v>
      </c>
      <c r="U430" s="4">
        <f t="shared" si="20"/>
        <v>575706.18999999994</v>
      </c>
    </row>
    <row r="431" spans="1:21" ht="55.2" x14ac:dyDescent="0.3">
      <c r="A431" s="3" t="s">
        <v>195</v>
      </c>
      <c r="B431" s="3" t="s">
        <v>273</v>
      </c>
      <c r="C431" s="3" t="s">
        <v>14</v>
      </c>
      <c r="D431" s="3" t="s">
        <v>776</v>
      </c>
      <c r="E431" s="3" t="s">
        <v>617</v>
      </c>
      <c r="F431" s="3" t="s">
        <v>618</v>
      </c>
      <c r="G431" s="3" t="s">
        <v>614</v>
      </c>
      <c r="H431" s="3" t="s">
        <v>615</v>
      </c>
      <c r="I431" s="22" t="s">
        <v>868</v>
      </c>
      <c r="J431" s="22" t="s">
        <v>869</v>
      </c>
      <c r="K431" s="3" t="s">
        <v>616</v>
      </c>
      <c r="L431" s="4">
        <v>3782771</v>
      </c>
      <c r="M431" s="4">
        <v>-186000</v>
      </c>
      <c r="N431" s="4">
        <v>0</v>
      </c>
      <c r="O431" s="4">
        <f t="shared" si="21"/>
        <v>3596771</v>
      </c>
      <c r="P431" s="4">
        <v>3058858</v>
      </c>
      <c r="Q431" s="9">
        <v>-229097</v>
      </c>
      <c r="R431" s="10">
        <f t="shared" si="19"/>
        <v>2829761</v>
      </c>
      <c r="S431" s="10">
        <v>2829761</v>
      </c>
      <c r="T431" s="8"/>
      <c r="U431" s="4">
        <f t="shared" si="20"/>
        <v>767010</v>
      </c>
    </row>
    <row r="432" spans="1:21" ht="55.2" x14ac:dyDescent="0.3">
      <c r="A432" s="3" t="s">
        <v>45</v>
      </c>
      <c r="B432" s="3" t="s">
        <v>273</v>
      </c>
      <c r="C432" s="3" t="s">
        <v>14</v>
      </c>
      <c r="D432" s="3" t="s">
        <v>777</v>
      </c>
      <c r="E432" s="3" t="s">
        <v>619</v>
      </c>
      <c r="F432" s="3" t="s">
        <v>620</v>
      </c>
      <c r="G432" s="3" t="s">
        <v>614</v>
      </c>
      <c r="H432" s="3" t="s">
        <v>615</v>
      </c>
      <c r="I432" s="22" t="s">
        <v>868</v>
      </c>
      <c r="J432" s="22" t="s">
        <v>869</v>
      </c>
      <c r="K432" s="3" t="s">
        <v>616</v>
      </c>
      <c r="L432" s="4">
        <v>3009225</v>
      </c>
      <c r="M432" s="4">
        <v>78000</v>
      </c>
      <c r="N432" s="4">
        <v>0</v>
      </c>
      <c r="O432" s="4">
        <f t="shared" si="21"/>
        <v>3087225</v>
      </c>
      <c r="P432" s="4">
        <v>3086466</v>
      </c>
      <c r="Q432" s="9">
        <v>-233382</v>
      </c>
      <c r="R432" s="10">
        <f t="shared" si="19"/>
        <v>2853084</v>
      </c>
      <c r="S432" s="10">
        <v>2853084</v>
      </c>
      <c r="T432" s="8"/>
      <c r="U432" s="4">
        <f t="shared" si="20"/>
        <v>234141</v>
      </c>
    </row>
    <row r="433" spans="1:21" ht="55.2" x14ac:dyDescent="0.3">
      <c r="A433" s="3" t="s">
        <v>12</v>
      </c>
      <c r="B433" s="3" t="s">
        <v>13</v>
      </c>
      <c r="C433" s="3" t="s">
        <v>14</v>
      </c>
      <c r="D433" s="3" t="s">
        <v>805</v>
      </c>
      <c r="E433" s="3" t="s">
        <v>269</v>
      </c>
      <c r="F433" s="3" t="s">
        <v>258</v>
      </c>
      <c r="G433" s="3" t="s">
        <v>259</v>
      </c>
      <c r="H433" s="3" t="s">
        <v>260</v>
      </c>
      <c r="I433" s="22" t="s">
        <v>882</v>
      </c>
      <c r="J433" s="22" t="s">
        <v>883</v>
      </c>
      <c r="K433" s="3" t="s">
        <v>270</v>
      </c>
      <c r="L433" s="4">
        <v>3000000</v>
      </c>
      <c r="M433" s="4">
        <v>0</v>
      </c>
      <c r="N433" s="4">
        <v>0</v>
      </c>
      <c r="O433" s="4">
        <f t="shared" si="21"/>
        <v>3000000</v>
      </c>
      <c r="P433" s="4">
        <v>2889174.2</v>
      </c>
      <c r="Q433" s="9"/>
      <c r="R433" s="10">
        <f t="shared" si="19"/>
        <v>2889174.2</v>
      </c>
      <c r="S433" s="10">
        <v>2876974.2</v>
      </c>
      <c r="T433" s="8">
        <v>12200</v>
      </c>
      <c r="U433" s="4">
        <f t="shared" si="20"/>
        <v>110825.79999999981</v>
      </c>
    </row>
    <row r="434" spans="1:21" ht="55.2" x14ac:dyDescent="0.3">
      <c r="A434" s="3" t="s">
        <v>12</v>
      </c>
      <c r="B434" s="3" t="s">
        <v>13</v>
      </c>
      <c r="C434" s="3" t="s">
        <v>14</v>
      </c>
      <c r="D434" s="3" t="s">
        <v>803</v>
      </c>
      <c r="E434" s="3" t="s">
        <v>285</v>
      </c>
      <c r="F434" s="3" t="s">
        <v>281</v>
      </c>
      <c r="G434" s="3" t="s">
        <v>282</v>
      </c>
      <c r="H434" s="3" t="s">
        <v>283</v>
      </c>
      <c r="I434" s="22" t="s">
        <v>944</v>
      </c>
      <c r="J434" s="22" t="s">
        <v>945</v>
      </c>
      <c r="K434" s="3" t="s">
        <v>286</v>
      </c>
      <c r="L434" s="4">
        <v>3000000</v>
      </c>
      <c r="M434" s="4">
        <v>0</v>
      </c>
      <c r="N434" s="4">
        <v>0</v>
      </c>
      <c r="O434" s="4">
        <f t="shared" si="21"/>
        <v>3000000</v>
      </c>
      <c r="P434" s="4">
        <v>2949752.56</v>
      </c>
      <c r="Q434" s="9"/>
      <c r="R434" s="10">
        <f t="shared" si="19"/>
        <v>2949752.56</v>
      </c>
      <c r="S434" s="10">
        <v>2917540.17</v>
      </c>
      <c r="T434" s="8">
        <v>32212.39</v>
      </c>
      <c r="U434" s="4">
        <f t="shared" si="20"/>
        <v>50247.439999999944</v>
      </c>
    </row>
    <row r="435" spans="1:21" ht="55.2" x14ac:dyDescent="0.3">
      <c r="A435" s="3" t="s">
        <v>62</v>
      </c>
      <c r="B435" s="3" t="s">
        <v>273</v>
      </c>
      <c r="C435" s="3" t="s">
        <v>14</v>
      </c>
      <c r="D435" s="3" t="s">
        <v>776</v>
      </c>
      <c r="E435" s="3" t="s">
        <v>617</v>
      </c>
      <c r="F435" s="3" t="s">
        <v>618</v>
      </c>
      <c r="G435" s="3" t="s">
        <v>614</v>
      </c>
      <c r="H435" s="3" t="s">
        <v>615</v>
      </c>
      <c r="I435" s="22" t="s">
        <v>868</v>
      </c>
      <c r="J435" s="22" t="s">
        <v>869</v>
      </c>
      <c r="K435" s="3" t="s">
        <v>616</v>
      </c>
      <c r="L435" s="4">
        <v>3605211</v>
      </c>
      <c r="M435" s="4">
        <v>0</v>
      </c>
      <c r="N435" s="4">
        <v>0</v>
      </c>
      <c r="O435" s="4">
        <f t="shared" si="21"/>
        <v>3605211</v>
      </c>
      <c r="P435" s="4">
        <v>3418383</v>
      </c>
      <c r="Q435" s="9">
        <v>-254056</v>
      </c>
      <c r="R435" s="10">
        <f t="shared" si="19"/>
        <v>3164327</v>
      </c>
      <c r="S435" s="10">
        <v>3164327</v>
      </c>
      <c r="T435" s="8"/>
      <c r="U435" s="4">
        <f t="shared" si="20"/>
        <v>440884</v>
      </c>
    </row>
    <row r="436" spans="1:21" ht="55.2" x14ac:dyDescent="0.3">
      <c r="A436" s="3" t="s">
        <v>45</v>
      </c>
      <c r="B436" s="3" t="s">
        <v>273</v>
      </c>
      <c r="C436" s="3" t="s">
        <v>14</v>
      </c>
      <c r="D436" s="3" t="s">
        <v>765</v>
      </c>
      <c r="E436" s="3" t="s">
        <v>645</v>
      </c>
      <c r="F436" s="3" t="s">
        <v>641</v>
      </c>
      <c r="G436" s="3" t="s">
        <v>642</v>
      </c>
      <c r="H436" s="3" t="s">
        <v>643</v>
      </c>
      <c r="I436" s="22" t="s">
        <v>868</v>
      </c>
      <c r="J436" s="22" t="s">
        <v>869</v>
      </c>
      <c r="K436" s="3" t="s">
        <v>646</v>
      </c>
      <c r="L436" s="4">
        <v>0</v>
      </c>
      <c r="M436" s="4">
        <v>3172228.5</v>
      </c>
      <c r="N436" s="4">
        <v>0</v>
      </c>
      <c r="O436" s="4">
        <f t="shared" si="21"/>
        <v>3172228.5</v>
      </c>
      <c r="P436" s="4">
        <v>3172228.5</v>
      </c>
      <c r="Q436" s="9"/>
      <c r="R436" s="10">
        <f t="shared" si="19"/>
        <v>3172228.5</v>
      </c>
      <c r="S436" s="10">
        <v>3172228.5</v>
      </c>
      <c r="T436" s="8"/>
      <c r="U436" s="4">
        <f t="shared" si="20"/>
        <v>0</v>
      </c>
    </row>
    <row r="437" spans="1:21" ht="27.6" x14ac:dyDescent="0.3">
      <c r="A437" s="3" t="s">
        <v>45</v>
      </c>
      <c r="B437" s="3" t="s">
        <v>108</v>
      </c>
      <c r="C437" s="3" t="s">
        <v>14</v>
      </c>
      <c r="D437" s="3" t="s">
        <v>831</v>
      </c>
      <c r="E437" s="3" t="s">
        <v>686</v>
      </c>
      <c r="F437" s="3" t="s">
        <v>687</v>
      </c>
      <c r="G437" s="3" t="s">
        <v>688</v>
      </c>
      <c r="H437" s="3" t="s">
        <v>689</v>
      </c>
      <c r="I437" s="22" t="s">
        <v>948</v>
      </c>
      <c r="J437" s="22" t="s">
        <v>949</v>
      </c>
      <c r="K437" s="3" t="s">
        <v>690</v>
      </c>
      <c r="L437" s="4">
        <v>5000000</v>
      </c>
      <c r="M437" s="4">
        <v>0</v>
      </c>
      <c r="N437" s="4">
        <v>-1255647</v>
      </c>
      <c r="O437" s="4">
        <f t="shared" si="21"/>
        <v>3744353</v>
      </c>
      <c r="P437" s="4">
        <v>3218695.84</v>
      </c>
      <c r="Q437" s="9"/>
      <c r="R437" s="10">
        <f t="shared" si="19"/>
        <v>3218695.84</v>
      </c>
      <c r="S437" s="10">
        <v>3218695.84</v>
      </c>
      <c r="T437" s="8">
        <v>0</v>
      </c>
      <c r="U437" s="4">
        <f t="shared" si="20"/>
        <v>525657.16000000015</v>
      </c>
    </row>
    <row r="438" spans="1:21" ht="27.6" x14ac:dyDescent="0.3">
      <c r="A438" s="3" t="s">
        <v>195</v>
      </c>
      <c r="B438" s="3" t="s">
        <v>108</v>
      </c>
      <c r="C438" s="3" t="s">
        <v>14</v>
      </c>
      <c r="D438" s="3" t="s">
        <v>831</v>
      </c>
      <c r="E438" s="3" t="s">
        <v>686</v>
      </c>
      <c r="F438" s="3" t="s">
        <v>687</v>
      </c>
      <c r="G438" s="3" t="s">
        <v>688</v>
      </c>
      <c r="H438" s="3" t="s">
        <v>689</v>
      </c>
      <c r="I438" s="22" t="s">
        <v>896</v>
      </c>
      <c r="J438" s="22" t="s">
        <v>897</v>
      </c>
      <c r="K438" s="3" t="s">
        <v>690</v>
      </c>
      <c r="L438" s="4">
        <v>0</v>
      </c>
      <c r="M438" s="4">
        <v>5000000</v>
      </c>
      <c r="N438" s="4">
        <v>0</v>
      </c>
      <c r="O438" s="4">
        <f t="shared" si="21"/>
        <v>5000000</v>
      </c>
      <c r="P438" s="4">
        <v>3218695.84</v>
      </c>
      <c r="Q438" s="9"/>
      <c r="R438" s="10">
        <f t="shared" si="19"/>
        <v>3218695.84</v>
      </c>
      <c r="S438" s="10">
        <v>3218695.84</v>
      </c>
      <c r="T438" s="8">
        <v>0</v>
      </c>
      <c r="U438" s="4">
        <f t="shared" si="20"/>
        <v>1781304.1600000001</v>
      </c>
    </row>
    <row r="439" spans="1:21" ht="55.2" x14ac:dyDescent="0.3">
      <c r="A439" s="3" t="s">
        <v>45</v>
      </c>
      <c r="B439" s="3" t="s">
        <v>273</v>
      </c>
      <c r="C439" s="3" t="s">
        <v>14</v>
      </c>
      <c r="D439" s="3" t="s">
        <v>839</v>
      </c>
      <c r="E439" s="3" t="s">
        <v>597</v>
      </c>
      <c r="F439" s="3" t="s">
        <v>598</v>
      </c>
      <c r="G439" s="3" t="s">
        <v>599</v>
      </c>
      <c r="H439" s="3" t="s">
        <v>600</v>
      </c>
      <c r="I439" s="22" t="s">
        <v>868</v>
      </c>
      <c r="J439" s="22" t="s">
        <v>869</v>
      </c>
      <c r="K439" s="3" t="s">
        <v>601</v>
      </c>
      <c r="L439" s="4">
        <v>3149653</v>
      </c>
      <c r="M439" s="4">
        <v>121000</v>
      </c>
      <c r="N439" s="4">
        <v>0</v>
      </c>
      <c r="O439" s="4">
        <f t="shared" si="21"/>
        <v>3270653</v>
      </c>
      <c r="P439" s="4">
        <v>3270084.81</v>
      </c>
      <c r="Q439" s="9"/>
      <c r="R439" s="10">
        <f t="shared" si="19"/>
        <v>3270084.81</v>
      </c>
      <c r="S439" s="10">
        <v>3270084.81</v>
      </c>
      <c r="T439" s="8">
        <v>0</v>
      </c>
      <c r="U439" s="4">
        <f t="shared" si="20"/>
        <v>568.18999999994412</v>
      </c>
    </row>
    <row r="440" spans="1:21" ht="55.2" x14ac:dyDescent="0.3">
      <c r="A440" s="3" t="s">
        <v>213</v>
      </c>
      <c r="B440" s="3" t="s">
        <v>273</v>
      </c>
      <c r="C440" s="3" t="s">
        <v>14</v>
      </c>
      <c r="D440" s="3" t="s">
        <v>769</v>
      </c>
      <c r="E440" s="3" t="s">
        <v>654</v>
      </c>
      <c r="F440" s="3" t="s">
        <v>655</v>
      </c>
      <c r="G440" s="3" t="s">
        <v>642</v>
      </c>
      <c r="H440" s="3" t="s">
        <v>643</v>
      </c>
      <c r="I440" s="22" t="s">
        <v>868</v>
      </c>
      <c r="J440" s="22" t="s">
        <v>869</v>
      </c>
      <c r="K440" s="3" t="s">
        <v>644</v>
      </c>
      <c r="L440" s="4">
        <v>5015664</v>
      </c>
      <c r="M440" s="4">
        <v>0</v>
      </c>
      <c r="N440" s="4">
        <v>0</v>
      </c>
      <c r="O440" s="4">
        <f t="shared" si="21"/>
        <v>5015664</v>
      </c>
      <c r="P440" s="4">
        <v>3404626.21</v>
      </c>
      <c r="Q440" s="9"/>
      <c r="R440" s="10">
        <f t="shared" si="19"/>
        <v>3404626.21</v>
      </c>
      <c r="S440" s="10">
        <v>3338198.7</v>
      </c>
      <c r="T440" s="8">
        <v>66427.510000000009</v>
      </c>
      <c r="U440" s="4">
        <f t="shared" si="20"/>
        <v>1611037.79</v>
      </c>
    </row>
    <row r="441" spans="1:21" ht="96.6" x14ac:dyDescent="0.3">
      <c r="A441" s="3" t="s">
        <v>45</v>
      </c>
      <c r="B441" s="3" t="s">
        <v>118</v>
      </c>
      <c r="C441" s="3" t="s">
        <v>14</v>
      </c>
      <c r="D441" s="3" t="s">
        <v>811</v>
      </c>
      <c r="E441" s="3" t="s">
        <v>191</v>
      </c>
      <c r="F441" s="3" t="s">
        <v>192</v>
      </c>
      <c r="G441" s="3" t="s">
        <v>193</v>
      </c>
      <c r="H441" s="3" t="s">
        <v>192</v>
      </c>
      <c r="I441" s="22" t="s">
        <v>982</v>
      </c>
      <c r="J441" s="22" t="s">
        <v>983</v>
      </c>
      <c r="K441" s="3" t="s">
        <v>194</v>
      </c>
      <c r="L441" s="4">
        <v>7000000</v>
      </c>
      <c r="M441" s="4">
        <v>0</v>
      </c>
      <c r="N441" s="4">
        <v>0</v>
      </c>
      <c r="O441" s="4">
        <f t="shared" si="21"/>
        <v>7000000</v>
      </c>
      <c r="P441" s="4">
        <v>3490569</v>
      </c>
      <c r="Q441" s="9"/>
      <c r="R441" s="10">
        <f t="shared" si="19"/>
        <v>3490569</v>
      </c>
      <c r="S441" s="10">
        <v>3177486</v>
      </c>
      <c r="T441" s="8">
        <v>313083</v>
      </c>
      <c r="U441" s="4">
        <f t="shared" si="20"/>
        <v>3509431</v>
      </c>
    </row>
    <row r="442" spans="1:21" ht="55.2" x14ac:dyDescent="0.3">
      <c r="A442" s="3" t="s">
        <v>203</v>
      </c>
      <c r="B442" s="3" t="s">
        <v>13</v>
      </c>
      <c r="C442" s="3" t="s">
        <v>14</v>
      </c>
      <c r="D442" s="3" t="s">
        <v>796</v>
      </c>
      <c r="E442" s="3" t="s">
        <v>412</v>
      </c>
      <c r="F442" s="3" t="s">
        <v>388</v>
      </c>
      <c r="G442" s="3" t="s">
        <v>405</v>
      </c>
      <c r="H442" s="3" t="s">
        <v>406</v>
      </c>
      <c r="I442" s="22" t="s">
        <v>944</v>
      </c>
      <c r="J442" s="22" t="s">
        <v>945</v>
      </c>
      <c r="K442" s="3" t="s">
        <v>413</v>
      </c>
      <c r="L442" s="4">
        <v>3340000</v>
      </c>
      <c r="M442" s="4">
        <v>262453.82</v>
      </c>
      <c r="N442" s="4">
        <v>0</v>
      </c>
      <c r="O442" s="4">
        <f t="shared" si="21"/>
        <v>3602453.82</v>
      </c>
      <c r="P442" s="4">
        <v>3602453.54</v>
      </c>
      <c r="Q442" s="9"/>
      <c r="R442" s="10">
        <f t="shared" si="19"/>
        <v>3602453.54</v>
      </c>
      <c r="S442" s="10">
        <v>3326844.45</v>
      </c>
      <c r="T442" s="8">
        <f>266099.43+9509.66</f>
        <v>275609.08999999997</v>
      </c>
      <c r="U442" s="4">
        <f t="shared" si="20"/>
        <v>0.27999999979510903</v>
      </c>
    </row>
    <row r="443" spans="1:21" ht="55.2" x14ac:dyDescent="0.3">
      <c r="A443" s="3" t="s">
        <v>215</v>
      </c>
      <c r="B443" s="3" t="s">
        <v>273</v>
      </c>
      <c r="C443" s="3" t="s">
        <v>14</v>
      </c>
      <c r="D443" s="3" t="s">
        <v>768</v>
      </c>
      <c r="E443" s="3" t="s">
        <v>652</v>
      </c>
      <c r="F443" s="3" t="s">
        <v>653</v>
      </c>
      <c r="G443" s="3" t="s">
        <v>642</v>
      </c>
      <c r="H443" s="3" t="s">
        <v>643</v>
      </c>
      <c r="I443" s="22" t="s">
        <v>868</v>
      </c>
      <c r="J443" s="22" t="s">
        <v>869</v>
      </c>
      <c r="K443" s="3" t="s">
        <v>644</v>
      </c>
      <c r="L443" s="4">
        <v>3613932</v>
      </c>
      <c r="M443" s="4">
        <v>500000</v>
      </c>
      <c r="N443" s="4">
        <v>0</v>
      </c>
      <c r="O443" s="4">
        <f t="shared" si="21"/>
        <v>4113932</v>
      </c>
      <c r="P443" s="4">
        <v>3701018.54</v>
      </c>
      <c r="Q443" s="9"/>
      <c r="R443" s="10">
        <f t="shared" si="19"/>
        <v>3701018.54</v>
      </c>
      <c r="S443" s="10">
        <v>3661591.66</v>
      </c>
      <c r="T443" s="8">
        <v>39426.879999999997</v>
      </c>
      <c r="U443" s="4">
        <f t="shared" si="20"/>
        <v>412913.45999999996</v>
      </c>
    </row>
    <row r="444" spans="1:21" ht="96.6" x14ac:dyDescent="0.3">
      <c r="A444" s="3" t="s">
        <v>195</v>
      </c>
      <c r="B444" s="3" t="s">
        <v>198</v>
      </c>
      <c r="C444" s="3" t="s">
        <v>14</v>
      </c>
      <c r="D444" s="3" t="s">
        <v>799</v>
      </c>
      <c r="E444" s="3" t="s">
        <v>340</v>
      </c>
      <c r="F444" s="3" t="s">
        <v>311</v>
      </c>
      <c r="G444" s="3" t="s">
        <v>312</v>
      </c>
      <c r="H444" s="3" t="s">
        <v>311</v>
      </c>
      <c r="I444" s="22" t="s">
        <v>1052</v>
      </c>
      <c r="J444" s="22" t="s">
        <v>1053</v>
      </c>
      <c r="K444" s="3" t="s">
        <v>313</v>
      </c>
      <c r="L444" s="4">
        <v>4075000</v>
      </c>
      <c r="M444" s="4">
        <v>0</v>
      </c>
      <c r="N444" s="4">
        <v>0</v>
      </c>
      <c r="O444" s="4">
        <f t="shared" si="21"/>
        <v>4075000</v>
      </c>
      <c r="P444" s="4">
        <v>3733400.53</v>
      </c>
      <c r="Q444" s="9"/>
      <c r="R444" s="10">
        <f t="shared" si="19"/>
        <v>3733400.53</v>
      </c>
      <c r="S444" s="10">
        <v>3733400.53</v>
      </c>
      <c r="T444" s="8">
        <v>0</v>
      </c>
      <c r="U444" s="4">
        <f t="shared" si="20"/>
        <v>341599.4700000002</v>
      </c>
    </row>
    <row r="445" spans="1:21" ht="55.2" x14ac:dyDescent="0.3">
      <c r="A445" s="3" t="s">
        <v>12</v>
      </c>
      <c r="B445" s="3" t="s">
        <v>273</v>
      </c>
      <c r="C445" s="3" t="s">
        <v>14</v>
      </c>
      <c r="D445" s="3" t="s">
        <v>767</v>
      </c>
      <c r="E445" s="3" t="s">
        <v>649</v>
      </c>
      <c r="F445" s="3" t="s">
        <v>650</v>
      </c>
      <c r="G445" s="3" t="s">
        <v>642</v>
      </c>
      <c r="H445" s="3" t="s">
        <v>643</v>
      </c>
      <c r="I445" s="22" t="s">
        <v>868</v>
      </c>
      <c r="J445" s="22" t="s">
        <v>869</v>
      </c>
      <c r="K445" s="3" t="s">
        <v>651</v>
      </c>
      <c r="L445" s="4">
        <v>0</v>
      </c>
      <c r="M445" s="4">
        <v>3802420</v>
      </c>
      <c r="N445" s="4">
        <v>0</v>
      </c>
      <c r="O445" s="4">
        <f t="shared" si="21"/>
        <v>3802420</v>
      </c>
      <c r="P445" s="4">
        <v>3801406.7</v>
      </c>
      <c r="Q445" s="9"/>
      <c r="R445" s="10">
        <f t="shared" si="19"/>
        <v>3801406.7</v>
      </c>
      <c r="S445" s="10">
        <v>3267165.62</v>
      </c>
      <c r="T445" s="8">
        <v>534241.07999999996</v>
      </c>
      <c r="U445" s="4">
        <f t="shared" si="20"/>
        <v>1013.2999999998137</v>
      </c>
    </row>
    <row r="446" spans="1:21" ht="55.2" x14ac:dyDescent="0.3">
      <c r="A446" s="3" t="s">
        <v>115</v>
      </c>
      <c r="B446" s="3" t="s">
        <v>273</v>
      </c>
      <c r="C446" s="3" t="s">
        <v>14</v>
      </c>
      <c r="D446" s="3" t="s">
        <v>776</v>
      </c>
      <c r="E446" s="3" t="s">
        <v>617</v>
      </c>
      <c r="F446" s="3" t="s">
        <v>618</v>
      </c>
      <c r="G446" s="3" t="s">
        <v>614</v>
      </c>
      <c r="H446" s="3" t="s">
        <v>615</v>
      </c>
      <c r="I446" s="22" t="s">
        <v>868</v>
      </c>
      <c r="J446" s="22" t="s">
        <v>869</v>
      </c>
      <c r="K446" s="3" t="s">
        <v>616</v>
      </c>
      <c r="L446" s="4">
        <v>4328147</v>
      </c>
      <c r="M446" s="4">
        <v>0</v>
      </c>
      <c r="N446" s="4">
        <v>0</v>
      </c>
      <c r="O446" s="4">
        <f t="shared" si="21"/>
        <v>4328147</v>
      </c>
      <c r="P446" s="4">
        <v>4052360</v>
      </c>
      <c r="Q446" s="9">
        <v>-239915</v>
      </c>
      <c r="R446" s="10">
        <f t="shared" si="19"/>
        <v>3812445</v>
      </c>
      <c r="S446" s="10">
        <v>3812445</v>
      </c>
      <c r="T446" s="8"/>
      <c r="U446" s="4">
        <f t="shared" si="20"/>
        <v>515702</v>
      </c>
    </row>
    <row r="447" spans="1:21" ht="27.6" x14ac:dyDescent="0.3">
      <c r="A447" s="3" t="s">
        <v>12</v>
      </c>
      <c r="B447" s="3" t="s">
        <v>13</v>
      </c>
      <c r="C447" s="3" t="s">
        <v>14</v>
      </c>
      <c r="D447" s="3" t="s">
        <v>813</v>
      </c>
      <c r="E447" s="3" t="s">
        <v>746</v>
      </c>
      <c r="F447" s="3" t="s">
        <v>747</v>
      </c>
      <c r="G447" s="3" t="s">
        <v>748</v>
      </c>
      <c r="H447" s="3" t="s">
        <v>749</v>
      </c>
      <c r="I447" s="22" t="s">
        <v>882</v>
      </c>
      <c r="J447" s="22" t="s">
        <v>883</v>
      </c>
      <c r="K447" s="3" t="s">
        <v>750</v>
      </c>
      <c r="L447" s="4">
        <v>3000000</v>
      </c>
      <c r="M447" s="4">
        <v>1000000</v>
      </c>
      <c r="N447" s="4">
        <v>0</v>
      </c>
      <c r="O447" s="4">
        <f t="shared" si="21"/>
        <v>4000000</v>
      </c>
      <c r="P447" s="4">
        <v>3878610.34</v>
      </c>
      <c r="Q447" s="9"/>
      <c r="R447" s="10">
        <f t="shared" si="19"/>
        <v>3878610.34</v>
      </c>
      <c r="S447" s="10">
        <v>3874202.22</v>
      </c>
      <c r="T447" s="8">
        <v>4408.1396000000004</v>
      </c>
      <c r="U447" s="4">
        <f t="shared" si="20"/>
        <v>121389.66000000015</v>
      </c>
    </row>
    <row r="448" spans="1:21" ht="55.2" x14ac:dyDescent="0.3">
      <c r="A448" s="3" t="s">
        <v>132</v>
      </c>
      <c r="B448" s="3" t="s">
        <v>273</v>
      </c>
      <c r="C448" s="3" t="s">
        <v>14</v>
      </c>
      <c r="D448" s="3" t="s">
        <v>770</v>
      </c>
      <c r="E448" s="3" t="s">
        <v>627</v>
      </c>
      <c r="F448" s="3" t="s">
        <v>628</v>
      </c>
      <c r="G448" s="3" t="s">
        <v>629</v>
      </c>
      <c r="H448" s="3" t="s">
        <v>630</v>
      </c>
      <c r="I448" s="22" t="s">
        <v>868</v>
      </c>
      <c r="J448" s="22" t="s">
        <v>869</v>
      </c>
      <c r="K448" s="3" t="s">
        <v>631</v>
      </c>
      <c r="L448" s="4">
        <v>3962873</v>
      </c>
      <c r="M448" s="4">
        <v>0</v>
      </c>
      <c r="N448" s="4">
        <v>0</v>
      </c>
      <c r="O448" s="4">
        <f t="shared" si="21"/>
        <v>3962873</v>
      </c>
      <c r="P448" s="4">
        <v>3896661</v>
      </c>
      <c r="Q448" s="9"/>
      <c r="R448" s="10">
        <f t="shared" si="19"/>
        <v>3896661</v>
      </c>
      <c r="S448" s="10">
        <v>3896661</v>
      </c>
      <c r="T448" s="8">
        <v>0</v>
      </c>
      <c r="U448" s="4">
        <f t="shared" si="20"/>
        <v>66212</v>
      </c>
    </row>
    <row r="449" spans="1:21" ht="55.2" x14ac:dyDescent="0.3">
      <c r="A449" s="3" t="s">
        <v>205</v>
      </c>
      <c r="B449" s="3" t="s">
        <v>273</v>
      </c>
      <c r="C449" s="3" t="s">
        <v>14</v>
      </c>
      <c r="D449" s="3" t="s">
        <v>772</v>
      </c>
      <c r="E449" s="3" t="s">
        <v>656</v>
      </c>
      <c r="F449" s="3" t="s">
        <v>657</v>
      </c>
      <c r="G449" s="3" t="s">
        <v>642</v>
      </c>
      <c r="H449" s="3" t="s">
        <v>643</v>
      </c>
      <c r="I449" s="22" t="s">
        <v>868</v>
      </c>
      <c r="J449" s="22" t="s">
        <v>869</v>
      </c>
      <c r="K449" s="3" t="s">
        <v>644</v>
      </c>
      <c r="L449" s="4">
        <v>3960804</v>
      </c>
      <c r="M449" s="4">
        <v>0</v>
      </c>
      <c r="N449" s="4">
        <v>0</v>
      </c>
      <c r="O449" s="4">
        <f t="shared" si="21"/>
        <v>3960804</v>
      </c>
      <c r="P449" s="4">
        <v>3911766.26</v>
      </c>
      <c r="Q449" s="9"/>
      <c r="R449" s="10">
        <f t="shared" si="19"/>
        <v>3911766.26</v>
      </c>
      <c r="S449" s="10">
        <v>3872288.84</v>
      </c>
      <c r="T449" s="8">
        <v>39477.42</v>
      </c>
      <c r="U449" s="4">
        <f t="shared" si="20"/>
        <v>49037.740000000224</v>
      </c>
    </row>
    <row r="450" spans="1:21" ht="55.2" x14ac:dyDescent="0.3">
      <c r="A450" s="3" t="s">
        <v>132</v>
      </c>
      <c r="B450" s="3" t="s">
        <v>273</v>
      </c>
      <c r="C450" s="3" t="s">
        <v>14</v>
      </c>
      <c r="D450" s="3" t="s">
        <v>773</v>
      </c>
      <c r="E450" s="3" t="s">
        <v>621</v>
      </c>
      <c r="F450" s="3" t="s">
        <v>622</v>
      </c>
      <c r="G450" s="3" t="s">
        <v>623</v>
      </c>
      <c r="H450" s="3" t="s">
        <v>624</v>
      </c>
      <c r="I450" s="22" t="s">
        <v>868</v>
      </c>
      <c r="J450" s="22" t="s">
        <v>869</v>
      </c>
      <c r="K450" s="3" t="s">
        <v>616</v>
      </c>
      <c r="L450" s="4">
        <v>4424166</v>
      </c>
      <c r="M450" s="4">
        <v>0</v>
      </c>
      <c r="N450" s="4">
        <v>0</v>
      </c>
      <c r="O450" s="4">
        <f t="shared" si="21"/>
        <v>4424166</v>
      </c>
      <c r="P450" s="4">
        <v>4344613</v>
      </c>
      <c r="Q450" s="9">
        <v>-351616</v>
      </c>
      <c r="R450" s="10">
        <f t="shared" si="19"/>
        <v>3992997</v>
      </c>
      <c r="S450" s="10">
        <v>3992997</v>
      </c>
      <c r="T450" s="8"/>
      <c r="U450" s="4">
        <f t="shared" si="20"/>
        <v>431169</v>
      </c>
    </row>
    <row r="451" spans="1:21" ht="55.2" x14ac:dyDescent="0.3">
      <c r="A451" s="3" t="s">
        <v>215</v>
      </c>
      <c r="B451" s="3" t="s">
        <v>273</v>
      </c>
      <c r="C451" s="3" t="s">
        <v>14</v>
      </c>
      <c r="D451" s="3" t="s">
        <v>771</v>
      </c>
      <c r="E451" s="3" t="s">
        <v>632</v>
      </c>
      <c r="F451" s="3" t="s">
        <v>633</v>
      </c>
      <c r="G451" s="3" t="s">
        <v>634</v>
      </c>
      <c r="H451" s="3" t="s">
        <v>635</v>
      </c>
      <c r="I451" s="22" t="s">
        <v>868</v>
      </c>
      <c r="J451" s="22" t="s">
        <v>869</v>
      </c>
      <c r="K451" s="3" t="s">
        <v>636</v>
      </c>
      <c r="L451" s="4">
        <v>1817268</v>
      </c>
      <c r="M451" s="4">
        <v>2341700.21</v>
      </c>
      <c r="N451" s="4">
        <v>0</v>
      </c>
      <c r="O451" s="4">
        <f t="shared" si="21"/>
        <v>4158968.21</v>
      </c>
      <c r="P451" s="4">
        <v>4158968.21</v>
      </c>
      <c r="Q451" s="9"/>
      <c r="R451" s="10">
        <f t="shared" si="19"/>
        <v>4158968.21</v>
      </c>
      <c r="S451" s="10">
        <v>4158968.21</v>
      </c>
      <c r="T451" s="8">
        <v>0</v>
      </c>
      <c r="U451" s="4">
        <f t="shared" si="20"/>
        <v>0</v>
      </c>
    </row>
    <row r="452" spans="1:21" ht="55.2" x14ac:dyDescent="0.3">
      <c r="A452" s="3" t="s">
        <v>195</v>
      </c>
      <c r="B452" s="3" t="s">
        <v>273</v>
      </c>
      <c r="C452" s="3" t="s">
        <v>14</v>
      </c>
      <c r="D452" s="3" t="s">
        <v>778</v>
      </c>
      <c r="E452" s="3" t="s">
        <v>607</v>
      </c>
      <c r="F452" s="3" t="s">
        <v>608</v>
      </c>
      <c r="G452" s="3" t="s">
        <v>609</v>
      </c>
      <c r="H452" s="3" t="s">
        <v>610</v>
      </c>
      <c r="I452" s="22" t="s">
        <v>868</v>
      </c>
      <c r="J452" s="22" t="s">
        <v>869</v>
      </c>
      <c r="K452" s="3" t="s">
        <v>611</v>
      </c>
      <c r="L452" s="4">
        <v>6000942</v>
      </c>
      <c r="M452" s="4">
        <v>-369000</v>
      </c>
      <c r="N452" s="4">
        <v>0</v>
      </c>
      <c r="O452" s="4">
        <f t="shared" si="21"/>
        <v>5631942</v>
      </c>
      <c r="P452" s="4">
        <v>4192821.73</v>
      </c>
      <c r="Q452" s="9"/>
      <c r="R452" s="10">
        <f t="shared" si="19"/>
        <v>4192821.73</v>
      </c>
      <c r="S452" s="10">
        <v>4192821.73</v>
      </c>
      <c r="T452" s="8">
        <v>0</v>
      </c>
      <c r="U452" s="4">
        <f t="shared" si="20"/>
        <v>1439120.27</v>
      </c>
    </row>
    <row r="453" spans="1:21" ht="55.2" x14ac:dyDescent="0.3">
      <c r="A453" s="3" t="s">
        <v>209</v>
      </c>
      <c r="B453" s="3" t="s">
        <v>13</v>
      </c>
      <c r="C453" s="3" t="s">
        <v>14</v>
      </c>
      <c r="D453" s="3" t="s">
        <v>796</v>
      </c>
      <c r="E453" s="3" t="s">
        <v>412</v>
      </c>
      <c r="F453" s="3" t="s">
        <v>388</v>
      </c>
      <c r="G453" s="3" t="s">
        <v>405</v>
      </c>
      <c r="H453" s="3" t="s">
        <v>406</v>
      </c>
      <c r="I453" s="22" t="s">
        <v>944</v>
      </c>
      <c r="J453" s="22" t="s">
        <v>945</v>
      </c>
      <c r="K453" s="3" t="s">
        <v>413</v>
      </c>
      <c r="L453" s="4">
        <v>3900000</v>
      </c>
      <c r="M453" s="4">
        <v>295514.81</v>
      </c>
      <c r="N453" s="4">
        <v>0</v>
      </c>
      <c r="O453" s="4">
        <f t="shared" si="21"/>
        <v>4195514.8099999996</v>
      </c>
      <c r="P453" s="4">
        <v>4195514.8</v>
      </c>
      <c r="Q453" s="9"/>
      <c r="R453" s="10">
        <f t="shared" si="19"/>
        <v>4195514.8</v>
      </c>
      <c r="S453" s="10">
        <v>3918968.3699999996</v>
      </c>
      <c r="T453" s="8">
        <f>266099.43+10447</f>
        <v>276546.43</v>
      </c>
      <c r="U453" s="4">
        <f t="shared" si="20"/>
        <v>9.9999997764825821E-3</v>
      </c>
    </row>
    <row r="454" spans="1:21" ht="55.2" x14ac:dyDescent="0.3">
      <c r="A454" s="3" t="s">
        <v>203</v>
      </c>
      <c r="B454" s="3" t="s">
        <v>273</v>
      </c>
      <c r="C454" s="3" t="s">
        <v>14</v>
      </c>
      <c r="D454" s="3" t="s">
        <v>768</v>
      </c>
      <c r="E454" s="3" t="s">
        <v>652</v>
      </c>
      <c r="F454" s="3" t="s">
        <v>653</v>
      </c>
      <c r="G454" s="3" t="s">
        <v>642</v>
      </c>
      <c r="H454" s="3" t="s">
        <v>643</v>
      </c>
      <c r="I454" s="22" t="s">
        <v>868</v>
      </c>
      <c r="J454" s="22" t="s">
        <v>869</v>
      </c>
      <c r="K454" s="3" t="s">
        <v>644</v>
      </c>
      <c r="L454" s="4">
        <v>4092432</v>
      </c>
      <c r="M454" s="4">
        <v>115080</v>
      </c>
      <c r="N454" s="4">
        <v>0</v>
      </c>
      <c r="O454" s="4">
        <f t="shared" si="21"/>
        <v>4207512</v>
      </c>
      <c r="P454" s="4">
        <v>4206916.8099999996</v>
      </c>
      <c r="Q454" s="9"/>
      <c r="R454" s="10">
        <f t="shared" ref="R454:R517" si="22">+P454+Q454</f>
        <v>4206916.8099999996</v>
      </c>
      <c r="S454" s="10">
        <v>4163371.4399999995</v>
      </c>
      <c r="T454" s="8">
        <v>43545.37</v>
      </c>
      <c r="U454" s="4">
        <f t="shared" ref="U454:U517" si="23">+O454-R454</f>
        <v>595.19000000040978</v>
      </c>
    </row>
    <row r="455" spans="1:21" ht="55.2" x14ac:dyDescent="0.3">
      <c r="A455" s="3" t="s">
        <v>205</v>
      </c>
      <c r="B455" s="3" t="s">
        <v>273</v>
      </c>
      <c r="C455" s="3" t="s">
        <v>14</v>
      </c>
      <c r="D455" s="3" t="s">
        <v>768</v>
      </c>
      <c r="E455" s="3" t="s">
        <v>652</v>
      </c>
      <c r="F455" s="3" t="s">
        <v>653</v>
      </c>
      <c r="G455" s="3" t="s">
        <v>642</v>
      </c>
      <c r="H455" s="3" t="s">
        <v>643</v>
      </c>
      <c r="I455" s="22" t="s">
        <v>868</v>
      </c>
      <c r="J455" s="22" t="s">
        <v>869</v>
      </c>
      <c r="K455" s="3" t="s">
        <v>644</v>
      </c>
      <c r="L455" s="4">
        <v>4397796</v>
      </c>
      <c r="M455" s="4">
        <v>0</v>
      </c>
      <c r="N455" s="4">
        <v>0</v>
      </c>
      <c r="O455" s="4">
        <f t="shared" si="21"/>
        <v>4397796</v>
      </c>
      <c r="P455" s="4">
        <v>4216427.05</v>
      </c>
      <c r="Q455" s="9"/>
      <c r="R455" s="10">
        <f t="shared" si="22"/>
        <v>4216427.05</v>
      </c>
      <c r="S455" s="10">
        <v>4169397.63</v>
      </c>
      <c r="T455" s="8">
        <v>47029.420000000006</v>
      </c>
      <c r="U455" s="4">
        <f t="shared" si="23"/>
        <v>181368.95000000019</v>
      </c>
    </row>
    <row r="456" spans="1:21" ht="55.2" x14ac:dyDescent="0.3">
      <c r="A456" s="3" t="s">
        <v>35</v>
      </c>
      <c r="B456" s="3" t="s">
        <v>273</v>
      </c>
      <c r="C456" s="3" t="s">
        <v>14</v>
      </c>
      <c r="D456" s="3" t="s">
        <v>776</v>
      </c>
      <c r="E456" s="3" t="s">
        <v>617</v>
      </c>
      <c r="F456" s="3" t="s">
        <v>618</v>
      </c>
      <c r="G456" s="3" t="s">
        <v>614</v>
      </c>
      <c r="H456" s="3" t="s">
        <v>615</v>
      </c>
      <c r="I456" s="22" t="s">
        <v>868</v>
      </c>
      <c r="J456" s="22" t="s">
        <v>869</v>
      </c>
      <c r="K456" s="3" t="s">
        <v>616</v>
      </c>
      <c r="L456" s="4">
        <v>5386890</v>
      </c>
      <c r="M456" s="4">
        <v>0</v>
      </c>
      <c r="N456" s="4">
        <v>0</v>
      </c>
      <c r="O456" s="4">
        <f t="shared" si="21"/>
        <v>5386890</v>
      </c>
      <c r="P456" s="4">
        <v>4819451</v>
      </c>
      <c r="Q456" s="9">
        <v>-546183</v>
      </c>
      <c r="R456" s="10">
        <f t="shared" si="22"/>
        <v>4273268</v>
      </c>
      <c r="S456" s="10">
        <v>4273268</v>
      </c>
      <c r="T456" s="8"/>
      <c r="U456" s="4">
        <f t="shared" si="23"/>
        <v>1113622</v>
      </c>
    </row>
    <row r="457" spans="1:21" ht="55.2" x14ac:dyDescent="0.3">
      <c r="A457" s="3" t="s">
        <v>207</v>
      </c>
      <c r="B457" s="3" t="s">
        <v>273</v>
      </c>
      <c r="C457" s="3" t="s">
        <v>14</v>
      </c>
      <c r="D457" s="3" t="s">
        <v>768</v>
      </c>
      <c r="E457" s="3" t="s">
        <v>652</v>
      </c>
      <c r="F457" s="3" t="s">
        <v>653</v>
      </c>
      <c r="G457" s="3" t="s">
        <v>642</v>
      </c>
      <c r="H457" s="3" t="s">
        <v>643</v>
      </c>
      <c r="I457" s="22" t="s">
        <v>868</v>
      </c>
      <c r="J457" s="22" t="s">
        <v>869</v>
      </c>
      <c r="K457" s="3" t="s">
        <v>644</v>
      </c>
      <c r="L457" s="4">
        <v>4459908</v>
      </c>
      <c r="M457" s="4">
        <v>0</v>
      </c>
      <c r="N457" s="4">
        <v>0</v>
      </c>
      <c r="O457" s="4">
        <f t="shared" si="21"/>
        <v>4459908</v>
      </c>
      <c r="P457" s="4">
        <v>4276943.6900000004</v>
      </c>
      <c r="Q457" s="9"/>
      <c r="R457" s="10">
        <f t="shared" si="22"/>
        <v>4276943.6900000004</v>
      </c>
      <c r="S457" s="10">
        <v>4220234.99</v>
      </c>
      <c r="T457" s="8">
        <v>56708.7</v>
      </c>
      <c r="U457" s="4">
        <f t="shared" si="23"/>
        <v>182964.30999999959</v>
      </c>
    </row>
    <row r="458" spans="1:21" ht="55.2" x14ac:dyDescent="0.3">
      <c r="A458" s="3" t="s">
        <v>12</v>
      </c>
      <c r="B458" s="3" t="s">
        <v>13</v>
      </c>
      <c r="C458" s="3" t="s">
        <v>14</v>
      </c>
      <c r="D458" s="3" t="s">
        <v>796</v>
      </c>
      <c r="E458" s="3" t="s">
        <v>419</v>
      </c>
      <c r="F458" s="3" t="s">
        <v>388</v>
      </c>
      <c r="G458" s="3" t="s">
        <v>420</v>
      </c>
      <c r="H458" s="3" t="s">
        <v>421</v>
      </c>
      <c r="I458" s="22" t="s">
        <v>944</v>
      </c>
      <c r="J458" s="22" t="s">
        <v>945</v>
      </c>
      <c r="K458" s="3" t="s">
        <v>422</v>
      </c>
      <c r="L458" s="4">
        <v>4538945</v>
      </c>
      <c r="M458" s="4">
        <v>0</v>
      </c>
      <c r="N458" s="4">
        <v>0</v>
      </c>
      <c r="O458" s="4">
        <f t="shared" si="21"/>
        <v>4538945</v>
      </c>
      <c r="P458" s="4">
        <v>4364367.3600000003</v>
      </c>
      <c r="Q458" s="9"/>
      <c r="R458" s="10">
        <f t="shared" si="22"/>
        <v>4364367.3600000003</v>
      </c>
      <c r="S458" s="10">
        <v>4351493.12</v>
      </c>
      <c r="T458" s="8">
        <v>12874.24</v>
      </c>
      <c r="U458" s="4">
        <f t="shared" si="23"/>
        <v>174577.63999999966</v>
      </c>
    </row>
    <row r="459" spans="1:21" ht="55.2" x14ac:dyDescent="0.3">
      <c r="A459" s="3" t="s">
        <v>132</v>
      </c>
      <c r="B459" s="3" t="s">
        <v>273</v>
      </c>
      <c r="C459" s="3" t="s">
        <v>14</v>
      </c>
      <c r="D459" s="3" t="s">
        <v>772</v>
      </c>
      <c r="E459" s="3" t="s">
        <v>656</v>
      </c>
      <c r="F459" s="3" t="s">
        <v>657</v>
      </c>
      <c r="G459" s="3" t="s">
        <v>642</v>
      </c>
      <c r="H459" s="3" t="s">
        <v>643</v>
      </c>
      <c r="I459" s="22" t="s">
        <v>868</v>
      </c>
      <c r="J459" s="22" t="s">
        <v>869</v>
      </c>
      <c r="K459" s="3" t="s">
        <v>644</v>
      </c>
      <c r="L459" s="4">
        <v>4531188</v>
      </c>
      <c r="M459" s="4">
        <v>22500</v>
      </c>
      <c r="N459" s="4">
        <v>0</v>
      </c>
      <c r="O459" s="4">
        <f t="shared" ref="O459:O522" si="24">+L459+M459+N459</f>
        <v>4553688</v>
      </c>
      <c r="P459" s="4">
        <v>4553230.37</v>
      </c>
      <c r="Q459" s="9"/>
      <c r="R459" s="10">
        <f t="shared" si="22"/>
        <v>4553230.37</v>
      </c>
      <c r="S459" s="10">
        <v>4496897.68</v>
      </c>
      <c r="T459" s="8">
        <v>56332.69</v>
      </c>
      <c r="U459" s="4">
        <f t="shared" si="23"/>
        <v>457.62999999988824</v>
      </c>
    </row>
    <row r="460" spans="1:21" ht="55.2" x14ac:dyDescent="0.3">
      <c r="A460" s="3" t="s">
        <v>205</v>
      </c>
      <c r="B460" s="3" t="s">
        <v>13</v>
      </c>
      <c r="C460" s="3" t="s">
        <v>14</v>
      </c>
      <c r="D460" s="3" t="s">
        <v>796</v>
      </c>
      <c r="E460" s="3" t="s">
        <v>412</v>
      </c>
      <c r="F460" s="3" t="s">
        <v>388</v>
      </c>
      <c r="G460" s="3" t="s">
        <v>405</v>
      </c>
      <c r="H460" s="3" t="s">
        <v>406</v>
      </c>
      <c r="I460" s="22" t="s">
        <v>944</v>
      </c>
      <c r="J460" s="22" t="s">
        <v>945</v>
      </c>
      <c r="K460" s="3" t="s">
        <v>413</v>
      </c>
      <c r="L460" s="4">
        <v>4240000</v>
      </c>
      <c r="M460" s="4">
        <v>334542.03000000003</v>
      </c>
      <c r="N460" s="4">
        <v>0</v>
      </c>
      <c r="O460" s="4">
        <f t="shared" si="24"/>
        <v>4574542.03</v>
      </c>
      <c r="P460" s="4">
        <v>4554965.4800000004</v>
      </c>
      <c r="Q460" s="9"/>
      <c r="R460" s="10">
        <f t="shared" si="22"/>
        <v>4554965.4800000004</v>
      </c>
      <c r="S460" s="10">
        <v>4277948.3000000007</v>
      </c>
      <c r="T460" s="8">
        <f>266099.43+10917.75</f>
        <v>277017.18</v>
      </c>
      <c r="U460" s="4">
        <f t="shared" si="23"/>
        <v>19576.549999999814</v>
      </c>
    </row>
    <row r="461" spans="1:21" ht="55.2" x14ac:dyDescent="0.3">
      <c r="A461" s="3" t="s">
        <v>211</v>
      </c>
      <c r="B461" s="3" t="s">
        <v>13</v>
      </c>
      <c r="C461" s="3" t="s">
        <v>14</v>
      </c>
      <c r="D461" s="3" t="s">
        <v>796</v>
      </c>
      <c r="E461" s="3" t="s">
        <v>412</v>
      </c>
      <c r="F461" s="3" t="s">
        <v>388</v>
      </c>
      <c r="G461" s="3" t="s">
        <v>405</v>
      </c>
      <c r="H461" s="3" t="s">
        <v>406</v>
      </c>
      <c r="I461" s="22" t="s">
        <v>944</v>
      </c>
      <c r="J461" s="22" t="s">
        <v>945</v>
      </c>
      <c r="K461" s="3" t="s">
        <v>413</v>
      </c>
      <c r="L461" s="4">
        <v>4240000</v>
      </c>
      <c r="M461" s="4">
        <v>346140.03</v>
      </c>
      <c r="N461" s="4">
        <v>0</v>
      </c>
      <c r="O461" s="4">
        <f t="shared" si="24"/>
        <v>4586140.03</v>
      </c>
      <c r="P461" s="4">
        <v>4566563.4800000004</v>
      </c>
      <c r="Q461" s="9"/>
      <c r="R461" s="10">
        <f t="shared" si="22"/>
        <v>4566563.4800000004</v>
      </c>
      <c r="S461" s="10">
        <v>4289546.3000000007</v>
      </c>
      <c r="T461" s="8">
        <f>266099.43+10917.75</f>
        <v>277017.18</v>
      </c>
      <c r="U461" s="4">
        <f t="shared" si="23"/>
        <v>19576.549999999814</v>
      </c>
    </row>
    <row r="462" spans="1:21" ht="55.2" x14ac:dyDescent="0.3">
      <c r="A462" s="3" t="s">
        <v>211</v>
      </c>
      <c r="B462" s="3" t="s">
        <v>273</v>
      </c>
      <c r="C462" s="3" t="s">
        <v>14</v>
      </c>
      <c r="D462" s="3" t="s">
        <v>768</v>
      </c>
      <c r="E462" s="3" t="s">
        <v>652</v>
      </c>
      <c r="F462" s="3" t="s">
        <v>653</v>
      </c>
      <c r="G462" s="3" t="s">
        <v>642</v>
      </c>
      <c r="H462" s="3" t="s">
        <v>643</v>
      </c>
      <c r="I462" s="22" t="s">
        <v>868</v>
      </c>
      <c r="J462" s="22" t="s">
        <v>869</v>
      </c>
      <c r="K462" s="3" t="s">
        <v>644</v>
      </c>
      <c r="L462" s="4">
        <v>4746876</v>
      </c>
      <c r="M462" s="4">
        <v>0</v>
      </c>
      <c r="N462" s="4">
        <v>0</v>
      </c>
      <c r="O462" s="4">
        <f t="shared" si="24"/>
        <v>4746876</v>
      </c>
      <c r="P462" s="4">
        <v>4568467</v>
      </c>
      <c r="Q462" s="9"/>
      <c r="R462" s="10">
        <f t="shared" si="22"/>
        <v>4568467</v>
      </c>
      <c r="S462" s="10">
        <v>4518039.5599999996</v>
      </c>
      <c r="T462" s="8">
        <v>50427.44</v>
      </c>
      <c r="U462" s="4">
        <f t="shared" si="23"/>
        <v>178409</v>
      </c>
    </row>
    <row r="463" spans="1:21" ht="82.8" x14ac:dyDescent="0.3">
      <c r="A463" s="3" t="s">
        <v>209</v>
      </c>
      <c r="B463" s="3" t="s">
        <v>13</v>
      </c>
      <c r="C463" s="3" t="s">
        <v>14</v>
      </c>
      <c r="D463" s="3" t="s">
        <v>779</v>
      </c>
      <c r="E463" s="3" t="s">
        <v>588</v>
      </c>
      <c r="F463" s="3" t="s">
        <v>578</v>
      </c>
      <c r="G463" s="3" t="s">
        <v>579</v>
      </c>
      <c r="H463" s="3" t="s">
        <v>580</v>
      </c>
      <c r="I463" s="22" t="s">
        <v>878</v>
      </c>
      <c r="J463" s="22" t="s">
        <v>879</v>
      </c>
      <c r="K463" s="3" t="s">
        <v>589</v>
      </c>
      <c r="L463" s="4">
        <v>4860000</v>
      </c>
      <c r="M463" s="4">
        <v>-195360</v>
      </c>
      <c r="N463" s="4">
        <v>0</v>
      </c>
      <c r="O463" s="4">
        <f t="shared" si="24"/>
        <v>4664640</v>
      </c>
      <c r="P463" s="4">
        <v>4664640</v>
      </c>
      <c r="Q463" s="9"/>
      <c r="R463" s="10">
        <f t="shared" si="22"/>
        <v>4664640</v>
      </c>
      <c r="S463" s="10">
        <v>4650880</v>
      </c>
      <c r="T463" s="8">
        <v>13760</v>
      </c>
      <c r="U463" s="4">
        <f t="shared" si="23"/>
        <v>0</v>
      </c>
    </row>
    <row r="464" spans="1:21" ht="55.2" x14ac:dyDescent="0.3">
      <c r="A464" s="3" t="s">
        <v>12</v>
      </c>
      <c r="B464" s="3" t="s">
        <v>108</v>
      </c>
      <c r="C464" s="3" t="s">
        <v>14</v>
      </c>
      <c r="D464" s="3" t="s">
        <v>785</v>
      </c>
      <c r="E464" s="3" t="s">
        <v>530</v>
      </c>
      <c r="F464" s="3" t="s">
        <v>524</v>
      </c>
      <c r="G464" s="3" t="s">
        <v>525</v>
      </c>
      <c r="H464" s="3" t="s">
        <v>526</v>
      </c>
      <c r="I464" s="22" t="s">
        <v>1078</v>
      </c>
      <c r="J464" s="22" t="s">
        <v>1079</v>
      </c>
      <c r="K464" s="3" t="s">
        <v>531</v>
      </c>
      <c r="L464" s="4">
        <v>9840000</v>
      </c>
      <c r="M464" s="4">
        <v>-2000000</v>
      </c>
      <c r="N464" s="4">
        <v>0</v>
      </c>
      <c r="O464" s="4">
        <f t="shared" si="24"/>
        <v>7840000</v>
      </c>
      <c r="P464" s="4">
        <v>4685211.09</v>
      </c>
      <c r="Q464" s="9"/>
      <c r="R464" s="10">
        <f t="shared" si="22"/>
        <v>4685211.09</v>
      </c>
      <c r="S464" s="10">
        <v>4685211.09</v>
      </c>
      <c r="T464" s="8">
        <v>0</v>
      </c>
      <c r="U464" s="4">
        <f t="shared" si="23"/>
        <v>3154788.91</v>
      </c>
    </row>
    <row r="465" spans="1:21" ht="55.2" x14ac:dyDescent="0.3">
      <c r="A465" s="3" t="s">
        <v>209</v>
      </c>
      <c r="B465" s="3" t="s">
        <v>273</v>
      </c>
      <c r="C465" s="3" t="s">
        <v>14</v>
      </c>
      <c r="D465" s="3" t="s">
        <v>768</v>
      </c>
      <c r="E465" s="3" t="s">
        <v>652</v>
      </c>
      <c r="F465" s="3" t="s">
        <v>653</v>
      </c>
      <c r="G465" s="3" t="s">
        <v>642</v>
      </c>
      <c r="H465" s="3" t="s">
        <v>643</v>
      </c>
      <c r="I465" s="22" t="s">
        <v>868</v>
      </c>
      <c r="J465" s="22" t="s">
        <v>869</v>
      </c>
      <c r="K465" s="3" t="s">
        <v>644</v>
      </c>
      <c r="L465" s="4">
        <v>5163756</v>
      </c>
      <c r="M465" s="4">
        <v>0</v>
      </c>
      <c r="N465" s="4">
        <v>0</v>
      </c>
      <c r="O465" s="4">
        <f t="shared" si="24"/>
        <v>5163756</v>
      </c>
      <c r="P465" s="4">
        <v>4796079.4400000004</v>
      </c>
      <c r="Q465" s="9"/>
      <c r="R465" s="10">
        <f t="shared" si="22"/>
        <v>4796079.4400000004</v>
      </c>
      <c r="S465" s="10">
        <v>4740029.0100000007</v>
      </c>
      <c r="T465" s="8">
        <v>56050.43</v>
      </c>
      <c r="U465" s="4">
        <f t="shared" si="23"/>
        <v>367676.55999999959</v>
      </c>
    </row>
    <row r="466" spans="1:21" ht="55.2" x14ac:dyDescent="0.3">
      <c r="A466" s="3" t="s">
        <v>207</v>
      </c>
      <c r="B466" s="3" t="s">
        <v>273</v>
      </c>
      <c r="C466" s="3" t="s">
        <v>14</v>
      </c>
      <c r="D466" s="3" t="s">
        <v>769</v>
      </c>
      <c r="E466" s="3" t="s">
        <v>654</v>
      </c>
      <c r="F466" s="3" t="s">
        <v>655</v>
      </c>
      <c r="G466" s="3" t="s">
        <v>642</v>
      </c>
      <c r="H466" s="3" t="s">
        <v>643</v>
      </c>
      <c r="I466" s="22" t="s">
        <v>868</v>
      </c>
      <c r="J466" s="22" t="s">
        <v>869</v>
      </c>
      <c r="K466" s="3" t="s">
        <v>644</v>
      </c>
      <c r="L466" s="4">
        <v>5015664</v>
      </c>
      <c r="M466" s="4">
        <v>0</v>
      </c>
      <c r="N466" s="4">
        <v>0</v>
      </c>
      <c r="O466" s="4">
        <f t="shared" si="24"/>
        <v>5015664</v>
      </c>
      <c r="P466" s="4">
        <v>4944847.28</v>
      </c>
      <c r="Q466" s="9"/>
      <c r="R466" s="10">
        <f t="shared" si="22"/>
        <v>4944847.28</v>
      </c>
      <c r="S466" s="10">
        <v>4879102.46</v>
      </c>
      <c r="T466" s="8">
        <v>65744.820000000007</v>
      </c>
      <c r="U466" s="4">
        <f t="shared" si="23"/>
        <v>70816.719999999739</v>
      </c>
    </row>
    <row r="467" spans="1:21" ht="55.2" x14ac:dyDescent="0.3">
      <c r="A467" s="3" t="s">
        <v>209</v>
      </c>
      <c r="B467" s="3" t="s">
        <v>273</v>
      </c>
      <c r="C467" s="3" t="s">
        <v>14</v>
      </c>
      <c r="D467" s="3" t="s">
        <v>769</v>
      </c>
      <c r="E467" s="3" t="s">
        <v>654</v>
      </c>
      <c r="F467" s="3" t="s">
        <v>655</v>
      </c>
      <c r="G467" s="3" t="s">
        <v>642</v>
      </c>
      <c r="H467" s="3" t="s">
        <v>643</v>
      </c>
      <c r="I467" s="22" t="s">
        <v>868</v>
      </c>
      <c r="J467" s="22" t="s">
        <v>869</v>
      </c>
      <c r="K467" s="3" t="s">
        <v>644</v>
      </c>
      <c r="L467" s="4">
        <v>5015664</v>
      </c>
      <c r="M467" s="4">
        <v>10000</v>
      </c>
      <c r="N467" s="4">
        <v>0</v>
      </c>
      <c r="O467" s="4">
        <f t="shared" si="24"/>
        <v>5025664</v>
      </c>
      <c r="P467" s="4">
        <v>5025317.83</v>
      </c>
      <c r="Q467" s="9"/>
      <c r="R467" s="10">
        <f t="shared" si="22"/>
        <v>5025317.83</v>
      </c>
      <c r="S467" s="10">
        <v>4959550.2300000004</v>
      </c>
      <c r="T467" s="8">
        <v>65767.600000000006</v>
      </c>
      <c r="U467" s="4">
        <f t="shared" si="23"/>
        <v>346.16999999992549</v>
      </c>
    </row>
    <row r="468" spans="1:21" ht="55.2" x14ac:dyDescent="0.3">
      <c r="A468" s="3" t="s">
        <v>195</v>
      </c>
      <c r="B468" s="3" t="s">
        <v>273</v>
      </c>
      <c r="C468" s="3" t="s">
        <v>14</v>
      </c>
      <c r="D468" s="3" t="s">
        <v>775</v>
      </c>
      <c r="E468" s="3" t="s">
        <v>612</v>
      </c>
      <c r="F468" s="3" t="s">
        <v>613</v>
      </c>
      <c r="G468" s="3" t="s">
        <v>614</v>
      </c>
      <c r="H468" s="3" t="s">
        <v>615</v>
      </c>
      <c r="I468" s="22" t="s">
        <v>868</v>
      </c>
      <c r="J468" s="22" t="s">
        <v>869</v>
      </c>
      <c r="K468" s="3" t="s">
        <v>616</v>
      </c>
      <c r="L468" s="4">
        <v>6834210</v>
      </c>
      <c r="M468" s="4">
        <v>-305000</v>
      </c>
      <c r="N468" s="4">
        <v>0</v>
      </c>
      <c r="O468" s="4">
        <f t="shared" si="24"/>
        <v>6529210</v>
      </c>
      <c r="P468" s="4">
        <v>5514492</v>
      </c>
      <c r="Q468" s="9">
        <v>-413901</v>
      </c>
      <c r="R468" s="10">
        <f t="shared" si="22"/>
        <v>5100591</v>
      </c>
      <c r="S468" s="10">
        <v>5100591</v>
      </c>
      <c r="T468" s="8"/>
      <c r="U468" s="4">
        <f t="shared" si="23"/>
        <v>1428619</v>
      </c>
    </row>
    <row r="469" spans="1:21" ht="41.4" x14ac:dyDescent="0.3">
      <c r="A469" s="3" t="s">
        <v>12</v>
      </c>
      <c r="B469" s="3" t="s">
        <v>428</v>
      </c>
      <c r="C469" s="3" t="s">
        <v>14</v>
      </c>
      <c r="D469" s="3" t="s">
        <v>794</v>
      </c>
      <c r="E469" s="3" t="s">
        <v>429</v>
      </c>
      <c r="F469" s="3" t="s">
        <v>430</v>
      </c>
      <c r="G469" s="3" t="s">
        <v>431</v>
      </c>
      <c r="H469" s="3" t="s">
        <v>432</v>
      </c>
      <c r="I469" s="22" t="s">
        <v>1080</v>
      </c>
      <c r="J469" s="22" t="s">
        <v>1081</v>
      </c>
      <c r="K469" s="3" t="s">
        <v>433</v>
      </c>
      <c r="L469" s="4">
        <v>8001600</v>
      </c>
      <c r="M469" s="4">
        <v>-1247578</v>
      </c>
      <c r="N469" s="4">
        <v>0</v>
      </c>
      <c r="O469" s="4">
        <f t="shared" si="24"/>
        <v>6754022</v>
      </c>
      <c r="P469" s="4">
        <v>5129230.46</v>
      </c>
      <c r="Q469" s="9"/>
      <c r="R469" s="10">
        <f t="shared" si="22"/>
        <v>5129230.46</v>
      </c>
      <c r="S469" s="10">
        <v>5129230.46</v>
      </c>
      <c r="T469" s="8">
        <v>0</v>
      </c>
      <c r="U469" s="4">
        <f t="shared" si="23"/>
        <v>1624791.54</v>
      </c>
    </row>
    <row r="470" spans="1:21" ht="82.8" x14ac:dyDescent="0.3">
      <c r="A470" s="3" t="s">
        <v>205</v>
      </c>
      <c r="B470" s="3" t="s">
        <v>13</v>
      </c>
      <c r="C470" s="3" t="s">
        <v>14</v>
      </c>
      <c r="D470" s="3" t="s">
        <v>779</v>
      </c>
      <c r="E470" s="3" t="s">
        <v>586</v>
      </c>
      <c r="F470" s="3" t="s">
        <v>578</v>
      </c>
      <c r="G470" s="3" t="s">
        <v>579</v>
      </c>
      <c r="H470" s="3" t="s">
        <v>580</v>
      </c>
      <c r="I470" s="22" t="s">
        <v>878</v>
      </c>
      <c r="J470" s="22" t="s">
        <v>879</v>
      </c>
      <c r="K470" s="3" t="s">
        <v>587</v>
      </c>
      <c r="L470" s="4">
        <v>5502060</v>
      </c>
      <c r="M470" s="4">
        <v>-211626</v>
      </c>
      <c r="N470" s="4">
        <v>0</v>
      </c>
      <c r="O470" s="4">
        <f t="shared" si="24"/>
        <v>5290434</v>
      </c>
      <c r="P470" s="4">
        <v>5290434</v>
      </c>
      <c r="Q470" s="9"/>
      <c r="R470" s="10">
        <f t="shared" si="22"/>
        <v>5290434</v>
      </c>
      <c r="S470" s="10">
        <v>5282631</v>
      </c>
      <c r="T470" s="8">
        <v>7803</v>
      </c>
      <c r="U470" s="4">
        <f t="shared" si="23"/>
        <v>0</v>
      </c>
    </row>
    <row r="471" spans="1:21" ht="55.2" x14ac:dyDescent="0.3">
      <c r="A471" s="3" t="s">
        <v>62</v>
      </c>
      <c r="B471" s="3" t="s">
        <v>273</v>
      </c>
      <c r="C471" s="3" t="s">
        <v>14</v>
      </c>
      <c r="D471" s="3" t="s">
        <v>778</v>
      </c>
      <c r="E471" s="3" t="s">
        <v>607</v>
      </c>
      <c r="F471" s="3" t="s">
        <v>608</v>
      </c>
      <c r="G471" s="3" t="s">
        <v>609</v>
      </c>
      <c r="H471" s="3" t="s">
        <v>610</v>
      </c>
      <c r="I471" s="22" t="s">
        <v>868</v>
      </c>
      <c r="J471" s="22" t="s">
        <v>869</v>
      </c>
      <c r="K471" s="3" t="s">
        <v>611</v>
      </c>
      <c r="L471" s="4">
        <v>5242007</v>
      </c>
      <c r="M471" s="4">
        <v>112257</v>
      </c>
      <c r="N471" s="4">
        <v>0</v>
      </c>
      <c r="O471" s="4">
        <f t="shared" si="24"/>
        <v>5354264</v>
      </c>
      <c r="P471" s="4">
        <v>5331112.97</v>
      </c>
      <c r="Q471" s="9"/>
      <c r="R471" s="10">
        <f t="shared" si="22"/>
        <v>5331112.97</v>
      </c>
      <c r="S471" s="10">
        <v>5331112.97</v>
      </c>
      <c r="T471" s="8">
        <v>0</v>
      </c>
      <c r="U471" s="4">
        <f t="shared" si="23"/>
        <v>23151.030000000261</v>
      </c>
    </row>
    <row r="472" spans="1:21" ht="55.2" x14ac:dyDescent="0.3">
      <c r="A472" s="3" t="s">
        <v>115</v>
      </c>
      <c r="B472" s="3" t="s">
        <v>273</v>
      </c>
      <c r="C472" s="3" t="s">
        <v>14</v>
      </c>
      <c r="D472" s="3" t="s">
        <v>778</v>
      </c>
      <c r="E472" s="3" t="s">
        <v>607</v>
      </c>
      <c r="F472" s="3" t="s">
        <v>608</v>
      </c>
      <c r="G472" s="3" t="s">
        <v>609</v>
      </c>
      <c r="H472" s="3" t="s">
        <v>610</v>
      </c>
      <c r="I472" s="22" t="s">
        <v>868</v>
      </c>
      <c r="J472" s="22" t="s">
        <v>869</v>
      </c>
      <c r="K472" s="3" t="s">
        <v>611</v>
      </c>
      <c r="L472" s="4">
        <v>3957837</v>
      </c>
      <c r="M472" s="4">
        <v>1407454</v>
      </c>
      <c r="N472" s="4">
        <v>0</v>
      </c>
      <c r="O472" s="4">
        <f t="shared" si="24"/>
        <v>5365291</v>
      </c>
      <c r="P472" s="4">
        <v>5364675.51</v>
      </c>
      <c r="Q472" s="9"/>
      <c r="R472" s="10">
        <f t="shared" si="22"/>
        <v>5364675.51</v>
      </c>
      <c r="S472" s="10">
        <v>5364675.51</v>
      </c>
      <c r="T472" s="8">
        <v>0</v>
      </c>
      <c r="U472" s="4">
        <f t="shared" si="23"/>
        <v>615.49000000022352</v>
      </c>
    </row>
    <row r="473" spans="1:21" ht="82.8" x14ac:dyDescent="0.3">
      <c r="A473" s="3" t="s">
        <v>12</v>
      </c>
      <c r="B473" s="3" t="s">
        <v>13</v>
      </c>
      <c r="C473" s="3" t="s">
        <v>14</v>
      </c>
      <c r="D473" s="3" t="s">
        <v>785</v>
      </c>
      <c r="E473" s="3" t="s">
        <v>536</v>
      </c>
      <c r="F473" s="3" t="s">
        <v>524</v>
      </c>
      <c r="G473" s="3" t="s">
        <v>533</v>
      </c>
      <c r="H473" s="3" t="s">
        <v>534</v>
      </c>
      <c r="I473" s="22" t="s">
        <v>878</v>
      </c>
      <c r="J473" s="22" t="s">
        <v>879</v>
      </c>
      <c r="K473" s="3" t="s">
        <v>537</v>
      </c>
      <c r="L473" s="4">
        <v>6552000</v>
      </c>
      <c r="M473" s="4">
        <v>-400000</v>
      </c>
      <c r="N473" s="4">
        <v>0</v>
      </c>
      <c r="O473" s="4">
        <f t="shared" si="24"/>
        <v>6152000</v>
      </c>
      <c r="P473" s="4">
        <v>5685792.4500000002</v>
      </c>
      <c r="Q473" s="9"/>
      <c r="R473" s="10">
        <f t="shared" si="22"/>
        <v>5685792.4500000002</v>
      </c>
      <c r="S473" s="10">
        <v>5685792.4500000002</v>
      </c>
      <c r="T473" s="8">
        <v>0</v>
      </c>
      <c r="U473" s="4">
        <f t="shared" si="23"/>
        <v>466207.54999999981</v>
      </c>
    </row>
    <row r="474" spans="1:21" ht="55.2" x14ac:dyDescent="0.3">
      <c r="A474" s="3" t="s">
        <v>62</v>
      </c>
      <c r="B474" s="3" t="s">
        <v>273</v>
      </c>
      <c r="C474" s="3" t="s">
        <v>14</v>
      </c>
      <c r="D474" s="3" t="s">
        <v>775</v>
      </c>
      <c r="E474" s="3" t="s">
        <v>612</v>
      </c>
      <c r="F474" s="3" t="s">
        <v>613</v>
      </c>
      <c r="G474" s="3" t="s">
        <v>614</v>
      </c>
      <c r="H474" s="3" t="s">
        <v>615</v>
      </c>
      <c r="I474" s="22" t="s">
        <v>868</v>
      </c>
      <c r="J474" s="22" t="s">
        <v>869</v>
      </c>
      <c r="K474" s="3" t="s">
        <v>616</v>
      </c>
      <c r="L474" s="4">
        <v>6513416</v>
      </c>
      <c r="M474" s="4">
        <v>0</v>
      </c>
      <c r="N474" s="4">
        <v>0</v>
      </c>
      <c r="O474" s="4">
        <f t="shared" si="24"/>
        <v>6513416</v>
      </c>
      <c r="P474" s="4">
        <v>6161048</v>
      </c>
      <c r="Q474" s="9">
        <v>-458994</v>
      </c>
      <c r="R474" s="10">
        <f t="shared" si="22"/>
        <v>5702054</v>
      </c>
      <c r="S474" s="10">
        <v>5702054</v>
      </c>
      <c r="T474" s="8"/>
      <c r="U474" s="4">
        <f t="shared" si="23"/>
        <v>811362</v>
      </c>
    </row>
    <row r="475" spans="1:21" ht="55.2" x14ac:dyDescent="0.3">
      <c r="A475" s="3" t="s">
        <v>45</v>
      </c>
      <c r="B475" s="3" t="s">
        <v>273</v>
      </c>
      <c r="C475" s="3" t="s">
        <v>14</v>
      </c>
      <c r="D475" s="3" t="s">
        <v>776</v>
      </c>
      <c r="E475" s="3" t="s">
        <v>617</v>
      </c>
      <c r="F475" s="3" t="s">
        <v>618</v>
      </c>
      <c r="G475" s="3" t="s">
        <v>614</v>
      </c>
      <c r="H475" s="3" t="s">
        <v>615</v>
      </c>
      <c r="I475" s="22" t="s">
        <v>868</v>
      </c>
      <c r="J475" s="22" t="s">
        <v>869</v>
      </c>
      <c r="K475" s="3" t="s">
        <v>616</v>
      </c>
      <c r="L475" s="4">
        <v>6018453</v>
      </c>
      <c r="M475" s="4">
        <v>155000</v>
      </c>
      <c r="N475" s="4">
        <v>0</v>
      </c>
      <c r="O475" s="4">
        <f t="shared" si="24"/>
        <v>6173453</v>
      </c>
      <c r="P475" s="4">
        <v>6172926</v>
      </c>
      <c r="Q475" s="9">
        <v>-466761</v>
      </c>
      <c r="R475" s="10">
        <f t="shared" si="22"/>
        <v>5706165</v>
      </c>
      <c r="S475" s="10">
        <v>5706165</v>
      </c>
      <c r="T475" s="8"/>
      <c r="U475" s="4">
        <f t="shared" si="23"/>
        <v>467288</v>
      </c>
    </row>
    <row r="476" spans="1:21" ht="55.2" x14ac:dyDescent="0.3">
      <c r="A476" s="3" t="s">
        <v>12</v>
      </c>
      <c r="B476" s="3" t="s">
        <v>273</v>
      </c>
      <c r="C476" s="3" t="s">
        <v>14</v>
      </c>
      <c r="D476" s="3" t="s">
        <v>777</v>
      </c>
      <c r="E476" s="3" t="s">
        <v>619</v>
      </c>
      <c r="F476" s="3" t="s">
        <v>620</v>
      </c>
      <c r="G476" s="3" t="s">
        <v>614</v>
      </c>
      <c r="H476" s="3" t="s">
        <v>615</v>
      </c>
      <c r="I476" s="22" t="s">
        <v>868</v>
      </c>
      <c r="J476" s="22" t="s">
        <v>869</v>
      </c>
      <c r="K476" s="3" t="s">
        <v>616</v>
      </c>
      <c r="L476" s="4">
        <v>6741268</v>
      </c>
      <c r="M476" s="4">
        <v>-150000</v>
      </c>
      <c r="N476" s="4">
        <v>0</v>
      </c>
      <c r="O476" s="4">
        <f t="shared" si="24"/>
        <v>6591268</v>
      </c>
      <c r="P476" s="4">
        <v>6329910</v>
      </c>
      <c r="Q476" s="9">
        <v>-522551</v>
      </c>
      <c r="R476" s="10">
        <f t="shared" si="22"/>
        <v>5807359</v>
      </c>
      <c r="S476" s="10">
        <v>5807359</v>
      </c>
      <c r="T476" s="8"/>
      <c r="U476" s="4">
        <f t="shared" si="23"/>
        <v>783909</v>
      </c>
    </row>
    <row r="477" spans="1:21" ht="55.2" x14ac:dyDescent="0.3">
      <c r="A477" s="3" t="s">
        <v>215</v>
      </c>
      <c r="B477" s="3" t="s">
        <v>273</v>
      </c>
      <c r="C477" s="3" t="s">
        <v>14</v>
      </c>
      <c r="D477" s="3" t="s">
        <v>769</v>
      </c>
      <c r="E477" s="3" t="s">
        <v>654</v>
      </c>
      <c r="F477" s="3" t="s">
        <v>655</v>
      </c>
      <c r="G477" s="3" t="s">
        <v>642</v>
      </c>
      <c r="H477" s="3" t="s">
        <v>643</v>
      </c>
      <c r="I477" s="22" t="s">
        <v>868</v>
      </c>
      <c r="J477" s="22" t="s">
        <v>869</v>
      </c>
      <c r="K477" s="3" t="s">
        <v>644</v>
      </c>
      <c r="L477" s="4">
        <v>5015664</v>
      </c>
      <c r="M477" s="4">
        <v>1350000</v>
      </c>
      <c r="N477" s="4">
        <v>0</v>
      </c>
      <c r="O477" s="4">
        <f t="shared" si="24"/>
        <v>6365664</v>
      </c>
      <c r="P477" s="4">
        <v>5874221.6399999997</v>
      </c>
      <c r="Q477" s="9"/>
      <c r="R477" s="10">
        <f t="shared" si="22"/>
        <v>5874221.6399999997</v>
      </c>
      <c r="S477" s="10">
        <v>5813416.1399999997</v>
      </c>
      <c r="T477" s="8">
        <v>60805.5</v>
      </c>
      <c r="U477" s="4">
        <f t="shared" si="23"/>
        <v>491442.36000000034</v>
      </c>
    </row>
    <row r="478" spans="1:21" ht="55.2" x14ac:dyDescent="0.3">
      <c r="A478" s="3" t="s">
        <v>35</v>
      </c>
      <c r="B478" s="3" t="s">
        <v>273</v>
      </c>
      <c r="C478" s="3" t="s">
        <v>14</v>
      </c>
      <c r="D478" s="3" t="s">
        <v>772</v>
      </c>
      <c r="E478" s="3" t="s">
        <v>656</v>
      </c>
      <c r="F478" s="3" t="s">
        <v>657</v>
      </c>
      <c r="G478" s="3" t="s">
        <v>642</v>
      </c>
      <c r="H478" s="3" t="s">
        <v>643</v>
      </c>
      <c r="I478" s="22" t="s">
        <v>868</v>
      </c>
      <c r="J478" s="22" t="s">
        <v>869</v>
      </c>
      <c r="K478" s="3" t="s">
        <v>644</v>
      </c>
      <c r="L478" s="4">
        <v>7819764</v>
      </c>
      <c r="M478" s="4">
        <v>-105000</v>
      </c>
      <c r="N478" s="4">
        <v>0</v>
      </c>
      <c r="O478" s="4">
        <f t="shared" si="24"/>
        <v>7714764</v>
      </c>
      <c r="P478" s="4">
        <v>5990506.1399999997</v>
      </c>
      <c r="Q478" s="9"/>
      <c r="R478" s="10">
        <f t="shared" si="22"/>
        <v>5990506.1399999997</v>
      </c>
      <c r="S478" s="10">
        <v>5907030.1200000001</v>
      </c>
      <c r="T478" s="8">
        <v>83476.02</v>
      </c>
      <c r="U478" s="4">
        <f t="shared" si="23"/>
        <v>1724257.8600000003</v>
      </c>
    </row>
    <row r="479" spans="1:21" ht="55.2" x14ac:dyDescent="0.3">
      <c r="A479" s="3" t="s">
        <v>195</v>
      </c>
      <c r="B479" s="3" t="s">
        <v>273</v>
      </c>
      <c r="C479" s="3" t="s">
        <v>14</v>
      </c>
      <c r="D479" s="3" t="s">
        <v>772</v>
      </c>
      <c r="E479" s="3" t="s">
        <v>656</v>
      </c>
      <c r="F479" s="3" t="s">
        <v>657</v>
      </c>
      <c r="G479" s="3" t="s">
        <v>642</v>
      </c>
      <c r="H479" s="3" t="s">
        <v>643</v>
      </c>
      <c r="I479" s="22" t="s">
        <v>868</v>
      </c>
      <c r="J479" s="22" t="s">
        <v>869</v>
      </c>
      <c r="K479" s="3" t="s">
        <v>644</v>
      </c>
      <c r="L479" s="4">
        <v>7956144</v>
      </c>
      <c r="M479" s="4">
        <v>0</v>
      </c>
      <c r="N479" s="4">
        <v>0</v>
      </c>
      <c r="O479" s="4">
        <f t="shared" si="24"/>
        <v>7956144</v>
      </c>
      <c r="P479" s="4">
        <v>6080635.0199999996</v>
      </c>
      <c r="Q479" s="9"/>
      <c r="R479" s="10">
        <f t="shared" si="22"/>
        <v>6080635.0199999996</v>
      </c>
      <c r="S479" s="10">
        <v>6003615.9199999999</v>
      </c>
      <c r="T479" s="8">
        <v>77019.100000000006</v>
      </c>
      <c r="U479" s="4">
        <f t="shared" si="23"/>
        <v>1875508.9800000004</v>
      </c>
    </row>
    <row r="480" spans="1:21" ht="55.2" x14ac:dyDescent="0.3">
      <c r="A480" s="3" t="s">
        <v>12</v>
      </c>
      <c r="B480" s="3" t="s">
        <v>108</v>
      </c>
      <c r="C480" s="3" t="s">
        <v>14</v>
      </c>
      <c r="D480" s="3" t="s">
        <v>791</v>
      </c>
      <c r="E480" s="3" t="s">
        <v>469</v>
      </c>
      <c r="F480" s="3" t="s">
        <v>445</v>
      </c>
      <c r="G480" s="3" t="s">
        <v>446</v>
      </c>
      <c r="H480" s="3" t="s">
        <v>447</v>
      </c>
      <c r="I480" s="22" t="s">
        <v>1082</v>
      </c>
      <c r="J480" s="22" t="s">
        <v>1083</v>
      </c>
      <c r="K480" s="3" t="s">
        <v>470</v>
      </c>
      <c r="L480" s="4">
        <v>9000000</v>
      </c>
      <c r="M480" s="4">
        <v>0</v>
      </c>
      <c r="N480" s="4">
        <v>-1700000</v>
      </c>
      <c r="O480" s="4">
        <f t="shared" si="24"/>
        <v>7300000</v>
      </c>
      <c r="P480" s="4">
        <v>6153041.1699999999</v>
      </c>
      <c r="Q480" s="9"/>
      <c r="R480" s="10">
        <f t="shared" si="22"/>
        <v>6153041.1699999999</v>
      </c>
      <c r="S480" s="10">
        <v>5128481.32</v>
      </c>
      <c r="T480" s="8">
        <f>1015612.514+8947.33</f>
        <v>1024559.8439999999</v>
      </c>
      <c r="U480" s="4">
        <f t="shared" si="23"/>
        <v>1146958.83</v>
      </c>
    </row>
    <row r="481" spans="1:21" ht="41.4" x14ac:dyDescent="0.3">
      <c r="A481" s="3" t="s">
        <v>45</v>
      </c>
      <c r="B481" s="3" t="s">
        <v>108</v>
      </c>
      <c r="C481" s="3" t="s">
        <v>14</v>
      </c>
      <c r="D481" s="3" t="s">
        <v>791</v>
      </c>
      <c r="E481" s="3" t="s">
        <v>471</v>
      </c>
      <c r="F481" s="3" t="s">
        <v>445</v>
      </c>
      <c r="G481" s="3" t="s">
        <v>446</v>
      </c>
      <c r="H481" s="3" t="s">
        <v>447</v>
      </c>
      <c r="I481" s="22" t="s">
        <v>1084</v>
      </c>
      <c r="J481" s="22" t="s">
        <v>1085</v>
      </c>
      <c r="K481" s="3" t="s">
        <v>472</v>
      </c>
      <c r="L481" s="4">
        <v>9000000</v>
      </c>
      <c r="M481" s="4">
        <v>0</v>
      </c>
      <c r="N481" s="4">
        <v>-1000000</v>
      </c>
      <c r="O481" s="4">
        <f t="shared" si="24"/>
        <v>8000000</v>
      </c>
      <c r="P481" s="4">
        <v>6153041.1699999999</v>
      </c>
      <c r="Q481" s="9"/>
      <c r="R481" s="10">
        <f t="shared" si="22"/>
        <v>6153041.1699999999</v>
      </c>
      <c r="S481" s="10">
        <v>6126116.0300000003</v>
      </c>
      <c r="T481" s="8">
        <v>26925.138899999998</v>
      </c>
      <c r="U481" s="4">
        <f t="shared" si="23"/>
        <v>1846958.83</v>
      </c>
    </row>
    <row r="482" spans="1:21" ht="27.6" x14ac:dyDescent="0.3">
      <c r="A482" s="3" t="s">
        <v>12</v>
      </c>
      <c r="B482" s="3" t="s">
        <v>273</v>
      </c>
      <c r="C482" s="3" t="s">
        <v>14</v>
      </c>
      <c r="D482" s="3" t="s">
        <v>801</v>
      </c>
      <c r="E482" s="3" t="s">
        <v>295</v>
      </c>
      <c r="F482" s="3" t="s">
        <v>296</v>
      </c>
      <c r="G482" s="3" t="s">
        <v>297</v>
      </c>
      <c r="H482" s="3" t="s">
        <v>296</v>
      </c>
      <c r="I482" s="22" t="s">
        <v>922</v>
      </c>
      <c r="J482" s="22" t="s">
        <v>923</v>
      </c>
      <c r="K482" s="3" t="s">
        <v>298</v>
      </c>
      <c r="L482" s="4">
        <v>5000000</v>
      </c>
      <c r="M482" s="4">
        <v>1562800</v>
      </c>
      <c r="N482" s="4">
        <v>0</v>
      </c>
      <c r="O482" s="4">
        <f t="shared" si="24"/>
        <v>6562800</v>
      </c>
      <c r="P482" s="4">
        <v>6349462.9900000002</v>
      </c>
      <c r="Q482" s="9"/>
      <c r="R482" s="10">
        <f t="shared" si="22"/>
        <v>6349462.9900000002</v>
      </c>
      <c r="S482" s="10">
        <v>6304333.4400000004</v>
      </c>
      <c r="T482" s="8">
        <v>45129.546999999999</v>
      </c>
      <c r="U482" s="4">
        <f t="shared" si="23"/>
        <v>213337.00999999978</v>
      </c>
    </row>
    <row r="483" spans="1:21" ht="55.2" x14ac:dyDescent="0.3">
      <c r="A483" s="3" t="s">
        <v>12</v>
      </c>
      <c r="B483" s="3" t="s">
        <v>273</v>
      </c>
      <c r="C483" s="3" t="s">
        <v>14</v>
      </c>
      <c r="D483" s="3" t="s">
        <v>839</v>
      </c>
      <c r="E483" s="3" t="s">
        <v>597</v>
      </c>
      <c r="F483" s="3" t="s">
        <v>598</v>
      </c>
      <c r="G483" s="3" t="s">
        <v>599</v>
      </c>
      <c r="H483" s="3" t="s">
        <v>600</v>
      </c>
      <c r="I483" s="22" t="s">
        <v>868</v>
      </c>
      <c r="J483" s="22" t="s">
        <v>869</v>
      </c>
      <c r="K483" s="3" t="s">
        <v>601</v>
      </c>
      <c r="L483" s="4">
        <v>7071136</v>
      </c>
      <c r="M483" s="4">
        <v>-137500</v>
      </c>
      <c r="N483" s="4">
        <v>0</v>
      </c>
      <c r="O483" s="4">
        <f t="shared" si="24"/>
        <v>6933636</v>
      </c>
      <c r="P483" s="4">
        <v>6625320.5499999998</v>
      </c>
      <c r="Q483" s="9"/>
      <c r="R483" s="10">
        <f t="shared" si="22"/>
        <v>6625320.5499999998</v>
      </c>
      <c r="S483" s="10">
        <v>6625320.5499999998</v>
      </c>
      <c r="T483" s="8">
        <v>0</v>
      </c>
      <c r="U483" s="4">
        <f t="shared" si="23"/>
        <v>308315.45000000019</v>
      </c>
    </row>
    <row r="484" spans="1:21" ht="55.2" x14ac:dyDescent="0.3">
      <c r="A484" s="3" t="s">
        <v>115</v>
      </c>
      <c r="B484" s="3" t="s">
        <v>273</v>
      </c>
      <c r="C484" s="3" t="s">
        <v>14</v>
      </c>
      <c r="D484" s="3" t="s">
        <v>775</v>
      </c>
      <c r="E484" s="3" t="s">
        <v>612</v>
      </c>
      <c r="F484" s="3" t="s">
        <v>613</v>
      </c>
      <c r="G484" s="3" t="s">
        <v>614</v>
      </c>
      <c r="H484" s="3" t="s">
        <v>615</v>
      </c>
      <c r="I484" s="22" t="s">
        <v>868</v>
      </c>
      <c r="J484" s="22" t="s">
        <v>869</v>
      </c>
      <c r="K484" s="3" t="s">
        <v>616</v>
      </c>
      <c r="L484" s="4">
        <v>7819520</v>
      </c>
      <c r="M484" s="4">
        <v>0</v>
      </c>
      <c r="N484" s="4">
        <v>0</v>
      </c>
      <c r="O484" s="4">
        <f t="shared" si="24"/>
        <v>7819520</v>
      </c>
      <c r="P484" s="4">
        <v>7304963</v>
      </c>
      <c r="Q484" s="9">
        <v>-433448</v>
      </c>
      <c r="R484" s="10">
        <f t="shared" si="22"/>
        <v>6871515</v>
      </c>
      <c r="S484" s="10">
        <v>6871515</v>
      </c>
      <c r="T484" s="8"/>
      <c r="U484" s="4">
        <f t="shared" si="23"/>
        <v>948005</v>
      </c>
    </row>
    <row r="485" spans="1:21" ht="55.2" x14ac:dyDescent="0.3">
      <c r="A485" s="3" t="s">
        <v>115</v>
      </c>
      <c r="B485" s="3" t="s">
        <v>273</v>
      </c>
      <c r="C485" s="3" t="s">
        <v>14</v>
      </c>
      <c r="D485" s="3" t="s">
        <v>772</v>
      </c>
      <c r="E485" s="3" t="s">
        <v>656</v>
      </c>
      <c r="F485" s="3" t="s">
        <v>657</v>
      </c>
      <c r="G485" s="3" t="s">
        <v>642</v>
      </c>
      <c r="H485" s="3" t="s">
        <v>643</v>
      </c>
      <c r="I485" s="22" t="s">
        <v>868</v>
      </c>
      <c r="J485" s="22" t="s">
        <v>869</v>
      </c>
      <c r="K485" s="3" t="s">
        <v>644</v>
      </c>
      <c r="L485" s="4">
        <v>7819764</v>
      </c>
      <c r="M485" s="4">
        <v>0</v>
      </c>
      <c r="N485" s="4">
        <v>0</v>
      </c>
      <c r="O485" s="4">
        <f t="shared" si="24"/>
        <v>7819764</v>
      </c>
      <c r="P485" s="4">
        <v>6875266.8099999996</v>
      </c>
      <c r="Q485" s="9"/>
      <c r="R485" s="10">
        <f t="shared" si="22"/>
        <v>6875266.8099999996</v>
      </c>
      <c r="S485" s="10">
        <v>6813243.6199999992</v>
      </c>
      <c r="T485" s="8">
        <v>62023.19</v>
      </c>
      <c r="U485" s="4">
        <f t="shared" si="23"/>
        <v>944497.19000000041</v>
      </c>
    </row>
    <row r="486" spans="1:21" ht="55.2" x14ac:dyDescent="0.3">
      <c r="A486" s="3" t="s">
        <v>195</v>
      </c>
      <c r="B486" s="3" t="s">
        <v>273</v>
      </c>
      <c r="C486" s="3" t="s">
        <v>14</v>
      </c>
      <c r="D486" s="3" t="s">
        <v>771</v>
      </c>
      <c r="E486" s="3" t="s">
        <v>632</v>
      </c>
      <c r="F486" s="3" t="s">
        <v>633</v>
      </c>
      <c r="G486" s="3" t="s">
        <v>634</v>
      </c>
      <c r="H486" s="3" t="s">
        <v>635</v>
      </c>
      <c r="I486" s="22" t="s">
        <v>868</v>
      </c>
      <c r="J486" s="22" t="s">
        <v>869</v>
      </c>
      <c r="K486" s="3" t="s">
        <v>636</v>
      </c>
      <c r="L486" s="4">
        <v>9411304</v>
      </c>
      <c r="M486" s="4">
        <v>-2459912.61</v>
      </c>
      <c r="N486" s="4">
        <v>0</v>
      </c>
      <c r="O486" s="4">
        <f t="shared" si="24"/>
        <v>6951391.3900000006</v>
      </c>
      <c r="P486" s="4">
        <v>6951391.04</v>
      </c>
      <c r="Q486" s="9"/>
      <c r="R486" s="10">
        <f t="shared" si="22"/>
        <v>6951391.04</v>
      </c>
      <c r="S486" s="10">
        <v>6951391.04</v>
      </c>
      <c r="T486" s="8">
        <v>0</v>
      </c>
      <c r="U486" s="4">
        <f t="shared" si="23"/>
        <v>0.35000000055879354</v>
      </c>
    </row>
    <row r="487" spans="1:21" ht="55.2" x14ac:dyDescent="0.3">
      <c r="A487" s="3" t="s">
        <v>35</v>
      </c>
      <c r="B487" s="3" t="s">
        <v>273</v>
      </c>
      <c r="C487" s="3" t="s">
        <v>14</v>
      </c>
      <c r="D487" s="3" t="s">
        <v>778</v>
      </c>
      <c r="E487" s="3" t="s">
        <v>607</v>
      </c>
      <c r="F487" s="3" t="s">
        <v>608</v>
      </c>
      <c r="G487" s="3" t="s">
        <v>609</v>
      </c>
      <c r="H487" s="3" t="s">
        <v>610</v>
      </c>
      <c r="I487" s="22" t="s">
        <v>868</v>
      </c>
      <c r="J487" s="22" t="s">
        <v>869</v>
      </c>
      <c r="K487" s="3" t="s">
        <v>611</v>
      </c>
      <c r="L487" s="4">
        <v>8978154</v>
      </c>
      <c r="M487" s="4">
        <v>0</v>
      </c>
      <c r="N487" s="4">
        <v>0</v>
      </c>
      <c r="O487" s="4">
        <f t="shared" si="24"/>
        <v>8978154</v>
      </c>
      <c r="P487" s="4">
        <v>7055810.2800000003</v>
      </c>
      <c r="Q487" s="9"/>
      <c r="R487" s="10">
        <f t="shared" si="22"/>
        <v>7055810.2800000003</v>
      </c>
      <c r="S487" s="10">
        <v>7055810.2800000003</v>
      </c>
      <c r="T487" s="8">
        <v>0</v>
      </c>
      <c r="U487" s="4">
        <f t="shared" si="23"/>
        <v>1922343.7199999997</v>
      </c>
    </row>
    <row r="488" spans="1:21" ht="55.2" x14ac:dyDescent="0.3">
      <c r="A488" s="3" t="s">
        <v>62</v>
      </c>
      <c r="B488" s="3" t="s">
        <v>273</v>
      </c>
      <c r="C488" s="3" t="s">
        <v>14</v>
      </c>
      <c r="D488" s="3" t="s">
        <v>772</v>
      </c>
      <c r="E488" s="3" t="s">
        <v>656</v>
      </c>
      <c r="F488" s="3" t="s">
        <v>657</v>
      </c>
      <c r="G488" s="3" t="s">
        <v>642</v>
      </c>
      <c r="H488" s="3" t="s">
        <v>643</v>
      </c>
      <c r="I488" s="22" t="s">
        <v>868</v>
      </c>
      <c r="J488" s="22" t="s">
        <v>869</v>
      </c>
      <c r="K488" s="3" t="s">
        <v>644</v>
      </c>
      <c r="L488" s="4">
        <v>7143054</v>
      </c>
      <c r="M488" s="4">
        <v>63500</v>
      </c>
      <c r="N488" s="4">
        <v>0</v>
      </c>
      <c r="O488" s="4">
        <f t="shared" si="24"/>
        <v>7206554</v>
      </c>
      <c r="P488" s="4">
        <v>7205921.9800000004</v>
      </c>
      <c r="Q488" s="9"/>
      <c r="R488" s="10">
        <f t="shared" si="22"/>
        <v>7205921.9800000004</v>
      </c>
      <c r="S488" s="10">
        <v>7106200.4500000002</v>
      </c>
      <c r="T488" s="8">
        <v>99721.53</v>
      </c>
      <c r="U488" s="4">
        <f t="shared" si="23"/>
        <v>632.01999999955297</v>
      </c>
    </row>
    <row r="489" spans="1:21" ht="55.2" x14ac:dyDescent="0.3">
      <c r="A489" s="3" t="s">
        <v>35</v>
      </c>
      <c r="B489" s="3" t="s">
        <v>273</v>
      </c>
      <c r="C489" s="3" t="s">
        <v>14</v>
      </c>
      <c r="D489" s="3" t="s">
        <v>775</v>
      </c>
      <c r="E489" s="3" t="s">
        <v>612</v>
      </c>
      <c r="F489" s="3" t="s">
        <v>613</v>
      </c>
      <c r="G489" s="3" t="s">
        <v>614</v>
      </c>
      <c r="H489" s="3" t="s">
        <v>615</v>
      </c>
      <c r="I489" s="22" t="s">
        <v>868</v>
      </c>
      <c r="J489" s="22" t="s">
        <v>869</v>
      </c>
      <c r="K489" s="3" t="s">
        <v>616</v>
      </c>
      <c r="L489" s="4">
        <v>9732321</v>
      </c>
      <c r="M489" s="4">
        <v>0</v>
      </c>
      <c r="N489" s="4">
        <v>0</v>
      </c>
      <c r="O489" s="4">
        <f t="shared" si="24"/>
        <v>9732321</v>
      </c>
      <c r="P489" s="4">
        <v>8685387</v>
      </c>
      <c r="Q489" s="9">
        <v>-986773</v>
      </c>
      <c r="R489" s="10">
        <f t="shared" si="22"/>
        <v>7698614</v>
      </c>
      <c r="S489" s="10">
        <v>7698614</v>
      </c>
      <c r="T489" s="8"/>
      <c r="U489" s="4">
        <f t="shared" si="23"/>
        <v>2033707</v>
      </c>
    </row>
    <row r="490" spans="1:21" ht="41.4" x14ac:dyDescent="0.3">
      <c r="A490" s="3" t="s">
        <v>12</v>
      </c>
      <c r="B490" s="3" t="s">
        <v>13</v>
      </c>
      <c r="C490" s="3" t="s">
        <v>14</v>
      </c>
      <c r="D490" s="3" t="s">
        <v>804</v>
      </c>
      <c r="E490" s="3" t="s">
        <v>275</v>
      </c>
      <c r="F490" s="3" t="s">
        <v>276</v>
      </c>
      <c r="G490" s="3" t="s">
        <v>277</v>
      </c>
      <c r="H490" s="3" t="s">
        <v>278</v>
      </c>
      <c r="I490" s="22" t="s">
        <v>882</v>
      </c>
      <c r="J490" s="22" t="s">
        <v>883</v>
      </c>
      <c r="K490" s="3" t="s">
        <v>279</v>
      </c>
      <c r="L490" s="4">
        <v>7800000</v>
      </c>
      <c r="M490" s="4">
        <v>200000</v>
      </c>
      <c r="N490" s="4">
        <v>0</v>
      </c>
      <c r="O490" s="4">
        <f t="shared" si="24"/>
        <v>8000000</v>
      </c>
      <c r="P490" s="4">
        <v>7998727.5099999998</v>
      </c>
      <c r="Q490" s="9"/>
      <c r="R490" s="10">
        <f t="shared" si="22"/>
        <v>7998727.5099999998</v>
      </c>
      <c r="S490" s="10">
        <v>7997011.9900000002</v>
      </c>
      <c r="T490" s="8">
        <v>1715.52</v>
      </c>
      <c r="U490" s="4">
        <f t="shared" si="23"/>
        <v>1272.4900000002235</v>
      </c>
    </row>
    <row r="491" spans="1:21" ht="55.2" x14ac:dyDescent="0.3">
      <c r="A491" s="3" t="s">
        <v>132</v>
      </c>
      <c r="B491" s="3" t="s">
        <v>273</v>
      </c>
      <c r="C491" s="3" t="s">
        <v>14</v>
      </c>
      <c r="D491" s="3" t="s">
        <v>768</v>
      </c>
      <c r="E491" s="3" t="s">
        <v>652</v>
      </c>
      <c r="F491" s="3" t="s">
        <v>653</v>
      </c>
      <c r="G491" s="3" t="s">
        <v>642</v>
      </c>
      <c r="H491" s="3" t="s">
        <v>643</v>
      </c>
      <c r="I491" s="22" t="s">
        <v>868</v>
      </c>
      <c r="J491" s="22" t="s">
        <v>869</v>
      </c>
      <c r="K491" s="3" t="s">
        <v>644</v>
      </c>
      <c r="L491" s="4">
        <v>8519646</v>
      </c>
      <c r="M491" s="4">
        <v>0</v>
      </c>
      <c r="N491" s="4">
        <v>0</v>
      </c>
      <c r="O491" s="4">
        <f t="shared" si="24"/>
        <v>8519646</v>
      </c>
      <c r="P491" s="4">
        <v>8280748.3300000001</v>
      </c>
      <c r="Q491" s="9"/>
      <c r="R491" s="10">
        <f t="shared" si="22"/>
        <v>8280748.3300000001</v>
      </c>
      <c r="S491" s="10">
        <v>8179578.75</v>
      </c>
      <c r="T491" s="8">
        <v>101169.58</v>
      </c>
      <c r="U491" s="4">
        <f t="shared" si="23"/>
        <v>238897.66999999993</v>
      </c>
    </row>
    <row r="492" spans="1:21" ht="55.2" x14ac:dyDescent="0.3">
      <c r="A492" s="3" t="s">
        <v>45</v>
      </c>
      <c r="B492" s="3" t="s">
        <v>273</v>
      </c>
      <c r="C492" s="3" t="s">
        <v>14</v>
      </c>
      <c r="D492" s="3" t="s">
        <v>778</v>
      </c>
      <c r="E492" s="3" t="s">
        <v>607</v>
      </c>
      <c r="F492" s="3" t="s">
        <v>608</v>
      </c>
      <c r="G492" s="3" t="s">
        <v>609</v>
      </c>
      <c r="H492" s="3" t="s">
        <v>610</v>
      </c>
      <c r="I492" s="22" t="s">
        <v>868</v>
      </c>
      <c r="J492" s="22" t="s">
        <v>869</v>
      </c>
      <c r="K492" s="3" t="s">
        <v>611</v>
      </c>
      <c r="L492" s="4">
        <v>8144250</v>
      </c>
      <c r="M492" s="4">
        <v>427644</v>
      </c>
      <c r="N492" s="4">
        <v>0</v>
      </c>
      <c r="O492" s="4">
        <f t="shared" si="24"/>
        <v>8571894</v>
      </c>
      <c r="P492" s="4">
        <v>8495462.4900000002</v>
      </c>
      <c r="Q492" s="9"/>
      <c r="R492" s="10">
        <f t="shared" si="22"/>
        <v>8495462.4900000002</v>
      </c>
      <c r="S492" s="10">
        <v>8495462.4900000002</v>
      </c>
      <c r="T492" s="8">
        <v>0</v>
      </c>
      <c r="U492" s="4">
        <f t="shared" si="23"/>
        <v>76431.509999999776</v>
      </c>
    </row>
    <row r="493" spans="1:21" ht="55.2" x14ac:dyDescent="0.3">
      <c r="A493" s="3" t="s">
        <v>12</v>
      </c>
      <c r="B493" s="3" t="s">
        <v>273</v>
      </c>
      <c r="C493" s="3" t="s">
        <v>14</v>
      </c>
      <c r="D493" s="3" t="s">
        <v>800</v>
      </c>
      <c r="E493" s="3" t="s">
        <v>719</v>
      </c>
      <c r="F493" s="3" t="s">
        <v>302</v>
      </c>
      <c r="G493" s="3" t="s">
        <v>720</v>
      </c>
      <c r="H493" s="3" t="s">
        <v>721</v>
      </c>
      <c r="I493" s="22" t="s">
        <v>1086</v>
      </c>
      <c r="J493" s="22" t="s">
        <v>1087</v>
      </c>
      <c r="K493" s="3" t="s">
        <v>722</v>
      </c>
      <c r="L493" s="4">
        <v>9200000</v>
      </c>
      <c r="M493" s="4">
        <v>-561449</v>
      </c>
      <c r="N493" s="4">
        <v>0</v>
      </c>
      <c r="O493" s="4">
        <f t="shared" si="24"/>
        <v>8638551</v>
      </c>
      <c r="P493" s="4">
        <v>8510923</v>
      </c>
      <c r="Q493" s="9"/>
      <c r="R493" s="10">
        <f t="shared" si="22"/>
        <v>8510923</v>
      </c>
      <c r="S493" s="10">
        <v>8510923</v>
      </c>
      <c r="T493" s="8">
        <v>0</v>
      </c>
      <c r="U493" s="4">
        <f t="shared" si="23"/>
        <v>127628</v>
      </c>
    </row>
    <row r="494" spans="1:21" ht="55.2" x14ac:dyDescent="0.3">
      <c r="A494" s="3" t="s">
        <v>195</v>
      </c>
      <c r="B494" s="3" t="s">
        <v>273</v>
      </c>
      <c r="C494" s="3" t="s">
        <v>14</v>
      </c>
      <c r="D494" s="3" t="s">
        <v>773</v>
      </c>
      <c r="E494" s="3" t="s">
        <v>621</v>
      </c>
      <c r="F494" s="3" t="s">
        <v>622</v>
      </c>
      <c r="G494" s="3" t="s">
        <v>623</v>
      </c>
      <c r="H494" s="3" t="s">
        <v>624</v>
      </c>
      <c r="I494" s="22" t="s">
        <v>868</v>
      </c>
      <c r="J494" s="22" t="s">
        <v>869</v>
      </c>
      <c r="K494" s="3" t="s">
        <v>616</v>
      </c>
      <c r="L494" s="4">
        <v>11663552</v>
      </c>
      <c r="M494" s="4">
        <v>-928000</v>
      </c>
      <c r="N494" s="4">
        <v>0</v>
      </c>
      <c r="O494" s="4">
        <f t="shared" si="24"/>
        <v>10735552</v>
      </c>
      <c r="P494" s="4">
        <v>9431434</v>
      </c>
      <c r="Q494" s="9">
        <v>-706381</v>
      </c>
      <c r="R494" s="10">
        <f t="shared" si="22"/>
        <v>8725053</v>
      </c>
      <c r="S494" s="10">
        <v>8725053</v>
      </c>
      <c r="T494" s="8"/>
      <c r="U494" s="4">
        <f t="shared" si="23"/>
        <v>2010499</v>
      </c>
    </row>
    <row r="495" spans="1:21" ht="55.2" x14ac:dyDescent="0.3">
      <c r="A495" s="3" t="s">
        <v>12</v>
      </c>
      <c r="B495" s="3" t="s">
        <v>273</v>
      </c>
      <c r="C495" s="3" t="s">
        <v>14</v>
      </c>
      <c r="D495" s="3" t="s">
        <v>837</v>
      </c>
      <c r="E495" s="3" t="s">
        <v>658</v>
      </c>
      <c r="F495" s="3" t="s">
        <v>659</v>
      </c>
      <c r="G495" s="3" t="s">
        <v>642</v>
      </c>
      <c r="H495" s="3" t="s">
        <v>643</v>
      </c>
      <c r="I495" s="22" t="s">
        <v>868</v>
      </c>
      <c r="J495" s="22" t="s">
        <v>869</v>
      </c>
      <c r="K495" s="3" t="s">
        <v>660</v>
      </c>
      <c r="L495" s="4">
        <v>4499884</v>
      </c>
      <c r="M495" s="4">
        <v>4334500</v>
      </c>
      <c r="N495" s="4">
        <v>0</v>
      </c>
      <c r="O495" s="4">
        <f t="shared" si="24"/>
        <v>8834384</v>
      </c>
      <c r="P495" s="4">
        <v>8796085.8699999992</v>
      </c>
      <c r="Q495" s="9"/>
      <c r="R495" s="10">
        <f t="shared" si="22"/>
        <v>8796085.8699999992</v>
      </c>
      <c r="S495" s="10">
        <v>8796085.8699999992</v>
      </c>
      <c r="T495" s="8">
        <v>0</v>
      </c>
      <c r="U495" s="4">
        <f t="shared" si="23"/>
        <v>38298.13000000082</v>
      </c>
    </row>
    <row r="496" spans="1:21" ht="27.6" x14ac:dyDescent="0.3">
      <c r="A496" s="3" t="s">
        <v>12</v>
      </c>
      <c r="B496" s="3" t="s">
        <v>108</v>
      </c>
      <c r="C496" s="3" t="s">
        <v>14</v>
      </c>
      <c r="D496" s="3" t="s">
        <v>785</v>
      </c>
      <c r="E496" s="3" t="s">
        <v>528</v>
      </c>
      <c r="F496" s="3" t="s">
        <v>524</v>
      </c>
      <c r="G496" s="3" t="s">
        <v>525</v>
      </c>
      <c r="H496" s="3" t="s">
        <v>526</v>
      </c>
      <c r="I496" s="22" t="s">
        <v>1057</v>
      </c>
      <c r="J496" s="22" t="s">
        <v>1058</v>
      </c>
      <c r="K496" s="3" t="s">
        <v>529</v>
      </c>
      <c r="L496" s="4">
        <v>11520000</v>
      </c>
      <c r="M496" s="4">
        <v>-1200000</v>
      </c>
      <c r="N496" s="4">
        <v>0</v>
      </c>
      <c r="O496" s="4">
        <f t="shared" si="24"/>
        <v>10320000</v>
      </c>
      <c r="P496" s="4">
        <v>8819736.0099999998</v>
      </c>
      <c r="Q496" s="9"/>
      <c r="R496" s="10">
        <f t="shared" si="22"/>
        <v>8819736.0099999998</v>
      </c>
      <c r="S496" s="10">
        <v>8819736.0099999998</v>
      </c>
      <c r="T496" s="8">
        <v>0</v>
      </c>
      <c r="U496" s="4">
        <f t="shared" si="23"/>
        <v>1500263.9900000002</v>
      </c>
    </row>
    <row r="497" spans="1:21" ht="55.2" x14ac:dyDescent="0.3">
      <c r="A497" s="3" t="s">
        <v>213</v>
      </c>
      <c r="B497" s="3" t="s">
        <v>273</v>
      </c>
      <c r="C497" s="3" t="s">
        <v>14</v>
      </c>
      <c r="D497" s="3" t="s">
        <v>765</v>
      </c>
      <c r="E497" s="3" t="s">
        <v>640</v>
      </c>
      <c r="F497" s="3" t="s">
        <v>641</v>
      </c>
      <c r="G497" s="3" t="s">
        <v>642</v>
      </c>
      <c r="H497" s="3" t="s">
        <v>643</v>
      </c>
      <c r="I497" s="22" t="s">
        <v>868</v>
      </c>
      <c r="J497" s="22" t="s">
        <v>869</v>
      </c>
      <c r="K497" s="3" t="s">
        <v>644</v>
      </c>
      <c r="L497" s="4">
        <v>13079400</v>
      </c>
      <c r="M497" s="4">
        <v>0</v>
      </c>
      <c r="N497" s="4">
        <v>0</v>
      </c>
      <c r="O497" s="4">
        <f t="shared" si="24"/>
        <v>13079400</v>
      </c>
      <c r="P497" s="4">
        <v>9021437.8599999994</v>
      </c>
      <c r="Q497" s="9"/>
      <c r="R497" s="10">
        <f t="shared" si="22"/>
        <v>9021437.8599999994</v>
      </c>
      <c r="S497" s="10">
        <v>8865450.1899999995</v>
      </c>
      <c r="T497" s="8">
        <v>155987.66999999998</v>
      </c>
      <c r="U497" s="4">
        <f t="shared" si="23"/>
        <v>4057962.1400000006</v>
      </c>
    </row>
    <row r="498" spans="1:21" ht="55.2" x14ac:dyDescent="0.3">
      <c r="A498" s="3" t="s">
        <v>62</v>
      </c>
      <c r="B498" s="3" t="s">
        <v>273</v>
      </c>
      <c r="C498" s="3" t="s">
        <v>14</v>
      </c>
      <c r="D498" s="3" t="s">
        <v>771</v>
      </c>
      <c r="E498" s="3" t="s">
        <v>632</v>
      </c>
      <c r="F498" s="3" t="s">
        <v>633</v>
      </c>
      <c r="G498" s="3" t="s">
        <v>634</v>
      </c>
      <c r="H498" s="3" t="s">
        <v>635</v>
      </c>
      <c r="I498" s="22" t="s">
        <v>868</v>
      </c>
      <c r="J498" s="22" t="s">
        <v>869</v>
      </c>
      <c r="K498" s="3" t="s">
        <v>636</v>
      </c>
      <c r="L498" s="4">
        <v>8613599</v>
      </c>
      <c r="M498" s="4">
        <v>579707.1</v>
      </c>
      <c r="N498" s="4">
        <v>0</v>
      </c>
      <c r="O498" s="4">
        <f t="shared" si="24"/>
        <v>9193306.0999999996</v>
      </c>
      <c r="P498" s="4">
        <v>9193305.8100000005</v>
      </c>
      <c r="Q498" s="9">
        <v>0</v>
      </c>
      <c r="R498" s="10">
        <f t="shared" si="22"/>
        <v>9193305.8100000005</v>
      </c>
      <c r="S498" s="10">
        <v>9193305.8100000005</v>
      </c>
      <c r="T498" s="8">
        <v>0</v>
      </c>
      <c r="U498" s="4">
        <f t="shared" si="23"/>
        <v>0.28999999910593033</v>
      </c>
    </row>
    <row r="499" spans="1:21" ht="82.8" x14ac:dyDescent="0.3">
      <c r="A499" s="3" t="s">
        <v>12</v>
      </c>
      <c r="B499" s="3" t="s">
        <v>13</v>
      </c>
      <c r="C499" s="3" t="s">
        <v>14</v>
      </c>
      <c r="D499" s="3" t="s">
        <v>783</v>
      </c>
      <c r="E499" s="3" t="s">
        <v>558</v>
      </c>
      <c r="F499" s="3" t="s">
        <v>559</v>
      </c>
      <c r="G499" s="3" t="s">
        <v>560</v>
      </c>
      <c r="H499" s="3" t="s">
        <v>561</v>
      </c>
      <c r="I499" s="22" t="s">
        <v>878</v>
      </c>
      <c r="J499" s="22" t="s">
        <v>879</v>
      </c>
      <c r="K499" s="3" t="s">
        <v>562</v>
      </c>
      <c r="L499" s="4">
        <v>10920000</v>
      </c>
      <c r="M499" s="4">
        <v>-926000</v>
      </c>
      <c r="N499" s="4">
        <v>0</v>
      </c>
      <c r="O499" s="4">
        <f t="shared" si="24"/>
        <v>9994000</v>
      </c>
      <c r="P499" s="4">
        <v>9233804.6999999993</v>
      </c>
      <c r="Q499" s="9"/>
      <c r="R499" s="10">
        <f t="shared" si="22"/>
        <v>9233804.6999999993</v>
      </c>
      <c r="S499" s="10">
        <v>9233804.6999999993</v>
      </c>
      <c r="T499" s="8">
        <v>0</v>
      </c>
      <c r="U499" s="4">
        <f t="shared" si="23"/>
        <v>760195.30000000075</v>
      </c>
    </row>
    <row r="500" spans="1:21" ht="96.6" x14ac:dyDescent="0.3">
      <c r="A500" s="3" t="s">
        <v>45</v>
      </c>
      <c r="B500" s="3" t="s">
        <v>118</v>
      </c>
      <c r="C500" s="3" t="s">
        <v>14</v>
      </c>
      <c r="D500" s="3" t="s">
        <v>799</v>
      </c>
      <c r="E500" s="3" t="s">
        <v>342</v>
      </c>
      <c r="F500" s="3" t="s">
        <v>311</v>
      </c>
      <c r="G500" s="3" t="s">
        <v>312</v>
      </c>
      <c r="H500" s="3" t="s">
        <v>311</v>
      </c>
      <c r="I500" s="22" t="s">
        <v>982</v>
      </c>
      <c r="J500" s="22" t="s">
        <v>983</v>
      </c>
      <c r="K500" s="3" t="s">
        <v>313</v>
      </c>
      <c r="L500" s="4">
        <v>9800000</v>
      </c>
      <c r="M500" s="4">
        <v>0</v>
      </c>
      <c r="N500" s="4">
        <v>0</v>
      </c>
      <c r="O500" s="4">
        <f t="shared" si="24"/>
        <v>9800000</v>
      </c>
      <c r="P500" s="4">
        <v>9322290.5600000005</v>
      </c>
      <c r="Q500" s="9">
        <f>9.98</f>
        <v>9.98</v>
      </c>
      <c r="R500" s="10">
        <f t="shared" si="22"/>
        <v>9322300.540000001</v>
      </c>
      <c r="S500" s="10">
        <v>9322300.540000001</v>
      </c>
      <c r="T500" s="8">
        <v>0</v>
      </c>
      <c r="U500" s="4">
        <f t="shared" si="23"/>
        <v>477699.45999999903</v>
      </c>
    </row>
    <row r="501" spans="1:21" ht="55.2" x14ac:dyDescent="0.3">
      <c r="A501" s="3" t="s">
        <v>195</v>
      </c>
      <c r="B501" s="3" t="s">
        <v>273</v>
      </c>
      <c r="C501" s="3" t="s">
        <v>14</v>
      </c>
      <c r="D501" s="3" t="s">
        <v>770</v>
      </c>
      <c r="E501" s="3" t="s">
        <v>627</v>
      </c>
      <c r="F501" s="3" t="s">
        <v>628</v>
      </c>
      <c r="G501" s="3" t="s">
        <v>629</v>
      </c>
      <c r="H501" s="3" t="s">
        <v>630</v>
      </c>
      <c r="I501" s="22" t="s">
        <v>868</v>
      </c>
      <c r="J501" s="22" t="s">
        <v>869</v>
      </c>
      <c r="K501" s="3" t="s">
        <v>631</v>
      </c>
      <c r="L501" s="4">
        <v>10447040</v>
      </c>
      <c r="M501" s="4">
        <v>0</v>
      </c>
      <c r="N501" s="4">
        <v>0</v>
      </c>
      <c r="O501" s="4">
        <f t="shared" si="24"/>
        <v>10447040</v>
      </c>
      <c r="P501" s="4">
        <v>9519407</v>
      </c>
      <c r="Q501" s="9"/>
      <c r="R501" s="10">
        <f t="shared" si="22"/>
        <v>9519407</v>
      </c>
      <c r="S501" s="10">
        <v>9519407</v>
      </c>
      <c r="T501" s="8">
        <v>0</v>
      </c>
      <c r="U501" s="4">
        <f t="shared" si="23"/>
        <v>927633</v>
      </c>
    </row>
    <row r="502" spans="1:21" ht="55.2" x14ac:dyDescent="0.3">
      <c r="A502" s="3" t="s">
        <v>62</v>
      </c>
      <c r="B502" s="3" t="s">
        <v>273</v>
      </c>
      <c r="C502" s="3" t="s">
        <v>14</v>
      </c>
      <c r="D502" s="3" t="s">
        <v>770</v>
      </c>
      <c r="E502" s="3" t="s">
        <v>627</v>
      </c>
      <c r="F502" s="3" t="s">
        <v>628</v>
      </c>
      <c r="G502" s="3" t="s">
        <v>629</v>
      </c>
      <c r="H502" s="3" t="s">
        <v>630</v>
      </c>
      <c r="I502" s="22" t="s">
        <v>868</v>
      </c>
      <c r="J502" s="22" t="s">
        <v>869</v>
      </c>
      <c r="K502" s="3" t="s">
        <v>631</v>
      </c>
      <c r="L502" s="4">
        <v>9853534</v>
      </c>
      <c r="M502" s="4">
        <v>0</v>
      </c>
      <c r="N502" s="4">
        <v>0</v>
      </c>
      <c r="O502" s="4">
        <f t="shared" si="24"/>
        <v>9853534</v>
      </c>
      <c r="P502" s="4">
        <v>9654305.3300000001</v>
      </c>
      <c r="Q502" s="9"/>
      <c r="R502" s="10">
        <f t="shared" si="22"/>
        <v>9654305.3300000001</v>
      </c>
      <c r="S502" s="10">
        <v>9654305.3300000001</v>
      </c>
      <c r="T502" s="8">
        <v>0</v>
      </c>
      <c r="U502" s="4">
        <f t="shared" si="23"/>
        <v>199228.66999999993</v>
      </c>
    </row>
    <row r="503" spans="1:21" ht="55.2" x14ac:dyDescent="0.3">
      <c r="A503" s="3" t="s">
        <v>115</v>
      </c>
      <c r="B503" s="3" t="s">
        <v>273</v>
      </c>
      <c r="C503" s="3" t="s">
        <v>14</v>
      </c>
      <c r="D503" s="3" t="s">
        <v>771</v>
      </c>
      <c r="E503" s="3" t="s">
        <v>632</v>
      </c>
      <c r="F503" s="3" t="s">
        <v>633</v>
      </c>
      <c r="G503" s="3" t="s">
        <v>634</v>
      </c>
      <c r="H503" s="3" t="s">
        <v>635</v>
      </c>
      <c r="I503" s="22" t="s">
        <v>868</v>
      </c>
      <c r="J503" s="22" t="s">
        <v>869</v>
      </c>
      <c r="K503" s="3" t="s">
        <v>636</v>
      </c>
      <c r="L503" s="4">
        <v>10790126</v>
      </c>
      <c r="M503" s="4">
        <v>-159026.34</v>
      </c>
      <c r="N503" s="4">
        <v>0</v>
      </c>
      <c r="O503" s="4">
        <f t="shared" si="24"/>
        <v>10631099.66</v>
      </c>
      <c r="P503" s="4">
        <v>9657945.9499999993</v>
      </c>
      <c r="Q503" s="9"/>
      <c r="R503" s="10">
        <f t="shared" si="22"/>
        <v>9657945.9499999993</v>
      </c>
      <c r="S503" s="10">
        <v>9657945.9499999993</v>
      </c>
      <c r="T503" s="8">
        <v>0</v>
      </c>
      <c r="U503" s="4">
        <f t="shared" si="23"/>
        <v>973153.71000000089</v>
      </c>
    </row>
    <row r="504" spans="1:21" ht="55.2" x14ac:dyDescent="0.3">
      <c r="A504" s="3" t="s">
        <v>132</v>
      </c>
      <c r="B504" s="3" t="s">
        <v>273</v>
      </c>
      <c r="C504" s="3" t="s">
        <v>14</v>
      </c>
      <c r="D504" s="3" t="s">
        <v>769</v>
      </c>
      <c r="E504" s="3" t="s">
        <v>654</v>
      </c>
      <c r="F504" s="3" t="s">
        <v>655</v>
      </c>
      <c r="G504" s="3" t="s">
        <v>642</v>
      </c>
      <c r="H504" s="3" t="s">
        <v>643</v>
      </c>
      <c r="I504" s="22" t="s">
        <v>868</v>
      </c>
      <c r="J504" s="22" t="s">
        <v>869</v>
      </c>
      <c r="K504" s="3" t="s">
        <v>644</v>
      </c>
      <c r="L504" s="4">
        <v>9632364</v>
      </c>
      <c r="M504" s="4">
        <v>104500</v>
      </c>
      <c r="N504" s="4">
        <v>0</v>
      </c>
      <c r="O504" s="4">
        <f t="shared" si="24"/>
        <v>9736864</v>
      </c>
      <c r="P504" s="4">
        <v>9736280.0700000003</v>
      </c>
      <c r="Q504" s="9"/>
      <c r="R504" s="10">
        <f t="shared" si="22"/>
        <v>9736280.0700000003</v>
      </c>
      <c r="S504" s="10">
        <v>9610986.1600000001</v>
      </c>
      <c r="T504" s="8">
        <v>125293.91</v>
      </c>
      <c r="U504" s="4">
        <f t="shared" si="23"/>
        <v>583.92999999970198</v>
      </c>
    </row>
    <row r="505" spans="1:21" ht="55.2" x14ac:dyDescent="0.3">
      <c r="A505" s="3" t="s">
        <v>62</v>
      </c>
      <c r="B505" s="3" t="s">
        <v>273</v>
      </c>
      <c r="C505" s="3" t="s">
        <v>14</v>
      </c>
      <c r="D505" s="3" t="s">
        <v>773</v>
      </c>
      <c r="E505" s="3" t="s">
        <v>621</v>
      </c>
      <c r="F505" s="3" t="s">
        <v>622</v>
      </c>
      <c r="G505" s="3" t="s">
        <v>623</v>
      </c>
      <c r="H505" s="3" t="s">
        <v>624</v>
      </c>
      <c r="I505" s="22" t="s">
        <v>868</v>
      </c>
      <c r="J505" s="22" t="s">
        <v>869</v>
      </c>
      <c r="K505" s="3" t="s">
        <v>616</v>
      </c>
      <c r="L505" s="4">
        <v>11116072</v>
      </c>
      <c r="M505" s="4">
        <v>0</v>
      </c>
      <c r="N505" s="4">
        <v>0</v>
      </c>
      <c r="O505" s="4">
        <f t="shared" si="24"/>
        <v>11116072</v>
      </c>
      <c r="P505" s="4">
        <v>10539969</v>
      </c>
      <c r="Q505" s="9">
        <v>-783338</v>
      </c>
      <c r="R505" s="10">
        <f t="shared" si="22"/>
        <v>9756631</v>
      </c>
      <c r="S505" s="10">
        <v>9756631</v>
      </c>
      <c r="T505" s="8"/>
      <c r="U505" s="4">
        <f t="shared" si="23"/>
        <v>1359441</v>
      </c>
    </row>
    <row r="506" spans="1:21" ht="55.2" x14ac:dyDescent="0.3">
      <c r="A506" s="3" t="s">
        <v>45</v>
      </c>
      <c r="B506" s="3" t="s">
        <v>273</v>
      </c>
      <c r="C506" s="3" t="s">
        <v>14</v>
      </c>
      <c r="D506" s="3" t="s">
        <v>775</v>
      </c>
      <c r="E506" s="3" t="s">
        <v>612</v>
      </c>
      <c r="F506" s="3" t="s">
        <v>613</v>
      </c>
      <c r="G506" s="3" t="s">
        <v>614</v>
      </c>
      <c r="H506" s="3" t="s">
        <v>615</v>
      </c>
      <c r="I506" s="22" t="s">
        <v>868</v>
      </c>
      <c r="J506" s="22" t="s">
        <v>869</v>
      </c>
      <c r="K506" s="3" t="s">
        <v>616</v>
      </c>
      <c r="L506" s="4">
        <v>10873344</v>
      </c>
      <c r="M506" s="4">
        <v>256000</v>
      </c>
      <c r="N506" s="4">
        <v>0</v>
      </c>
      <c r="O506" s="4">
        <f t="shared" si="24"/>
        <v>11129344</v>
      </c>
      <c r="P506" s="4">
        <v>11128974</v>
      </c>
      <c r="Q506" s="9">
        <v>-843283</v>
      </c>
      <c r="R506" s="10">
        <f t="shared" si="22"/>
        <v>10285691</v>
      </c>
      <c r="S506" s="10">
        <v>10285691</v>
      </c>
      <c r="T506" s="8"/>
      <c r="U506" s="4">
        <f t="shared" si="23"/>
        <v>843653</v>
      </c>
    </row>
    <row r="507" spans="1:21" ht="41.4" x14ac:dyDescent="0.3">
      <c r="A507" s="3" t="s">
        <v>12</v>
      </c>
      <c r="B507" s="3" t="s">
        <v>13</v>
      </c>
      <c r="C507" s="3" t="s">
        <v>14</v>
      </c>
      <c r="D507" s="3" t="s">
        <v>800</v>
      </c>
      <c r="E507" s="3" t="s">
        <v>715</v>
      </c>
      <c r="F507" s="3" t="s">
        <v>302</v>
      </c>
      <c r="G507" s="3" t="s">
        <v>716</v>
      </c>
      <c r="H507" s="3" t="s">
        <v>717</v>
      </c>
      <c r="I507" s="22" t="s">
        <v>930</v>
      </c>
      <c r="J507" s="22" t="s">
        <v>931</v>
      </c>
      <c r="K507" s="3" t="s">
        <v>718</v>
      </c>
      <c r="L507" s="4">
        <v>20400000</v>
      </c>
      <c r="M507" s="4">
        <v>2082614</v>
      </c>
      <c r="N507" s="4">
        <v>0</v>
      </c>
      <c r="O507" s="4">
        <f t="shared" si="24"/>
        <v>22482614</v>
      </c>
      <c r="P507" s="4">
        <v>10816307</v>
      </c>
      <c r="Q507" s="9"/>
      <c r="R507" s="10">
        <f t="shared" si="22"/>
        <v>10816307</v>
      </c>
      <c r="S507" s="10">
        <v>10816307</v>
      </c>
      <c r="T507" s="8">
        <v>0</v>
      </c>
      <c r="U507" s="4">
        <f t="shared" si="23"/>
        <v>11666307</v>
      </c>
    </row>
    <row r="508" spans="1:21" ht="55.2" x14ac:dyDescent="0.3">
      <c r="A508" s="3" t="s">
        <v>35</v>
      </c>
      <c r="B508" s="3" t="s">
        <v>273</v>
      </c>
      <c r="C508" s="3" t="s">
        <v>14</v>
      </c>
      <c r="D508" s="3" t="s">
        <v>765</v>
      </c>
      <c r="E508" s="3" t="s">
        <v>645</v>
      </c>
      <c r="F508" s="3" t="s">
        <v>641</v>
      </c>
      <c r="G508" s="3" t="s">
        <v>642</v>
      </c>
      <c r="H508" s="3" t="s">
        <v>643</v>
      </c>
      <c r="I508" s="22" t="s">
        <v>868</v>
      </c>
      <c r="J508" s="22" t="s">
        <v>869</v>
      </c>
      <c r="K508" s="3" t="s">
        <v>646</v>
      </c>
      <c r="L508" s="4">
        <v>0</v>
      </c>
      <c r="M508" s="4">
        <v>10851192</v>
      </c>
      <c r="N508" s="4">
        <v>0</v>
      </c>
      <c r="O508" s="4">
        <f t="shared" si="24"/>
        <v>10851192</v>
      </c>
      <c r="P508" s="4">
        <v>10851069.810000001</v>
      </c>
      <c r="Q508" s="9"/>
      <c r="R508" s="10">
        <f t="shared" si="22"/>
        <v>10851069.810000001</v>
      </c>
      <c r="S508" s="10">
        <v>10851069.810000001</v>
      </c>
      <c r="T508" s="8"/>
      <c r="U508" s="4">
        <f t="shared" si="23"/>
        <v>122.18999999947846</v>
      </c>
    </row>
    <row r="509" spans="1:21" ht="55.2" x14ac:dyDescent="0.3">
      <c r="A509" s="3" t="s">
        <v>115</v>
      </c>
      <c r="B509" s="3" t="s">
        <v>273</v>
      </c>
      <c r="C509" s="3" t="s">
        <v>14</v>
      </c>
      <c r="D509" s="3" t="s">
        <v>770</v>
      </c>
      <c r="E509" s="3" t="s">
        <v>627</v>
      </c>
      <c r="F509" s="3" t="s">
        <v>628</v>
      </c>
      <c r="G509" s="3" t="s">
        <v>629</v>
      </c>
      <c r="H509" s="3" t="s">
        <v>630</v>
      </c>
      <c r="I509" s="22" t="s">
        <v>868</v>
      </c>
      <c r="J509" s="22" t="s">
        <v>869</v>
      </c>
      <c r="K509" s="3" t="s">
        <v>631</v>
      </c>
      <c r="L509" s="4">
        <v>11958040</v>
      </c>
      <c r="M509" s="4">
        <v>0</v>
      </c>
      <c r="N509" s="4">
        <v>0</v>
      </c>
      <c r="O509" s="4">
        <f t="shared" si="24"/>
        <v>11958040</v>
      </c>
      <c r="P509" s="4">
        <v>11594197</v>
      </c>
      <c r="Q509" s="9"/>
      <c r="R509" s="10">
        <f t="shared" si="22"/>
        <v>11594197</v>
      </c>
      <c r="S509" s="10">
        <v>11594197</v>
      </c>
      <c r="T509" s="8">
        <v>0</v>
      </c>
      <c r="U509" s="4">
        <f t="shared" si="23"/>
        <v>363843</v>
      </c>
    </row>
    <row r="510" spans="1:21" ht="55.2" x14ac:dyDescent="0.3">
      <c r="A510" s="3" t="s">
        <v>12</v>
      </c>
      <c r="B510" s="3" t="s">
        <v>273</v>
      </c>
      <c r="C510" s="3" t="s">
        <v>14</v>
      </c>
      <c r="D510" s="3" t="s">
        <v>776</v>
      </c>
      <c r="E510" s="3" t="s">
        <v>617</v>
      </c>
      <c r="F510" s="3" t="s">
        <v>618</v>
      </c>
      <c r="G510" s="3" t="s">
        <v>614</v>
      </c>
      <c r="H510" s="3" t="s">
        <v>615</v>
      </c>
      <c r="I510" s="22" t="s">
        <v>868</v>
      </c>
      <c r="J510" s="22" t="s">
        <v>869</v>
      </c>
      <c r="K510" s="3" t="s">
        <v>616</v>
      </c>
      <c r="L510" s="4">
        <v>13482511</v>
      </c>
      <c r="M510" s="4">
        <v>-290000</v>
      </c>
      <c r="N510" s="4">
        <v>0</v>
      </c>
      <c r="O510" s="4">
        <f t="shared" si="24"/>
        <v>13192511</v>
      </c>
      <c r="P510" s="4">
        <v>12659877</v>
      </c>
      <c r="Q510" s="9">
        <v>-1045106</v>
      </c>
      <c r="R510" s="10">
        <f t="shared" si="22"/>
        <v>11614771</v>
      </c>
      <c r="S510" s="10">
        <v>11614771</v>
      </c>
      <c r="T510" s="8"/>
      <c r="U510" s="4">
        <f t="shared" si="23"/>
        <v>1577740</v>
      </c>
    </row>
    <row r="511" spans="1:21" ht="55.2" x14ac:dyDescent="0.3">
      <c r="A511" s="3" t="s">
        <v>115</v>
      </c>
      <c r="B511" s="3" t="s">
        <v>273</v>
      </c>
      <c r="C511" s="3" t="s">
        <v>14</v>
      </c>
      <c r="D511" s="3" t="s">
        <v>773</v>
      </c>
      <c r="E511" s="3" t="s">
        <v>621</v>
      </c>
      <c r="F511" s="3" t="s">
        <v>622</v>
      </c>
      <c r="G511" s="3" t="s">
        <v>623</v>
      </c>
      <c r="H511" s="3" t="s">
        <v>624</v>
      </c>
      <c r="I511" s="22" t="s">
        <v>868</v>
      </c>
      <c r="J511" s="22" t="s">
        <v>869</v>
      </c>
      <c r="K511" s="3" t="s">
        <v>616</v>
      </c>
      <c r="L511" s="4">
        <v>13345127</v>
      </c>
      <c r="M511" s="4">
        <v>0</v>
      </c>
      <c r="N511" s="4">
        <v>0</v>
      </c>
      <c r="O511" s="4">
        <f t="shared" si="24"/>
        <v>13345127</v>
      </c>
      <c r="P511" s="4">
        <v>12494762</v>
      </c>
      <c r="Q511" s="9">
        <v>-739739</v>
      </c>
      <c r="R511" s="10">
        <f t="shared" si="22"/>
        <v>11755023</v>
      </c>
      <c r="S511" s="10">
        <v>11755023</v>
      </c>
      <c r="T511" s="8"/>
      <c r="U511" s="4">
        <f t="shared" si="23"/>
        <v>1590104</v>
      </c>
    </row>
    <row r="512" spans="1:21" ht="55.2" x14ac:dyDescent="0.3">
      <c r="A512" s="3" t="s">
        <v>45</v>
      </c>
      <c r="B512" s="3" t="s">
        <v>273</v>
      </c>
      <c r="C512" s="3" t="s">
        <v>14</v>
      </c>
      <c r="D512" s="3" t="s">
        <v>772</v>
      </c>
      <c r="E512" s="3" t="s">
        <v>656</v>
      </c>
      <c r="F512" s="3" t="s">
        <v>657</v>
      </c>
      <c r="G512" s="3" t="s">
        <v>642</v>
      </c>
      <c r="H512" s="3" t="s">
        <v>643</v>
      </c>
      <c r="I512" s="22" t="s">
        <v>868</v>
      </c>
      <c r="J512" s="22" t="s">
        <v>869</v>
      </c>
      <c r="K512" s="3" t="s">
        <v>644</v>
      </c>
      <c r="L512" s="4">
        <v>12688530</v>
      </c>
      <c r="M512" s="4">
        <v>0</v>
      </c>
      <c r="N512" s="4">
        <v>0</v>
      </c>
      <c r="O512" s="4">
        <f t="shared" si="24"/>
        <v>12688530</v>
      </c>
      <c r="P512" s="4">
        <v>12113400.4</v>
      </c>
      <c r="Q512" s="9"/>
      <c r="R512" s="10">
        <f t="shared" si="22"/>
        <v>12113400.4</v>
      </c>
      <c r="S512" s="10">
        <v>11975837.02</v>
      </c>
      <c r="T512" s="8">
        <v>137563.38</v>
      </c>
      <c r="U512" s="4">
        <f t="shared" si="23"/>
        <v>575129.59999999963</v>
      </c>
    </row>
    <row r="513" spans="1:21" ht="41.4" x14ac:dyDescent="0.3">
      <c r="A513" s="3" t="s">
        <v>12</v>
      </c>
      <c r="B513" s="3" t="s">
        <v>108</v>
      </c>
      <c r="C513" s="3" t="s">
        <v>14</v>
      </c>
      <c r="D513" s="3" t="s">
        <v>791</v>
      </c>
      <c r="E513" s="3" t="s">
        <v>453</v>
      </c>
      <c r="F513" s="3" t="s">
        <v>445</v>
      </c>
      <c r="G513" s="3" t="s">
        <v>446</v>
      </c>
      <c r="H513" s="3" t="s">
        <v>447</v>
      </c>
      <c r="I513" s="22" t="s">
        <v>1088</v>
      </c>
      <c r="J513" s="22" t="s">
        <v>1089</v>
      </c>
      <c r="K513" s="3" t="s">
        <v>454</v>
      </c>
      <c r="L513" s="4">
        <v>16320000</v>
      </c>
      <c r="M513" s="4">
        <v>0</v>
      </c>
      <c r="N513" s="4">
        <v>0</v>
      </c>
      <c r="O513" s="4">
        <f t="shared" si="24"/>
        <v>16320000</v>
      </c>
      <c r="P513" s="4">
        <v>12353950.26</v>
      </c>
      <c r="Q513" s="9"/>
      <c r="R513" s="10">
        <f t="shared" si="22"/>
        <v>12353950.26</v>
      </c>
      <c r="S513" s="13">
        <v>12320774.08</v>
      </c>
      <c r="T513" s="8">
        <v>33176.174899999998</v>
      </c>
      <c r="U513" s="4">
        <f t="shared" si="23"/>
        <v>3966049.74</v>
      </c>
    </row>
    <row r="514" spans="1:21" ht="55.2" x14ac:dyDescent="0.3">
      <c r="A514" s="3" t="s">
        <v>207</v>
      </c>
      <c r="B514" s="3" t="s">
        <v>273</v>
      </c>
      <c r="C514" s="3" t="s">
        <v>14</v>
      </c>
      <c r="D514" s="3" t="s">
        <v>765</v>
      </c>
      <c r="E514" s="3" t="s">
        <v>640</v>
      </c>
      <c r="F514" s="3" t="s">
        <v>641</v>
      </c>
      <c r="G514" s="3" t="s">
        <v>642</v>
      </c>
      <c r="H514" s="3" t="s">
        <v>643</v>
      </c>
      <c r="I514" s="22" t="s">
        <v>868</v>
      </c>
      <c r="J514" s="22" t="s">
        <v>869</v>
      </c>
      <c r="K514" s="3" t="s">
        <v>644</v>
      </c>
      <c r="L514" s="4">
        <v>13079400</v>
      </c>
      <c r="M514" s="4">
        <v>0</v>
      </c>
      <c r="N514" s="4">
        <v>0</v>
      </c>
      <c r="O514" s="4">
        <f t="shared" si="24"/>
        <v>13079400</v>
      </c>
      <c r="P514" s="4">
        <v>12935465.08</v>
      </c>
      <c r="Q514" s="9"/>
      <c r="R514" s="10">
        <f t="shared" si="22"/>
        <v>12935465.08</v>
      </c>
      <c r="S514" s="10">
        <v>12780717.82</v>
      </c>
      <c r="T514" s="8">
        <v>154747.26</v>
      </c>
      <c r="U514" s="4">
        <f t="shared" si="23"/>
        <v>143934.91999999993</v>
      </c>
    </row>
    <row r="515" spans="1:21" ht="55.2" x14ac:dyDescent="0.3">
      <c r="A515" s="3" t="s">
        <v>211</v>
      </c>
      <c r="B515" s="3" t="s">
        <v>273</v>
      </c>
      <c r="C515" s="3" t="s">
        <v>14</v>
      </c>
      <c r="D515" s="3" t="s">
        <v>765</v>
      </c>
      <c r="E515" s="3" t="s">
        <v>640</v>
      </c>
      <c r="F515" s="3" t="s">
        <v>641</v>
      </c>
      <c r="G515" s="3" t="s">
        <v>642</v>
      </c>
      <c r="H515" s="3" t="s">
        <v>643</v>
      </c>
      <c r="I515" s="22" t="s">
        <v>868</v>
      </c>
      <c r="J515" s="22" t="s">
        <v>869</v>
      </c>
      <c r="K515" s="3" t="s">
        <v>644</v>
      </c>
      <c r="L515" s="4">
        <v>13079400</v>
      </c>
      <c r="M515" s="4">
        <v>0</v>
      </c>
      <c r="N515" s="4">
        <v>0</v>
      </c>
      <c r="O515" s="4">
        <f t="shared" si="24"/>
        <v>13079400</v>
      </c>
      <c r="P515" s="4">
        <v>13007728.720000001</v>
      </c>
      <c r="Q515" s="9"/>
      <c r="R515" s="10">
        <f t="shared" si="22"/>
        <v>13007728.720000001</v>
      </c>
      <c r="S515" s="10">
        <v>12860767.710000001</v>
      </c>
      <c r="T515" s="8">
        <v>146961.01</v>
      </c>
      <c r="U515" s="4">
        <f t="shared" si="23"/>
        <v>71671.279999999329</v>
      </c>
    </row>
    <row r="516" spans="1:21" ht="55.2" x14ac:dyDescent="0.3">
      <c r="A516" s="3" t="s">
        <v>35</v>
      </c>
      <c r="B516" s="3" t="s">
        <v>273</v>
      </c>
      <c r="C516" s="3" t="s">
        <v>14</v>
      </c>
      <c r="D516" s="3" t="s">
        <v>771</v>
      </c>
      <c r="E516" s="3" t="s">
        <v>632</v>
      </c>
      <c r="F516" s="3" t="s">
        <v>633</v>
      </c>
      <c r="G516" s="3" t="s">
        <v>634</v>
      </c>
      <c r="H516" s="3" t="s">
        <v>635</v>
      </c>
      <c r="I516" s="22" t="s">
        <v>868</v>
      </c>
      <c r="J516" s="22" t="s">
        <v>869</v>
      </c>
      <c r="K516" s="3" t="s">
        <v>636</v>
      </c>
      <c r="L516" s="4">
        <v>13272281</v>
      </c>
      <c r="M516" s="4">
        <v>0</v>
      </c>
      <c r="N516" s="4">
        <v>0</v>
      </c>
      <c r="O516" s="4">
        <f t="shared" si="24"/>
        <v>13272281</v>
      </c>
      <c r="P516" s="4">
        <v>13125547.609999999</v>
      </c>
      <c r="Q516" s="9">
        <v>-68580.28</v>
      </c>
      <c r="R516" s="10">
        <f t="shared" si="22"/>
        <v>13056967.33</v>
      </c>
      <c r="S516" s="10">
        <v>13056967.33</v>
      </c>
      <c r="T516" s="8">
        <v>0</v>
      </c>
      <c r="U516" s="4">
        <f t="shared" si="23"/>
        <v>215313.66999999993</v>
      </c>
    </row>
    <row r="517" spans="1:21" ht="55.2" x14ac:dyDescent="0.3">
      <c r="A517" s="3" t="s">
        <v>209</v>
      </c>
      <c r="B517" s="3" t="s">
        <v>273</v>
      </c>
      <c r="C517" s="3" t="s">
        <v>14</v>
      </c>
      <c r="D517" s="3" t="s">
        <v>765</v>
      </c>
      <c r="E517" s="3" t="s">
        <v>640</v>
      </c>
      <c r="F517" s="3" t="s">
        <v>641</v>
      </c>
      <c r="G517" s="3" t="s">
        <v>642</v>
      </c>
      <c r="H517" s="3" t="s">
        <v>643</v>
      </c>
      <c r="I517" s="22" t="s">
        <v>868</v>
      </c>
      <c r="J517" s="22" t="s">
        <v>869</v>
      </c>
      <c r="K517" s="3" t="s">
        <v>644</v>
      </c>
      <c r="L517" s="4">
        <v>13236000</v>
      </c>
      <c r="M517" s="4">
        <v>0</v>
      </c>
      <c r="N517" s="4">
        <v>0</v>
      </c>
      <c r="O517" s="4">
        <f t="shared" si="24"/>
        <v>13236000</v>
      </c>
      <c r="P517" s="4">
        <v>13140816.109999999</v>
      </c>
      <c r="Q517" s="9"/>
      <c r="R517" s="10">
        <f t="shared" si="22"/>
        <v>13140816.109999999</v>
      </c>
      <c r="S517" s="10">
        <v>12999276.549999999</v>
      </c>
      <c r="T517" s="8">
        <v>141539.56</v>
      </c>
      <c r="U517" s="4">
        <f t="shared" si="23"/>
        <v>95183.890000000596</v>
      </c>
    </row>
    <row r="518" spans="1:21" ht="55.2" x14ac:dyDescent="0.3">
      <c r="A518" s="3" t="s">
        <v>35</v>
      </c>
      <c r="B518" s="3" t="s">
        <v>273</v>
      </c>
      <c r="C518" s="3" t="s">
        <v>14</v>
      </c>
      <c r="D518" s="3" t="s">
        <v>773</v>
      </c>
      <c r="E518" s="3" t="s">
        <v>621</v>
      </c>
      <c r="F518" s="3" t="s">
        <v>622</v>
      </c>
      <c r="G518" s="3" t="s">
        <v>623</v>
      </c>
      <c r="H518" s="3" t="s">
        <v>624</v>
      </c>
      <c r="I518" s="22" t="s">
        <v>868</v>
      </c>
      <c r="J518" s="22" t="s">
        <v>869</v>
      </c>
      <c r="K518" s="3" t="s">
        <v>616</v>
      </c>
      <c r="L518" s="4">
        <v>16609589</v>
      </c>
      <c r="M518" s="4">
        <v>0</v>
      </c>
      <c r="N518" s="4">
        <v>0</v>
      </c>
      <c r="O518" s="4">
        <f t="shared" si="24"/>
        <v>16609589</v>
      </c>
      <c r="P518" s="4">
        <v>14859967</v>
      </c>
      <c r="Q518" s="9">
        <v>-1684065</v>
      </c>
      <c r="R518" s="10">
        <f t="shared" ref="R518:R581" si="25">+P518+Q518</f>
        <v>13175902</v>
      </c>
      <c r="S518" s="10">
        <v>13175902</v>
      </c>
      <c r="T518" s="8"/>
      <c r="U518" s="4">
        <f t="shared" ref="U518:U560" si="26">+O518-R518</f>
        <v>3433687</v>
      </c>
    </row>
    <row r="519" spans="1:21" ht="55.2" x14ac:dyDescent="0.3">
      <c r="A519" s="3" t="s">
        <v>195</v>
      </c>
      <c r="B519" s="3" t="s">
        <v>273</v>
      </c>
      <c r="C519" s="3" t="s">
        <v>14</v>
      </c>
      <c r="D519" s="3" t="s">
        <v>768</v>
      </c>
      <c r="E519" s="3" t="s">
        <v>652</v>
      </c>
      <c r="F519" s="3" t="s">
        <v>653</v>
      </c>
      <c r="G519" s="3" t="s">
        <v>642</v>
      </c>
      <c r="H519" s="3" t="s">
        <v>643</v>
      </c>
      <c r="I519" s="22" t="s">
        <v>868</v>
      </c>
      <c r="J519" s="22" t="s">
        <v>869</v>
      </c>
      <c r="K519" s="3" t="s">
        <v>644</v>
      </c>
      <c r="L519" s="4">
        <v>21350352</v>
      </c>
      <c r="M519" s="4">
        <v>-26500</v>
      </c>
      <c r="N519" s="4">
        <v>0</v>
      </c>
      <c r="O519" s="4">
        <f t="shared" si="24"/>
        <v>21323852</v>
      </c>
      <c r="P519" s="4">
        <v>13434578.859999999</v>
      </c>
      <c r="Q519" s="9"/>
      <c r="R519" s="10">
        <f t="shared" si="25"/>
        <v>13434578.859999999</v>
      </c>
      <c r="S519" s="10">
        <v>13267972.219999999</v>
      </c>
      <c r="T519" s="8">
        <v>166606.63999999998</v>
      </c>
      <c r="U519" s="4">
        <f t="shared" si="26"/>
        <v>7889273.1400000006</v>
      </c>
    </row>
    <row r="520" spans="1:21" ht="55.2" x14ac:dyDescent="0.3">
      <c r="A520" s="3" t="s">
        <v>35</v>
      </c>
      <c r="B520" s="3" t="s">
        <v>273</v>
      </c>
      <c r="C520" s="3" t="s">
        <v>14</v>
      </c>
      <c r="D520" s="3" t="s">
        <v>770</v>
      </c>
      <c r="E520" s="3" t="s">
        <v>627</v>
      </c>
      <c r="F520" s="3" t="s">
        <v>628</v>
      </c>
      <c r="G520" s="3" t="s">
        <v>629</v>
      </c>
      <c r="H520" s="3" t="s">
        <v>630</v>
      </c>
      <c r="I520" s="22" t="s">
        <v>868</v>
      </c>
      <c r="J520" s="22" t="s">
        <v>869</v>
      </c>
      <c r="K520" s="3" t="s">
        <v>631</v>
      </c>
      <c r="L520" s="4">
        <v>14871911</v>
      </c>
      <c r="M520" s="4">
        <v>-1119000</v>
      </c>
      <c r="N520" s="4">
        <v>0</v>
      </c>
      <c r="O520" s="4">
        <f t="shared" si="24"/>
        <v>13752911</v>
      </c>
      <c r="P520" s="4">
        <v>13440573.970000001</v>
      </c>
      <c r="Q520" s="9"/>
      <c r="R520" s="10">
        <f t="shared" si="25"/>
        <v>13440573.970000001</v>
      </c>
      <c r="S520" s="10">
        <v>13440573.970000001</v>
      </c>
      <c r="T520" s="8">
        <v>0</v>
      </c>
      <c r="U520" s="4">
        <f t="shared" si="26"/>
        <v>312337.02999999933</v>
      </c>
    </row>
    <row r="521" spans="1:21" ht="55.2" x14ac:dyDescent="0.3">
      <c r="A521" s="3" t="s">
        <v>203</v>
      </c>
      <c r="B521" s="3" t="s">
        <v>273</v>
      </c>
      <c r="C521" s="3" t="s">
        <v>14</v>
      </c>
      <c r="D521" s="3" t="s">
        <v>765</v>
      </c>
      <c r="E521" s="3" t="s">
        <v>640</v>
      </c>
      <c r="F521" s="3" t="s">
        <v>641</v>
      </c>
      <c r="G521" s="3" t="s">
        <v>642</v>
      </c>
      <c r="H521" s="3" t="s">
        <v>643</v>
      </c>
      <c r="I521" s="22" t="s">
        <v>868</v>
      </c>
      <c r="J521" s="22" t="s">
        <v>869</v>
      </c>
      <c r="K521" s="3" t="s">
        <v>644</v>
      </c>
      <c r="L521" s="4">
        <v>13236000</v>
      </c>
      <c r="M521" s="4">
        <v>385381</v>
      </c>
      <c r="N521" s="4">
        <v>0</v>
      </c>
      <c r="O521" s="4">
        <f t="shared" si="24"/>
        <v>13621381</v>
      </c>
      <c r="P521" s="4">
        <v>13620496.74</v>
      </c>
      <c r="Q521" s="9"/>
      <c r="R521" s="10">
        <f t="shared" si="25"/>
        <v>13620496.74</v>
      </c>
      <c r="S521" s="10">
        <v>13484110.66</v>
      </c>
      <c r="T521" s="8">
        <v>136386.07999999999</v>
      </c>
      <c r="U521" s="4">
        <f t="shared" si="26"/>
        <v>884.25999999977648</v>
      </c>
    </row>
    <row r="522" spans="1:21" ht="55.2" x14ac:dyDescent="0.3">
      <c r="A522" s="3" t="s">
        <v>45</v>
      </c>
      <c r="B522" s="3" t="s">
        <v>273</v>
      </c>
      <c r="C522" s="3" t="s">
        <v>14</v>
      </c>
      <c r="D522" s="3" t="s">
        <v>771</v>
      </c>
      <c r="E522" s="3" t="s">
        <v>632</v>
      </c>
      <c r="F522" s="3" t="s">
        <v>633</v>
      </c>
      <c r="G522" s="3" t="s">
        <v>634</v>
      </c>
      <c r="H522" s="3" t="s">
        <v>635</v>
      </c>
      <c r="I522" s="22" t="s">
        <v>868</v>
      </c>
      <c r="J522" s="22" t="s">
        <v>869</v>
      </c>
      <c r="K522" s="3" t="s">
        <v>636</v>
      </c>
      <c r="L522" s="4">
        <v>14483183</v>
      </c>
      <c r="M522" s="4">
        <v>-477670</v>
      </c>
      <c r="N522" s="4">
        <v>0</v>
      </c>
      <c r="O522" s="4">
        <f t="shared" si="24"/>
        <v>14005513</v>
      </c>
      <c r="P522" s="4">
        <v>13783592.390000001</v>
      </c>
      <c r="Q522" s="9"/>
      <c r="R522" s="10">
        <f t="shared" si="25"/>
        <v>13783592.390000001</v>
      </c>
      <c r="S522" s="10">
        <v>13783592.390000001</v>
      </c>
      <c r="T522" s="8">
        <v>0</v>
      </c>
      <c r="U522" s="4">
        <f t="shared" si="26"/>
        <v>221920.6099999994</v>
      </c>
    </row>
    <row r="523" spans="1:21" ht="55.2" x14ac:dyDescent="0.3">
      <c r="A523" s="3" t="s">
        <v>205</v>
      </c>
      <c r="B523" s="3" t="s">
        <v>273</v>
      </c>
      <c r="C523" s="3" t="s">
        <v>14</v>
      </c>
      <c r="D523" s="3" t="s">
        <v>765</v>
      </c>
      <c r="E523" s="3" t="s">
        <v>640</v>
      </c>
      <c r="F523" s="3" t="s">
        <v>641</v>
      </c>
      <c r="G523" s="3" t="s">
        <v>642</v>
      </c>
      <c r="H523" s="3" t="s">
        <v>643</v>
      </c>
      <c r="I523" s="22" t="s">
        <v>868</v>
      </c>
      <c r="J523" s="22" t="s">
        <v>869</v>
      </c>
      <c r="K523" s="3" t="s">
        <v>644</v>
      </c>
      <c r="L523" s="4">
        <v>15488400</v>
      </c>
      <c r="M523" s="4">
        <v>-342898.5</v>
      </c>
      <c r="N523" s="4">
        <v>0</v>
      </c>
      <c r="O523" s="4">
        <f t="shared" ref="O523:O586" si="27">+L523+M523+N523</f>
        <v>15145501.5</v>
      </c>
      <c r="P523" s="4">
        <v>15144905.720000001</v>
      </c>
      <c r="Q523" s="9"/>
      <c r="R523" s="10">
        <f t="shared" si="25"/>
        <v>15144905.720000001</v>
      </c>
      <c r="S523" s="10">
        <v>14983577.83</v>
      </c>
      <c r="T523" s="8">
        <v>161327.89000000001</v>
      </c>
      <c r="U523" s="4">
        <f t="shared" si="26"/>
        <v>595.77999999932945</v>
      </c>
    </row>
    <row r="524" spans="1:21" ht="55.2" x14ac:dyDescent="0.3">
      <c r="A524" s="3" t="s">
        <v>215</v>
      </c>
      <c r="B524" s="3" t="s">
        <v>273</v>
      </c>
      <c r="C524" s="3" t="s">
        <v>14</v>
      </c>
      <c r="D524" s="3" t="s">
        <v>765</v>
      </c>
      <c r="E524" s="3" t="s">
        <v>640</v>
      </c>
      <c r="F524" s="3" t="s">
        <v>641</v>
      </c>
      <c r="G524" s="3" t="s">
        <v>642</v>
      </c>
      <c r="H524" s="3" t="s">
        <v>643</v>
      </c>
      <c r="I524" s="22" t="s">
        <v>868</v>
      </c>
      <c r="J524" s="22" t="s">
        <v>869</v>
      </c>
      <c r="K524" s="3" t="s">
        <v>644</v>
      </c>
      <c r="L524" s="4">
        <v>13079400</v>
      </c>
      <c r="M524" s="4">
        <v>4000000</v>
      </c>
      <c r="N524" s="4">
        <v>0</v>
      </c>
      <c r="O524" s="4">
        <f t="shared" si="27"/>
        <v>17079400</v>
      </c>
      <c r="P524" s="4">
        <v>15192876.82</v>
      </c>
      <c r="Q524" s="9"/>
      <c r="R524" s="10">
        <f t="shared" si="25"/>
        <v>15192876.82</v>
      </c>
      <c r="S524" s="10">
        <v>15050036.720000001</v>
      </c>
      <c r="T524" s="8">
        <v>142840.1</v>
      </c>
      <c r="U524" s="4">
        <f t="shared" si="26"/>
        <v>1886523.1799999997</v>
      </c>
    </row>
    <row r="525" spans="1:21" ht="55.2" x14ac:dyDescent="0.3">
      <c r="A525" s="3" t="s">
        <v>12</v>
      </c>
      <c r="B525" s="3" t="s">
        <v>273</v>
      </c>
      <c r="C525" s="3" t="s">
        <v>14</v>
      </c>
      <c r="D525" s="3" t="s">
        <v>778</v>
      </c>
      <c r="E525" s="3" t="s">
        <v>607</v>
      </c>
      <c r="F525" s="3" t="s">
        <v>608</v>
      </c>
      <c r="G525" s="3" t="s">
        <v>609</v>
      </c>
      <c r="H525" s="3" t="s">
        <v>610</v>
      </c>
      <c r="I525" s="22" t="s">
        <v>868</v>
      </c>
      <c r="J525" s="22" t="s">
        <v>869</v>
      </c>
      <c r="K525" s="3" t="s">
        <v>611</v>
      </c>
      <c r="L525" s="4">
        <v>17877406</v>
      </c>
      <c r="M525" s="4">
        <v>-1779763</v>
      </c>
      <c r="N525" s="4">
        <v>0</v>
      </c>
      <c r="O525" s="4">
        <f t="shared" si="27"/>
        <v>16097643</v>
      </c>
      <c r="P525" s="4">
        <v>15950926.93</v>
      </c>
      <c r="Q525" s="9"/>
      <c r="R525" s="10">
        <f t="shared" si="25"/>
        <v>15950926.93</v>
      </c>
      <c r="S525" s="10">
        <v>15950926.93</v>
      </c>
      <c r="T525" s="8">
        <v>0</v>
      </c>
      <c r="U525" s="4">
        <f t="shared" si="26"/>
        <v>146716.0700000003</v>
      </c>
    </row>
    <row r="526" spans="1:21" ht="55.2" x14ac:dyDescent="0.3">
      <c r="A526" s="3" t="s">
        <v>45</v>
      </c>
      <c r="B526" s="3" t="s">
        <v>273</v>
      </c>
      <c r="C526" s="3" t="s">
        <v>14</v>
      </c>
      <c r="D526" s="3" t="s">
        <v>773</v>
      </c>
      <c r="E526" s="3" t="s">
        <v>621</v>
      </c>
      <c r="F526" s="3" t="s">
        <v>622</v>
      </c>
      <c r="G526" s="3" t="s">
        <v>623</v>
      </c>
      <c r="H526" s="3" t="s">
        <v>624</v>
      </c>
      <c r="I526" s="22" t="s">
        <v>868</v>
      </c>
      <c r="J526" s="22" t="s">
        <v>869</v>
      </c>
      <c r="K526" s="3" t="s">
        <v>616</v>
      </c>
      <c r="L526" s="4">
        <v>18556913</v>
      </c>
      <c r="M526" s="4">
        <v>477000</v>
      </c>
      <c r="N526" s="4">
        <v>0</v>
      </c>
      <c r="O526" s="4">
        <f t="shared" si="27"/>
        <v>19033913</v>
      </c>
      <c r="P526" s="4">
        <v>19033184</v>
      </c>
      <c r="Q526" s="9">
        <v>-1439181</v>
      </c>
      <c r="R526" s="10">
        <f t="shared" si="25"/>
        <v>17594003</v>
      </c>
      <c r="S526" s="10">
        <v>17594003</v>
      </c>
      <c r="T526" s="8"/>
      <c r="U526" s="4">
        <f t="shared" si="26"/>
        <v>1439910</v>
      </c>
    </row>
    <row r="527" spans="1:21" ht="55.2" x14ac:dyDescent="0.3">
      <c r="A527" s="3" t="s">
        <v>45</v>
      </c>
      <c r="B527" s="3" t="s">
        <v>273</v>
      </c>
      <c r="C527" s="3" t="s">
        <v>14</v>
      </c>
      <c r="D527" s="3" t="s">
        <v>770</v>
      </c>
      <c r="E527" s="3" t="s">
        <v>627</v>
      </c>
      <c r="F527" s="3" t="s">
        <v>628</v>
      </c>
      <c r="G527" s="3" t="s">
        <v>629</v>
      </c>
      <c r="H527" s="3" t="s">
        <v>630</v>
      </c>
      <c r="I527" s="22" t="s">
        <v>868</v>
      </c>
      <c r="J527" s="22" t="s">
        <v>869</v>
      </c>
      <c r="K527" s="3" t="s">
        <v>631</v>
      </c>
      <c r="L527" s="4">
        <v>16616032</v>
      </c>
      <c r="M527" s="4">
        <v>991000</v>
      </c>
      <c r="N527" s="4">
        <v>0</v>
      </c>
      <c r="O527" s="4">
        <f t="shared" si="27"/>
        <v>17607032</v>
      </c>
      <c r="P527" s="4">
        <v>17606051</v>
      </c>
      <c r="Q527" s="9"/>
      <c r="R527" s="10">
        <f t="shared" si="25"/>
        <v>17606051</v>
      </c>
      <c r="S527" s="10">
        <v>17606051</v>
      </c>
      <c r="T527" s="8">
        <v>0</v>
      </c>
      <c r="U527" s="4">
        <f t="shared" si="26"/>
        <v>981</v>
      </c>
    </row>
    <row r="528" spans="1:21" ht="96.6" x14ac:dyDescent="0.3">
      <c r="A528" s="3" t="s">
        <v>45</v>
      </c>
      <c r="B528" s="3" t="s">
        <v>118</v>
      </c>
      <c r="C528" s="3" t="s">
        <v>14</v>
      </c>
      <c r="D528" s="3" t="s">
        <v>791</v>
      </c>
      <c r="E528" s="3" t="s">
        <v>444</v>
      </c>
      <c r="F528" s="3" t="s">
        <v>445</v>
      </c>
      <c r="G528" s="3" t="s">
        <v>446</v>
      </c>
      <c r="H528" s="3" t="s">
        <v>447</v>
      </c>
      <c r="I528" s="22" t="s">
        <v>1090</v>
      </c>
      <c r="J528" s="22" t="s">
        <v>1091</v>
      </c>
      <c r="K528" s="3" t="s">
        <v>448</v>
      </c>
      <c r="L528" s="4">
        <v>19767090</v>
      </c>
      <c r="M528" s="4">
        <v>0</v>
      </c>
      <c r="N528" s="4">
        <v>0</v>
      </c>
      <c r="O528" s="4">
        <f t="shared" si="27"/>
        <v>19767090</v>
      </c>
      <c r="P528" s="4">
        <v>17790000</v>
      </c>
      <c r="Q528" s="9"/>
      <c r="R528" s="10">
        <f t="shared" si="25"/>
        <v>17790000</v>
      </c>
      <c r="S528" s="10">
        <v>17790000</v>
      </c>
      <c r="T528" s="8">
        <v>0</v>
      </c>
      <c r="U528" s="4">
        <f t="shared" si="26"/>
        <v>1977090</v>
      </c>
    </row>
    <row r="529" spans="1:21" ht="27.6" x14ac:dyDescent="0.3">
      <c r="A529" s="3" t="s">
        <v>195</v>
      </c>
      <c r="B529" s="3" t="s">
        <v>108</v>
      </c>
      <c r="C529" s="3" t="s">
        <v>14</v>
      </c>
      <c r="D529" s="3" t="s">
        <v>831</v>
      </c>
      <c r="E529" s="3" t="s">
        <v>691</v>
      </c>
      <c r="F529" s="3" t="s">
        <v>687</v>
      </c>
      <c r="G529" s="3" t="s">
        <v>688</v>
      </c>
      <c r="H529" s="3" t="s">
        <v>689</v>
      </c>
      <c r="I529" s="22" t="s">
        <v>896</v>
      </c>
      <c r="J529" s="22" t="s">
        <v>897</v>
      </c>
      <c r="K529" s="3" t="s">
        <v>692</v>
      </c>
      <c r="L529" s="4">
        <v>0</v>
      </c>
      <c r="M529" s="4">
        <v>19000000</v>
      </c>
      <c r="N529" s="4">
        <v>0</v>
      </c>
      <c r="O529" s="4">
        <f t="shared" si="27"/>
        <v>19000000</v>
      </c>
      <c r="P529" s="4">
        <v>17926583.48</v>
      </c>
      <c r="Q529" s="9">
        <v>-0.01</v>
      </c>
      <c r="R529" s="10">
        <f t="shared" si="25"/>
        <v>17926583.469999999</v>
      </c>
      <c r="S529" s="10">
        <v>17926583.469999999</v>
      </c>
      <c r="T529" s="8">
        <v>0</v>
      </c>
      <c r="U529" s="4">
        <f t="shared" si="26"/>
        <v>1073416.5300000012</v>
      </c>
    </row>
    <row r="530" spans="1:21" ht="55.2" x14ac:dyDescent="0.3">
      <c r="A530" s="3" t="s">
        <v>62</v>
      </c>
      <c r="B530" s="3" t="s">
        <v>273</v>
      </c>
      <c r="C530" s="3" t="s">
        <v>14</v>
      </c>
      <c r="D530" s="3" t="s">
        <v>768</v>
      </c>
      <c r="E530" s="3" t="s">
        <v>652</v>
      </c>
      <c r="F530" s="3" t="s">
        <v>653</v>
      </c>
      <c r="G530" s="3" t="s">
        <v>642</v>
      </c>
      <c r="H530" s="3" t="s">
        <v>643</v>
      </c>
      <c r="I530" s="22" t="s">
        <v>868</v>
      </c>
      <c r="J530" s="22" t="s">
        <v>869</v>
      </c>
      <c r="K530" s="3" t="s">
        <v>644</v>
      </c>
      <c r="L530" s="4">
        <v>20294118</v>
      </c>
      <c r="M530" s="4">
        <v>0</v>
      </c>
      <c r="N530" s="4">
        <v>0</v>
      </c>
      <c r="O530" s="4">
        <f t="shared" si="27"/>
        <v>20294118</v>
      </c>
      <c r="P530" s="4">
        <v>19529494.370000001</v>
      </c>
      <c r="Q530" s="9"/>
      <c r="R530" s="10">
        <f t="shared" si="25"/>
        <v>19529494.370000001</v>
      </c>
      <c r="S530" s="10">
        <v>19284580.010000002</v>
      </c>
      <c r="T530" s="8">
        <v>244914.36</v>
      </c>
      <c r="U530" s="4">
        <f t="shared" si="26"/>
        <v>764623.62999999896</v>
      </c>
    </row>
    <row r="531" spans="1:21" ht="55.2" x14ac:dyDescent="0.3">
      <c r="A531" s="3" t="s">
        <v>12</v>
      </c>
      <c r="B531" s="3" t="s">
        <v>273</v>
      </c>
      <c r="C531" s="3" t="s">
        <v>14</v>
      </c>
      <c r="D531" s="3" t="s">
        <v>775</v>
      </c>
      <c r="E531" s="3" t="s">
        <v>612</v>
      </c>
      <c r="F531" s="3" t="s">
        <v>613</v>
      </c>
      <c r="G531" s="3" t="s">
        <v>614</v>
      </c>
      <c r="H531" s="3" t="s">
        <v>615</v>
      </c>
      <c r="I531" s="22" t="s">
        <v>868</v>
      </c>
      <c r="J531" s="22" t="s">
        <v>869</v>
      </c>
      <c r="K531" s="3" t="s">
        <v>616</v>
      </c>
      <c r="L531" s="4">
        <v>24358375</v>
      </c>
      <c r="M531" s="4">
        <v>-1525000</v>
      </c>
      <c r="N531" s="4">
        <v>0</v>
      </c>
      <c r="O531" s="4">
        <f t="shared" si="27"/>
        <v>22833375</v>
      </c>
      <c r="P531" s="4">
        <v>22820088</v>
      </c>
      <c r="Q531" s="9">
        <v>-1888156</v>
      </c>
      <c r="R531" s="10">
        <f t="shared" si="25"/>
        <v>20931932</v>
      </c>
      <c r="S531" s="10">
        <v>20931932</v>
      </c>
      <c r="T531" s="8"/>
      <c r="U531" s="4">
        <f t="shared" si="26"/>
        <v>1901443</v>
      </c>
    </row>
    <row r="532" spans="1:21" ht="55.2" x14ac:dyDescent="0.3">
      <c r="A532" s="3" t="s">
        <v>62</v>
      </c>
      <c r="B532" s="3" t="s">
        <v>273</v>
      </c>
      <c r="C532" s="3" t="s">
        <v>14</v>
      </c>
      <c r="D532" s="3" t="s">
        <v>769</v>
      </c>
      <c r="E532" s="3" t="s">
        <v>654</v>
      </c>
      <c r="F532" s="3" t="s">
        <v>655</v>
      </c>
      <c r="G532" s="3" t="s">
        <v>642</v>
      </c>
      <c r="H532" s="3" t="s">
        <v>643</v>
      </c>
      <c r="I532" s="22" t="s">
        <v>868</v>
      </c>
      <c r="J532" s="22" t="s">
        <v>869</v>
      </c>
      <c r="K532" s="3" t="s">
        <v>644</v>
      </c>
      <c r="L532" s="4">
        <v>24678696</v>
      </c>
      <c r="M532" s="4">
        <v>0</v>
      </c>
      <c r="N532" s="4">
        <v>0</v>
      </c>
      <c r="O532" s="4">
        <f t="shared" si="27"/>
        <v>24678696</v>
      </c>
      <c r="P532" s="4">
        <v>21262322.66</v>
      </c>
      <c r="Q532" s="9"/>
      <c r="R532" s="10">
        <f t="shared" si="25"/>
        <v>21262322.66</v>
      </c>
      <c r="S532" s="10">
        <v>20985660.57</v>
      </c>
      <c r="T532" s="8">
        <v>276662.09000000003</v>
      </c>
      <c r="U532" s="4">
        <f t="shared" si="26"/>
        <v>3416373.34</v>
      </c>
    </row>
    <row r="533" spans="1:21" ht="55.2" x14ac:dyDescent="0.3">
      <c r="A533" s="3" t="s">
        <v>115</v>
      </c>
      <c r="B533" s="3" t="s">
        <v>273</v>
      </c>
      <c r="C533" s="3" t="s">
        <v>14</v>
      </c>
      <c r="D533" s="3" t="s">
        <v>768</v>
      </c>
      <c r="E533" s="3" t="s">
        <v>652</v>
      </c>
      <c r="F533" s="3" t="s">
        <v>653</v>
      </c>
      <c r="G533" s="3" t="s">
        <v>642</v>
      </c>
      <c r="H533" s="3" t="s">
        <v>643</v>
      </c>
      <c r="I533" s="22" t="s">
        <v>868</v>
      </c>
      <c r="J533" s="22" t="s">
        <v>869</v>
      </c>
      <c r="K533" s="3" t="s">
        <v>644</v>
      </c>
      <c r="L533" s="4">
        <v>24794886</v>
      </c>
      <c r="M533" s="4">
        <v>0</v>
      </c>
      <c r="N533" s="4">
        <v>0</v>
      </c>
      <c r="O533" s="4">
        <f t="shared" si="27"/>
        <v>24794886</v>
      </c>
      <c r="P533" s="4">
        <v>21601747.309999999</v>
      </c>
      <c r="Q533" s="9"/>
      <c r="R533" s="10">
        <f t="shared" si="25"/>
        <v>21601747.309999999</v>
      </c>
      <c r="S533" s="10">
        <v>21402077.59</v>
      </c>
      <c r="T533" s="8">
        <v>199669.72</v>
      </c>
      <c r="U533" s="4">
        <f t="shared" si="26"/>
        <v>3193138.6900000013</v>
      </c>
    </row>
    <row r="534" spans="1:21" ht="55.2" x14ac:dyDescent="0.3">
      <c r="A534" s="3" t="s">
        <v>132</v>
      </c>
      <c r="B534" s="3" t="s">
        <v>273</v>
      </c>
      <c r="C534" s="3" t="s">
        <v>14</v>
      </c>
      <c r="D534" s="3" t="s">
        <v>765</v>
      </c>
      <c r="E534" s="3" t="s">
        <v>640</v>
      </c>
      <c r="F534" s="3" t="s">
        <v>641</v>
      </c>
      <c r="G534" s="3" t="s">
        <v>642</v>
      </c>
      <c r="H534" s="3" t="s">
        <v>643</v>
      </c>
      <c r="I534" s="22" t="s">
        <v>868</v>
      </c>
      <c r="J534" s="22" t="s">
        <v>869</v>
      </c>
      <c r="K534" s="3" t="s">
        <v>644</v>
      </c>
      <c r="L534" s="4">
        <v>21630000</v>
      </c>
      <c r="M534" s="4">
        <v>190000</v>
      </c>
      <c r="N534" s="4">
        <v>0</v>
      </c>
      <c r="O534" s="4">
        <f t="shared" si="27"/>
        <v>21820000</v>
      </c>
      <c r="P534" s="4">
        <v>21818928.359999999</v>
      </c>
      <c r="Q534" s="9"/>
      <c r="R534" s="10">
        <f t="shared" si="25"/>
        <v>21818928.359999999</v>
      </c>
      <c r="S534" s="10">
        <v>21554516.919999998</v>
      </c>
      <c r="T534" s="8">
        <v>264411.44</v>
      </c>
      <c r="U534" s="4">
        <f t="shared" si="26"/>
        <v>1071.640000000596</v>
      </c>
    </row>
    <row r="535" spans="1:21" ht="55.2" x14ac:dyDescent="0.3">
      <c r="A535" s="3" t="s">
        <v>35</v>
      </c>
      <c r="B535" s="3" t="s">
        <v>273</v>
      </c>
      <c r="C535" s="3" t="s">
        <v>14</v>
      </c>
      <c r="D535" s="3" t="s">
        <v>768</v>
      </c>
      <c r="E535" s="3" t="s">
        <v>652</v>
      </c>
      <c r="F535" s="3" t="s">
        <v>653</v>
      </c>
      <c r="G535" s="3" t="s">
        <v>642</v>
      </c>
      <c r="H535" s="3" t="s">
        <v>643</v>
      </c>
      <c r="I535" s="22" t="s">
        <v>868</v>
      </c>
      <c r="J535" s="22" t="s">
        <v>869</v>
      </c>
      <c r="K535" s="3" t="s">
        <v>644</v>
      </c>
      <c r="L535" s="4">
        <v>28324236</v>
      </c>
      <c r="M535" s="4">
        <v>-5292342</v>
      </c>
      <c r="N535" s="4">
        <v>0</v>
      </c>
      <c r="O535" s="4">
        <f t="shared" si="27"/>
        <v>23031894</v>
      </c>
      <c r="P535" s="4">
        <v>22338089.010000002</v>
      </c>
      <c r="Q535" s="9"/>
      <c r="R535" s="10">
        <f t="shared" si="25"/>
        <v>22338089.010000002</v>
      </c>
      <c r="S535" s="10">
        <v>21962787.170000002</v>
      </c>
      <c r="T535" s="8">
        <v>375301.83999999997</v>
      </c>
      <c r="U535" s="4">
        <f t="shared" si="26"/>
        <v>693804.98999999836</v>
      </c>
    </row>
    <row r="536" spans="1:21" ht="55.2" x14ac:dyDescent="0.3">
      <c r="A536" s="3" t="s">
        <v>35</v>
      </c>
      <c r="B536" s="3" t="s">
        <v>35</v>
      </c>
      <c r="C536" s="3" t="s">
        <v>14</v>
      </c>
      <c r="D536" s="3" t="s">
        <v>838</v>
      </c>
      <c r="E536" s="3" t="s">
        <v>36</v>
      </c>
      <c r="F536" s="3" t="s">
        <v>37</v>
      </c>
      <c r="G536" s="3" t="s">
        <v>38</v>
      </c>
      <c r="H536" s="3" t="s">
        <v>37</v>
      </c>
      <c r="I536" s="22" t="s">
        <v>1092</v>
      </c>
      <c r="J536" s="22" t="s">
        <v>1093</v>
      </c>
      <c r="K536" s="3" t="s">
        <v>39</v>
      </c>
      <c r="L536" s="4">
        <v>31693200</v>
      </c>
      <c r="M536" s="4">
        <v>0</v>
      </c>
      <c r="N536" s="4">
        <v>-9231277</v>
      </c>
      <c r="O536" s="4">
        <f t="shared" si="27"/>
        <v>22461923</v>
      </c>
      <c r="P536" s="4">
        <v>22461922.32</v>
      </c>
      <c r="Q536" s="9"/>
      <c r="R536" s="10">
        <f t="shared" si="25"/>
        <v>22461922.32</v>
      </c>
      <c r="S536" s="10">
        <v>22461922.32</v>
      </c>
      <c r="T536" s="8">
        <v>0</v>
      </c>
      <c r="U536" s="4">
        <f t="shared" si="26"/>
        <v>0.67999999970197678</v>
      </c>
    </row>
    <row r="537" spans="1:21" ht="55.2" x14ac:dyDescent="0.3">
      <c r="A537" s="3" t="s">
        <v>12</v>
      </c>
      <c r="B537" s="3" t="s">
        <v>273</v>
      </c>
      <c r="C537" s="3" t="s">
        <v>14</v>
      </c>
      <c r="D537" s="3" t="s">
        <v>772</v>
      </c>
      <c r="E537" s="3" t="s">
        <v>656</v>
      </c>
      <c r="F537" s="3" t="s">
        <v>657</v>
      </c>
      <c r="G537" s="3" t="s">
        <v>642</v>
      </c>
      <c r="H537" s="3" t="s">
        <v>643</v>
      </c>
      <c r="I537" s="22" t="s">
        <v>868</v>
      </c>
      <c r="J537" s="22" t="s">
        <v>869</v>
      </c>
      <c r="K537" s="3" t="s">
        <v>644</v>
      </c>
      <c r="L537" s="4">
        <v>24286828</v>
      </c>
      <c r="M537" s="4">
        <v>-434000</v>
      </c>
      <c r="N537" s="4">
        <v>0</v>
      </c>
      <c r="O537" s="4">
        <f t="shared" si="27"/>
        <v>23852828</v>
      </c>
      <c r="P537" s="4">
        <v>22540807.98</v>
      </c>
      <c r="Q537" s="9"/>
      <c r="R537" s="10">
        <f t="shared" si="25"/>
        <v>22540807.98</v>
      </c>
      <c r="S537" s="10">
        <v>22232219.41</v>
      </c>
      <c r="T537" s="8">
        <v>308588.57</v>
      </c>
      <c r="U537" s="4">
        <f t="shared" si="26"/>
        <v>1312020.0199999996</v>
      </c>
    </row>
    <row r="538" spans="1:21" ht="55.2" x14ac:dyDescent="0.3">
      <c r="A538" s="3" t="s">
        <v>195</v>
      </c>
      <c r="B538" s="3" t="s">
        <v>273</v>
      </c>
      <c r="C538" s="3" t="s">
        <v>14</v>
      </c>
      <c r="D538" s="3" t="s">
        <v>769</v>
      </c>
      <c r="E538" s="3" t="s">
        <v>654</v>
      </c>
      <c r="F538" s="3" t="s">
        <v>655</v>
      </c>
      <c r="G538" s="3" t="s">
        <v>642</v>
      </c>
      <c r="H538" s="3" t="s">
        <v>643</v>
      </c>
      <c r="I538" s="22" t="s">
        <v>868</v>
      </c>
      <c r="J538" s="22" t="s">
        <v>869</v>
      </c>
      <c r="K538" s="3" t="s">
        <v>644</v>
      </c>
      <c r="L538" s="4">
        <v>27777660</v>
      </c>
      <c r="M538" s="4">
        <v>-30000</v>
      </c>
      <c r="N538" s="4">
        <v>0</v>
      </c>
      <c r="O538" s="4">
        <f t="shared" si="27"/>
        <v>27747660</v>
      </c>
      <c r="P538" s="4">
        <v>22605495.27</v>
      </c>
      <c r="Q538" s="9"/>
      <c r="R538" s="10">
        <f t="shared" si="25"/>
        <v>22605495.27</v>
      </c>
      <c r="S538" s="10">
        <v>22325938.550000001</v>
      </c>
      <c r="T538" s="8">
        <v>279556.72000000003</v>
      </c>
      <c r="U538" s="4">
        <f t="shared" si="26"/>
        <v>5142164.7300000004</v>
      </c>
    </row>
    <row r="539" spans="1:21" ht="55.2" x14ac:dyDescent="0.3">
      <c r="A539" s="3" t="s">
        <v>45</v>
      </c>
      <c r="B539" s="3" t="s">
        <v>273</v>
      </c>
      <c r="C539" s="3" t="s">
        <v>14</v>
      </c>
      <c r="D539" s="3" t="s">
        <v>768</v>
      </c>
      <c r="E539" s="3" t="s">
        <v>652</v>
      </c>
      <c r="F539" s="3" t="s">
        <v>653</v>
      </c>
      <c r="G539" s="3" t="s">
        <v>642</v>
      </c>
      <c r="H539" s="3" t="s">
        <v>643</v>
      </c>
      <c r="I539" s="22" t="s">
        <v>868</v>
      </c>
      <c r="J539" s="22" t="s">
        <v>869</v>
      </c>
      <c r="K539" s="3" t="s">
        <v>644</v>
      </c>
      <c r="L539" s="4">
        <v>32069808</v>
      </c>
      <c r="M539" s="4">
        <v>0</v>
      </c>
      <c r="N539" s="4">
        <v>0</v>
      </c>
      <c r="O539" s="4">
        <f t="shared" si="27"/>
        <v>32069808</v>
      </c>
      <c r="P539" s="4">
        <v>29476367.550000001</v>
      </c>
      <c r="Q539" s="9"/>
      <c r="R539" s="10">
        <f t="shared" si="25"/>
        <v>29476367.550000001</v>
      </c>
      <c r="S539" s="10">
        <v>29108698.66</v>
      </c>
      <c r="T539" s="8">
        <v>367668.89</v>
      </c>
      <c r="U539" s="4">
        <f t="shared" si="26"/>
        <v>2593440.4499999993</v>
      </c>
    </row>
    <row r="540" spans="1:21" ht="82.8" x14ac:dyDescent="0.3">
      <c r="A540" s="3" t="s">
        <v>12</v>
      </c>
      <c r="B540" s="3" t="s">
        <v>13</v>
      </c>
      <c r="C540" s="3" t="s">
        <v>14</v>
      </c>
      <c r="D540" s="3" t="s">
        <v>796</v>
      </c>
      <c r="E540" s="3" t="s">
        <v>400</v>
      </c>
      <c r="F540" s="3" t="s">
        <v>388</v>
      </c>
      <c r="G540" s="3" t="s">
        <v>401</v>
      </c>
      <c r="H540" s="3" t="s">
        <v>402</v>
      </c>
      <c r="I540" s="22" t="s">
        <v>878</v>
      </c>
      <c r="J540" s="22" t="s">
        <v>879</v>
      </c>
      <c r="K540" s="3" t="s">
        <v>403</v>
      </c>
      <c r="L540" s="4">
        <v>24800000</v>
      </c>
      <c r="M540" s="4">
        <v>9224554.8699999992</v>
      </c>
      <c r="N540" s="4">
        <v>0</v>
      </c>
      <c r="O540" s="4">
        <f t="shared" si="27"/>
        <v>34024554.869999997</v>
      </c>
      <c r="P540" s="4">
        <v>33723346.920000002</v>
      </c>
      <c r="Q540" s="9"/>
      <c r="R540" s="10">
        <f t="shared" si="25"/>
        <v>33723346.920000002</v>
      </c>
      <c r="S540" s="10">
        <v>33723346.920000002</v>
      </c>
      <c r="T540" s="8">
        <v>0</v>
      </c>
      <c r="U540" s="4">
        <f t="shared" si="26"/>
        <v>301207.94999999553</v>
      </c>
    </row>
    <row r="541" spans="1:21" ht="55.2" x14ac:dyDescent="0.3">
      <c r="A541" s="3" t="s">
        <v>12</v>
      </c>
      <c r="B541" s="3" t="s">
        <v>273</v>
      </c>
      <c r="C541" s="3" t="s">
        <v>14</v>
      </c>
      <c r="D541" s="3" t="s">
        <v>771</v>
      </c>
      <c r="E541" s="3" t="s">
        <v>632</v>
      </c>
      <c r="F541" s="3" t="s">
        <v>633</v>
      </c>
      <c r="G541" s="3" t="s">
        <v>634</v>
      </c>
      <c r="H541" s="3" t="s">
        <v>635</v>
      </c>
      <c r="I541" s="22" t="s">
        <v>868</v>
      </c>
      <c r="J541" s="22" t="s">
        <v>869</v>
      </c>
      <c r="K541" s="3" t="s">
        <v>636</v>
      </c>
      <c r="L541" s="4">
        <v>33663915</v>
      </c>
      <c r="M541" s="4">
        <v>117129.14</v>
      </c>
      <c r="N541" s="4">
        <v>0</v>
      </c>
      <c r="O541" s="4">
        <f t="shared" si="27"/>
        <v>33781044.140000001</v>
      </c>
      <c r="P541" s="4">
        <v>33781044.119999997</v>
      </c>
      <c r="Q541" s="9"/>
      <c r="R541" s="10">
        <f t="shared" si="25"/>
        <v>33781044.119999997</v>
      </c>
      <c r="S541" s="10">
        <v>33781044.119999997</v>
      </c>
      <c r="T541" s="8">
        <v>0</v>
      </c>
      <c r="U541" s="4">
        <f t="shared" si="26"/>
        <v>2.0000003278255463E-2</v>
      </c>
    </row>
    <row r="542" spans="1:21" ht="55.2" x14ac:dyDescent="0.3">
      <c r="A542" s="3" t="s">
        <v>12</v>
      </c>
      <c r="B542" s="3" t="s">
        <v>273</v>
      </c>
      <c r="C542" s="3" t="s">
        <v>14</v>
      </c>
      <c r="D542" s="3" t="s">
        <v>773</v>
      </c>
      <c r="E542" s="3" t="s">
        <v>621</v>
      </c>
      <c r="F542" s="3" t="s">
        <v>622</v>
      </c>
      <c r="G542" s="3" t="s">
        <v>623</v>
      </c>
      <c r="H542" s="3" t="s">
        <v>624</v>
      </c>
      <c r="I542" s="22" t="s">
        <v>868</v>
      </c>
      <c r="J542" s="22" t="s">
        <v>869</v>
      </c>
      <c r="K542" s="3" t="s">
        <v>616</v>
      </c>
      <c r="L542" s="4">
        <v>41570021</v>
      </c>
      <c r="M542" s="4">
        <v>-2524000</v>
      </c>
      <c r="N542" s="4">
        <v>0</v>
      </c>
      <c r="O542" s="4">
        <f t="shared" si="27"/>
        <v>39046021</v>
      </c>
      <c r="P542" s="4">
        <v>39045659</v>
      </c>
      <c r="Q542" s="9">
        <v>-3222404</v>
      </c>
      <c r="R542" s="10">
        <f t="shared" si="25"/>
        <v>35823255</v>
      </c>
      <c r="S542" s="10">
        <v>35823255</v>
      </c>
      <c r="T542" s="8"/>
      <c r="U542" s="4">
        <f t="shared" si="26"/>
        <v>3222766</v>
      </c>
    </row>
    <row r="543" spans="1:21" ht="55.2" x14ac:dyDescent="0.3">
      <c r="A543" s="3" t="s">
        <v>115</v>
      </c>
      <c r="B543" s="3" t="s">
        <v>273</v>
      </c>
      <c r="C543" s="3" t="s">
        <v>14</v>
      </c>
      <c r="D543" s="3" t="s">
        <v>769</v>
      </c>
      <c r="E543" s="3" t="s">
        <v>654</v>
      </c>
      <c r="F543" s="3" t="s">
        <v>655</v>
      </c>
      <c r="G543" s="3" t="s">
        <v>642</v>
      </c>
      <c r="H543" s="3" t="s">
        <v>643</v>
      </c>
      <c r="I543" s="22" t="s">
        <v>868</v>
      </c>
      <c r="J543" s="22" t="s">
        <v>869</v>
      </c>
      <c r="K543" s="3" t="s">
        <v>644</v>
      </c>
      <c r="L543" s="4">
        <v>37722336</v>
      </c>
      <c r="M543" s="4">
        <v>0</v>
      </c>
      <c r="N543" s="4">
        <v>0</v>
      </c>
      <c r="O543" s="4">
        <f t="shared" si="27"/>
        <v>37722336</v>
      </c>
      <c r="P543" s="4">
        <v>36234918.710000001</v>
      </c>
      <c r="Q543" s="9"/>
      <c r="R543" s="10">
        <f t="shared" si="25"/>
        <v>36234918.710000001</v>
      </c>
      <c r="S543" s="10">
        <v>35881469.82</v>
      </c>
      <c r="T543" s="8">
        <v>353448.89</v>
      </c>
      <c r="U543" s="4">
        <f t="shared" si="26"/>
        <v>1487417.2899999991</v>
      </c>
    </row>
    <row r="544" spans="1:21" ht="55.2" x14ac:dyDescent="0.3">
      <c r="A544" s="3" t="s">
        <v>12</v>
      </c>
      <c r="B544" s="3" t="s">
        <v>273</v>
      </c>
      <c r="C544" s="3" t="s">
        <v>14</v>
      </c>
      <c r="D544" s="3" t="s">
        <v>770</v>
      </c>
      <c r="E544" s="3" t="s">
        <v>627</v>
      </c>
      <c r="F544" s="3" t="s">
        <v>628</v>
      </c>
      <c r="G544" s="3" t="s">
        <v>629</v>
      </c>
      <c r="H544" s="3" t="s">
        <v>630</v>
      </c>
      <c r="I544" s="22" t="s">
        <v>868</v>
      </c>
      <c r="J544" s="22" t="s">
        <v>869</v>
      </c>
      <c r="K544" s="3" t="s">
        <v>631</v>
      </c>
      <c r="L544" s="4">
        <v>37277573</v>
      </c>
      <c r="M544" s="4">
        <v>0</v>
      </c>
      <c r="N544" s="4">
        <v>0</v>
      </c>
      <c r="O544" s="4">
        <f t="shared" si="27"/>
        <v>37277573</v>
      </c>
      <c r="P544" s="4">
        <v>36944392</v>
      </c>
      <c r="Q544" s="9"/>
      <c r="R544" s="10">
        <f t="shared" si="25"/>
        <v>36944392</v>
      </c>
      <c r="S544" s="10">
        <v>36944392</v>
      </c>
      <c r="T544" s="8">
        <v>0</v>
      </c>
      <c r="U544" s="4">
        <f t="shared" si="26"/>
        <v>333181</v>
      </c>
    </row>
    <row r="545" spans="1:21" ht="55.2" x14ac:dyDescent="0.3">
      <c r="A545" s="3" t="s">
        <v>35</v>
      </c>
      <c r="B545" s="3" t="s">
        <v>273</v>
      </c>
      <c r="C545" s="3" t="s">
        <v>14</v>
      </c>
      <c r="D545" s="3" t="s">
        <v>769</v>
      </c>
      <c r="E545" s="3" t="s">
        <v>654</v>
      </c>
      <c r="F545" s="3" t="s">
        <v>655</v>
      </c>
      <c r="G545" s="3" t="s">
        <v>642</v>
      </c>
      <c r="H545" s="3" t="s">
        <v>643</v>
      </c>
      <c r="I545" s="22" t="s">
        <v>868</v>
      </c>
      <c r="J545" s="22" t="s">
        <v>869</v>
      </c>
      <c r="K545" s="3" t="s">
        <v>644</v>
      </c>
      <c r="L545" s="4">
        <v>45461460</v>
      </c>
      <c r="M545" s="4">
        <v>-140000</v>
      </c>
      <c r="N545" s="4">
        <v>0</v>
      </c>
      <c r="O545" s="4">
        <f t="shared" si="27"/>
        <v>45321460</v>
      </c>
      <c r="P545" s="4">
        <v>37421924.560000002</v>
      </c>
      <c r="Q545" s="9"/>
      <c r="R545" s="10">
        <f t="shared" si="25"/>
        <v>37421924.560000002</v>
      </c>
      <c r="S545" s="10">
        <v>36882414.109999999</v>
      </c>
      <c r="T545" s="8">
        <v>539510.44999999995</v>
      </c>
      <c r="U545" s="4">
        <f t="shared" si="26"/>
        <v>7899535.4399999976</v>
      </c>
    </row>
    <row r="546" spans="1:21" ht="55.2" x14ac:dyDescent="0.3">
      <c r="A546" s="3" t="s">
        <v>12</v>
      </c>
      <c r="B546" s="3" t="s">
        <v>13</v>
      </c>
      <c r="C546" s="3" t="s">
        <v>14</v>
      </c>
      <c r="D546" s="3" t="s">
        <v>796</v>
      </c>
      <c r="E546" s="3" t="s">
        <v>412</v>
      </c>
      <c r="F546" s="3" t="s">
        <v>388</v>
      </c>
      <c r="G546" s="3" t="s">
        <v>405</v>
      </c>
      <c r="H546" s="3" t="s">
        <v>406</v>
      </c>
      <c r="I546" s="22" t="s">
        <v>944</v>
      </c>
      <c r="J546" s="22" t="s">
        <v>945</v>
      </c>
      <c r="K546" s="3" t="s">
        <v>413</v>
      </c>
      <c r="L546" s="4">
        <v>39250000</v>
      </c>
      <c r="M546" s="4">
        <v>-963205.56</v>
      </c>
      <c r="N546" s="4">
        <v>0</v>
      </c>
      <c r="O546" s="4">
        <f t="shared" si="27"/>
        <v>38286794.439999998</v>
      </c>
      <c r="P546" s="4">
        <v>38286794.43</v>
      </c>
      <c r="Q546" s="9">
        <v>-0.11</v>
      </c>
      <c r="R546" s="10">
        <f t="shared" si="25"/>
        <v>38286794.32</v>
      </c>
      <c r="S546" s="10">
        <v>36500087.219999999</v>
      </c>
      <c r="T546" s="8">
        <f>1755633.93+31073.17</f>
        <v>1786707.0999999999</v>
      </c>
      <c r="U546" s="4">
        <f t="shared" si="26"/>
        <v>0.11999999731779099</v>
      </c>
    </row>
    <row r="547" spans="1:21" ht="55.2" x14ac:dyDescent="0.3">
      <c r="A547" s="3" t="s">
        <v>45</v>
      </c>
      <c r="B547" s="3" t="s">
        <v>273</v>
      </c>
      <c r="C547" s="3" t="s">
        <v>14</v>
      </c>
      <c r="D547" s="3" t="s">
        <v>769</v>
      </c>
      <c r="E547" s="3" t="s">
        <v>654</v>
      </c>
      <c r="F547" s="3" t="s">
        <v>655</v>
      </c>
      <c r="G547" s="3" t="s">
        <v>642</v>
      </c>
      <c r="H547" s="3" t="s">
        <v>643</v>
      </c>
      <c r="I547" s="22" t="s">
        <v>868</v>
      </c>
      <c r="J547" s="22" t="s">
        <v>869</v>
      </c>
      <c r="K547" s="3" t="s">
        <v>644</v>
      </c>
      <c r="L547" s="4">
        <v>41040288</v>
      </c>
      <c r="M547" s="4">
        <v>1438861</v>
      </c>
      <c r="N547" s="4">
        <v>0</v>
      </c>
      <c r="O547" s="4">
        <f t="shared" si="27"/>
        <v>42479149</v>
      </c>
      <c r="P547" s="4">
        <v>42315120.420000002</v>
      </c>
      <c r="Q547" s="9"/>
      <c r="R547" s="10">
        <f t="shared" si="25"/>
        <v>42315120.420000002</v>
      </c>
      <c r="S547" s="10">
        <v>41832455.560000002</v>
      </c>
      <c r="T547" s="8">
        <v>482664.86</v>
      </c>
      <c r="U547" s="4">
        <f t="shared" si="26"/>
        <v>164028.57999999821</v>
      </c>
    </row>
    <row r="548" spans="1:21" ht="55.2" x14ac:dyDescent="0.3">
      <c r="A548" s="3" t="s">
        <v>195</v>
      </c>
      <c r="B548" s="3" t="s">
        <v>273</v>
      </c>
      <c r="C548" s="3" t="s">
        <v>14</v>
      </c>
      <c r="D548" s="3" t="s">
        <v>765</v>
      </c>
      <c r="E548" s="3" t="s">
        <v>640</v>
      </c>
      <c r="F548" s="3" t="s">
        <v>641</v>
      </c>
      <c r="G548" s="3" t="s">
        <v>642</v>
      </c>
      <c r="H548" s="3" t="s">
        <v>643</v>
      </c>
      <c r="I548" s="22" t="s">
        <v>868</v>
      </c>
      <c r="J548" s="22" t="s">
        <v>869</v>
      </c>
      <c r="K548" s="3" t="s">
        <v>644</v>
      </c>
      <c r="L548" s="4">
        <v>59007000</v>
      </c>
      <c r="M548" s="4">
        <v>-4280300</v>
      </c>
      <c r="N548" s="4">
        <v>0</v>
      </c>
      <c r="O548" s="4">
        <f t="shared" si="27"/>
        <v>54726700</v>
      </c>
      <c r="P548" s="4">
        <v>48682995.880000003</v>
      </c>
      <c r="Q548" s="9"/>
      <c r="R548" s="10">
        <f t="shared" si="25"/>
        <v>48682995.880000003</v>
      </c>
      <c r="S548" s="10">
        <v>48123571.330000006</v>
      </c>
      <c r="T548" s="8">
        <v>559424.55000000005</v>
      </c>
      <c r="U548" s="4">
        <f t="shared" si="26"/>
        <v>6043704.1199999973</v>
      </c>
    </row>
    <row r="549" spans="1:21" ht="55.2" x14ac:dyDescent="0.3">
      <c r="A549" s="3" t="s">
        <v>62</v>
      </c>
      <c r="B549" s="3" t="s">
        <v>273</v>
      </c>
      <c r="C549" s="3" t="s">
        <v>14</v>
      </c>
      <c r="D549" s="3" t="s">
        <v>765</v>
      </c>
      <c r="E549" s="3" t="s">
        <v>640</v>
      </c>
      <c r="F549" s="3" t="s">
        <v>641</v>
      </c>
      <c r="G549" s="3" t="s">
        <v>642</v>
      </c>
      <c r="H549" s="3" t="s">
        <v>643</v>
      </c>
      <c r="I549" s="22" t="s">
        <v>868</v>
      </c>
      <c r="J549" s="22" t="s">
        <v>869</v>
      </c>
      <c r="K549" s="3" t="s">
        <v>644</v>
      </c>
      <c r="L549" s="4">
        <v>58855800</v>
      </c>
      <c r="M549" s="4">
        <v>0</v>
      </c>
      <c r="N549" s="4">
        <v>0</v>
      </c>
      <c r="O549" s="4">
        <f t="shared" si="27"/>
        <v>58855800</v>
      </c>
      <c r="P549" s="4">
        <v>56433245.530000001</v>
      </c>
      <c r="Q549" s="9"/>
      <c r="R549" s="10">
        <f t="shared" si="25"/>
        <v>56433245.530000001</v>
      </c>
      <c r="S549" s="10">
        <v>55792612.509999998</v>
      </c>
      <c r="T549" s="8">
        <v>640633.02</v>
      </c>
      <c r="U549" s="4">
        <f t="shared" si="26"/>
        <v>2422554.4699999988</v>
      </c>
    </row>
    <row r="550" spans="1:21" ht="55.2" x14ac:dyDescent="0.3">
      <c r="A550" s="3" t="s">
        <v>115</v>
      </c>
      <c r="B550" s="3" t="s">
        <v>273</v>
      </c>
      <c r="C550" s="3" t="s">
        <v>14</v>
      </c>
      <c r="D550" s="3" t="s">
        <v>765</v>
      </c>
      <c r="E550" s="3" t="s">
        <v>640</v>
      </c>
      <c r="F550" s="3" t="s">
        <v>641</v>
      </c>
      <c r="G550" s="3" t="s">
        <v>642</v>
      </c>
      <c r="H550" s="3" t="s">
        <v>643</v>
      </c>
      <c r="I550" s="22" t="s">
        <v>868</v>
      </c>
      <c r="J550" s="22" t="s">
        <v>869</v>
      </c>
      <c r="K550" s="3" t="s">
        <v>644</v>
      </c>
      <c r="L550" s="4">
        <v>62519400</v>
      </c>
      <c r="M550" s="4">
        <v>0</v>
      </c>
      <c r="N550" s="4">
        <v>0</v>
      </c>
      <c r="O550" s="4">
        <f t="shared" si="27"/>
        <v>62519400</v>
      </c>
      <c r="P550" s="4">
        <v>60235815.289999999</v>
      </c>
      <c r="Q550" s="9">
        <v>0.01</v>
      </c>
      <c r="R550" s="10">
        <f t="shared" si="25"/>
        <v>60235815.299999997</v>
      </c>
      <c r="S550" s="10">
        <v>59652169.630000003</v>
      </c>
      <c r="T550" s="8">
        <v>583645.65</v>
      </c>
      <c r="U550" s="4">
        <f t="shared" si="26"/>
        <v>2283584.700000003</v>
      </c>
    </row>
    <row r="551" spans="1:21" ht="55.2" x14ac:dyDescent="0.3">
      <c r="A551" s="3" t="s">
        <v>12</v>
      </c>
      <c r="B551" s="3" t="s">
        <v>273</v>
      </c>
      <c r="C551" s="3" t="s">
        <v>14</v>
      </c>
      <c r="D551" s="3" t="s">
        <v>768</v>
      </c>
      <c r="E551" s="3" t="s">
        <v>652</v>
      </c>
      <c r="F551" s="3" t="s">
        <v>653</v>
      </c>
      <c r="G551" s="3" t="s">
        <v>642</v>
      </c>
      <c r="H551" s="3" t="s">
        <v>643</v>
      </c>
      <c r="I551" s="22" t="s">
        <v>868</v>
      </c>
      <c r="J551" s="22" t="s">
        <v>869</v>
      </c>
      <c r="K551" s="3" t="s">
        <v>644</v>
      </c>
      <c r="L551" s="4">
        <v>77040078</v>
      </c>
      <c r="M551" s="4">
        <v>-588580</v>
      </c>
      <c r="N551" s="4">
        <v>0</v>
      </c>
      <c r="O551" s="4">
        <f t="shared" si="27"/>
        <v>76451498</v>
      </c>
      <c r="P551" s="4">
        <v>69203104.799999997</v>
      </c>
      <c r="Q551" s="9"/>
      <c r="R551" s="10">
        <f t="shared" si="25"/>
        <v>69203104.799999997</v>
      </c>
      <c r="S551" s="10">
        <v>68250719.359999999</v>
      </c>
      <c r="T551" s="8">
        <v>952385.44</v>
      </c>
      <c r="U551" s="4">
        <f t="shared" si="26"/>
        <v>7248393.200000003</v>
      </c>
    </row>
    <row r="552" spans="1:21" ht="55.2" x14ac:dyDescent="0.3">
      <c r="A552" s="3" t="s">
        <v>35</v>
      </c>
      <c r="B552" s="3" t="s">
        <v>273</v>
      </c>
      <c r="C552" s="3" t="s">
        <v>14</v>
      </c>
      <c r="D552" s="3" t="s">
        <v>765</v>
      </c>
      <c r="E552" s="3" t="s">
        <v>640</v>
      </c>
      <c r="F552" s="3" t="s">
        <v>641</v>
      </c>
      <c r="G552" s="3" t="s">
        <v>642</v>
      </c>
      <c r="H552" s="3" t="s">
        <v>643</v>
      </c>
      <c r="I552" s="22" t="s">
        <v>868</v>
      </c>
      <c r="J552" s="22" t="s">
        <v>869</v>
      </c>
      <c r="K552" s="3" t="s">
        <v>644</v>
      </c>
      <c r="L552" s="4">
        <v>83847000</v>
      </c>
      <c r="M552" s="4">
        <v>-5558850</v>
      </c>
      <c r="N552" s="4">
        <v>0</v>
      </c>
      <c r="O552" s="4">
        <f t="shared" si="27"/>
        <v>78288150</v>
      </c>
      <c r="P552" s="4">
        <v>70625693.579999998</v>
      </c>
      <c r="Q552" s="9"/>
      <c r="R552" s="10">
        <f t="shared" si="25"/>
        <v>70625693.579999998</v>
      </c>
      <c r="S552" s="10">
        <v>68314016.75</v>
      </c>
      <c r="T552" s="8">
        <v>2311676.83</v>
      </c>
      <c r="U552" s="4">
        <f t="shared" si="26"/>
        <v>7662456.4200000018</v>
      </c>
    </row>
    <row r="553" spans="1:21" ht="41.4" x14ac:dyDescent="0.3">
      <c r="A553" s="3" t="s">
        <v>45</v>
      </c>
      <c r="B553" s="3" t="s">
        <v>45</v>
      </c>
      <c r="C553" s="3" t="s">
        <v>14</v>
      </c>
      <c r="D553" s="3" t="s">
        <v>834</v>
      </c>
      <c r="E553" s="3" t="s">
        <v>46</v>
      </c>
      <c r="F553" s="3" t="s">
        <v>47</v>
      </c>
      <c r="G553" s="3" t="s">
        <v>48</v>
      </c>
      <c r="H553" s="3" t="s">
        <v>49</v>
      </c>
      <c r="I553" s="22" t="s">
        <v>1094</v>
      </c>
      <c r="J553" s="22" t="s">
        <v>1095</v>
      </c>
      <c r="K553" s="3" t="s">
        <v>50</v>
      </c>
      <c r="L553" s="4">
        <v>73262691</v>
      </c>
      <c r="M553" s="4">
        <v>0</v>
      </c>
      <c r="N553" s="4">
        <v>0</v>
      </c>
      <c r="O553" s="4">
        <f t="shared" si="27"/>
        <v>73262691</v>
      </c>
      <c r="P553" s="4">
        <v>73262691</v>
      </c>
      <c r="Q553" s="9"/>
      <c r="R553" s="10">
        <f t="shared" si="25"/>
        <v>73262691</v>
      </c>
      <c r="S553" s="10">
        <v>73262691</v>
      </c>
      <c r="T553" s="8">
        <v>0</v>
      </c>
      <c r="U553" s="4">
        <f t="shared" si="26"/>
        <v>0</v>
      </c>
    </row>
    <row r="554" spans="1:21" ht="55.2" x14ac:dyDescent="0.3">
      <c r="A554" s="3" t="s">
        <v>12</v>
      </c>
      <c r="B554" s="3" t="s">
        <v>20</v>
      </c>
      <c r="C554" s="3" t="s">
        <v>14</v>
      </c>
      <c r="D554" s="3" t="s">
        <v>835</v>
      </c>
      <c r="E554" s="3" t="s">
        <v>40</v>
      </c>
      <c r="F554" s="3" t="s">
        <v>41</v>
      </c>
      <c r="G554" s="3" t="s">
        <v>42</v>
      </c>
      <c r="H554" s="3" t="s">
        <v>43</v>
      </c>
      <c r="I554" s="22" t="s">
        <v>952</v>
      </c>
      <c r="J554" s="22" t="s">
        <v>953</v>
      </c>
      <c r="K554" s="3" t="s">
        <v>44</v>
      </c>
      <c r="L554" s="4">
        <v>64039370</v>
      </c>
      <c r="M554" s="4">
        <v>0</v>
      </c>
      <c r="N554" s="4">
        <v>21648753</v>
      </c>
      <c r="O554" s="4">
        <f t="shared" si="27"/>
        <v>85688123</v>
      </c>
      <c r="P554" s="4">
        <v>85688123</v>
      </c>
      <c r="Q554" s="9"/>
      <c r="R554" s="10">
        <f t="shared" si="25"/>
        <v>85688123</v>
      </c>
      <c r="S554" s="10">
        <v>85688123</v>
      </c>
      <c r="T554" s="8">
        <v>0</v>
      </c>
      <c r="U554" s="4">
        <f t="shared" si="26"/>
        <v>0</v>
      </c>
    </row>
    <row r="555" spans="1:21" ht="55.2" x14ac:dyDescent="0.3">
      <c r="A555" s="3" t="s">
        <v>12</v>
      </c>
      <c r="B555" s="3" t="s">
        <v>273</v>
      </c>
      <c r="C555" s="3" t="s">
        <v>14</v>
      </c>
      <c r="D555" s="3" t="s">
        <v>769</v>
      </c>
      <c r="E555" s="3" t="s">
        <v>654</v>
      </c>
      <c r="F555" s="3" t="s">
        <v>655</v>
      </c>
      <c r="G555" s="3" t="s">
        <v>642</v>
      </c>
      <c r="H555" s="3" t="s">
        <v>643</v>
      </c>
      <c r="I555" s="22" t="s">
        <v>868</v>
      </c>
      <c r="J555" s="22" t="s">
        <v>869</v>
      </c>
      <c r="K555" s="3" t="s">
        <v>644</v>
      </c>
      <c r="L555" s="4">
        <v>98635008</v>
      </c>
      <c r="M555" s="4">
        <v>-3104940</v>
      </c>
      <c r="N555" s="4">
        <v>0</v>
      </c>
      <c r="O555" s="4">
        <f t="shared" si="27"/>
        <v>95530068</v>
      </c>
      <c r="P555" s="4">
        <v>91039109.079999998</v>
      </c>
      <c r="Q555" s="9"/>
      <c r="R555" s="10">
        <f t="shared" si="25"/>
        <v>91039109.079999998</v>
      </c>
      <c r="S555" s="10">
        <v>89883831.950000003</v>
      </c>
      <c r="T555" s="8">
        <v>1155277.1299999999</v>
      </c>
      <c r="U555" s="4">
        <f t="shared" si="26"/>
        <v>4490958.9200000018</v>
      </c>
    </row>
    <row r="556" spans="1:21" ht="55.2" x14ac:dyDescent="0.3">
      <c r="A556" s="3" t="s">
        <v>45</v>
      </c>
      <c r="B556" s="3" t="s">
        <v>273</v>
      </c>
      <c r="C556" s="3" t="s">
        <v>14</v>
      </c>
      <c r="D556" s="3" t="s">
        <v>765</v>
      </c>
      <c r="E556" s="3" t="s">
        <v>640</v>
      </c>
      <c r="F556" s="3" t="s">
        <v>641</v>
      </c>
      <c r="G556" s="3" t="s">
        <v>642</v>
      </c>
      <c r="H556" s="3" t="s">
        <v>643</v>
      </c>
      <c r="I556" s="22" t="s">
        <v>868</v>
      </c>
      <c r="J556" s="22" t="s">
        <v>869</v>
      </c>
      <c r="K556" s="3" t="s">
        <v>644</v>
      </c>
      <c r="L556" s="4">
        <v>99340200</v>
      </c>
      <c r="M556" s="4">
        <v>1952771.5</v>
      </c>
      <c r="N556" s="4">
        <v>0</v>
      </c>
      <c r="O556" s="4">
        <f t="shared" si="27"/>
        <v>101292971.5</v>
      </c>
      <c r="P556" s="4">
        <v>101283150.41</v>
      </c>
      <c r="Q556" s="9"/>
      <c r="R556" s="10">
        <f t="shared" si="25"/>
        <v>101283150.41</v>
      </c>
      <c r="S556" s="10">
        <v>100143423.27</v>
      </c>
      <c r="T556" s="8">
        <v>1139727.1400000001</v>
      </c>
      <c r="U556" s="4">
        <f t="shared" si="26"/>
        <v>9821.0900000035763</v>
      </c>
    </row>
    <row r="557" spans="1:21" ht="41.4" x14ac:dyDescent="0.3">
      <c r="A557" s="3" t="s">
        <v>12</v>
      </c>
      <c r="B557" s="3" t="s">
        <v>477</v>
      </c>
      <c r="C557" s="3" t="s">
        <v>14</v>
      </c>
      <c r="D557" s="3" t="s">
        <v>790</v>
      </c>
      <c r="E557" s="3" t="s">
        <v>478</v>
      </c>
      <c r="F557" s="3" t="s">
        <v>479</v>
      </c>
      <c r="G557" s="3" t="s">
        <v>480</v>
      </c>
      <c r="H557" s="3" t="s">
        <v>479</v>
      </c>
      <c r="I557" s="22" t="s">
        <v>1096</v>
      </c>
      <c r="J557" s="22" t="s">
        <v>1097</v>
      </c>
      <c r="K557" s="3" t="s">
        <v>481</v>
      </c>
      <c r="L557" s="4">
        <v>159689873</v>
      </c>
      <c r="M557" s="4">
        <v>5957661</v>
      </c>
      <c r="N557" s="4">
        <v>0</v>
      </c>
      <c r="O557" s="4">
        <f t="shared" si="27"/>
        <v>165647534</v>
      </c>
      <c r="P557" s="4">
        <v>165647533.56</v>
      </c>
      <c r="Q557" s="9"/>
      <c r="R557" s="10">
        <f t="shared" si="25"/>
        <v>165647533.56</v>
      </c>
      <c r="S557" s="10">
        <v>151599254.53</v>
      </c>
      <c r="T557" s="8">
        <f>13803961.13+244317.9</f>
        <v>14048279.030000001</v>
      </c>
      <c r="U557" s="4">
        <f t="shared" si="26"/>
        <v>0.43999999761581421</v>
      </c>
    </row>
    <row r="558" spans="1:21" ht="55.2" x14ac:dyDescent="0.3">
      <c r="A558" s="3" t="s">
        <v>12</v>
      </c>
      <c r="B558" s="3" t="s">
        <v>273</v>
      </c>
      <c r="C558" s="3" t="s">
        <v>14</v>
      </c>
      <c r="D558" s="3" t="s">
        <v>765</v>
      </c>
      <c r="E558" s="3" t="s">
        <v>640</v>
      </c>
      <c r="F558" s="3" t="s">
        <v>641</v>
      </c>
      <c r="G558" s="3" t="s">
        <v>642</v>
      </c>
      <c r="H558" s="3" t="s">
        <v>643</v>
      </c>
      <c r="I558" s="22" t="s">
        <v>868</v>
      </c>
      <c r="J558" s="22" t="s">
        <v>869</v>
      </c>
      <c r="K558" s="3" t="s">
        <v>644</v>
      </c>
      <c r="L558" s="4">
        <v>214272000</v>
      </c>
      <c r="M558" s="4">
        <v>-10107881</v>
      </c>
      <c r="N558" s="4">
        <v>0</v>
      </c>
      <c r="O558" s="4">
        <f t="shared" si="27"/>
        <v>204164119</v>
      </c>
      <c r="P558" s="4">
        <v>200529634.22</v>
      </c>
      <c r="Q558" s="9">
        <f>27077-15821+1451</f>
        <v>12707</v>
      </c>
      <c r="R558" s="10">
        <f t="shared" si="25"/>
        <v>200542341.22</v>
      </c>
      <c r="S558" s="10">
        <v>198174301.46000001</v>
      </c>
      <c r="T558" s="8">
        <f>2366588.77+1450.99</f>
        <v>2368039.7600000002</v>
      </c>
      <c r="U558" s="4">
        <f t="shared" si="26"/>
        <v>3621777.7800000012</v>
      </c>
    </row>
    <row r="559" spans="1:21" ht="82.8" x14ac:dyDescent="0.3">
      <c r="A559" s="3" t="s">
        <v>12</v>
      </c>
      <c r="B559" s="3" t="s">
        <v>13</v>
      </c>
      <c r="C559" s="3" t="s">
        <v>14</v>
      </c>
      <c r="D559" s="3" t="s">
        <v>779</v>
      </c>
      <c r="E559" s="3" t="s">
        <v>582</v>
      </c>
      <c r="F559" s="3" t="s">
        <v>578</v>
      </c>
      <c r="G559" s="3" t="s">
        <v>579</v>
      </c>
      <c r="H559" s="3" t="s">
        <v>580</v>
      </c>
      <c r="I559" s="22" t="s">
        <v>878</v>
      </c>
      <c r="J559" s="22" t="s">
        <v>879</v>
      </c>
      <c r="K559" s="3" t="s">
        <v>583</v>
      </c>
      <c r="L559" s="4">
        <v>279000000</v>
      </c>
      <c r="M559" s="4">
        <v>18549204</v>
      </c>
      <c r="N559" s="4">
        <v>0</v>
      </c>
      <c r="O559" s="4">
        <f t="shared" si="27"/>
        <v>297549204</v>
      </c>
      <c r="P559" s="4">
        <v>297087916.30000001</v>
      </c>
      <c r="Q559" s="9"/>
      <c r="R559" s="10">
        <f t="shared" si="25"/>
        <v>297087916.30000001</v>
      </c>
      <c r="S559" s="10">
        <v>296647123.17000002</v>
      </c>
      <c r="T559" s="8">
        <v>440793.13</v>
      </c>
      <c r="U559" s="4">
        <f t="shared" si="26"/>
        <v>461287.69999998808</v>
      </c>
    </row>
    <row r="560" spans="1:21" ht="55.8" thickBot="1" x14ac:dyDescent="0.35">
      <c r="A560" s="3" t="s">
        <v>45</v>
      </c>
      <c r="B560" s="3" t="s">
        <v>45</v>
      </c>
      <c r="C560" s="3" t="s">
        <v>14</v>
      </c>
      <c r="D560" s="3" t="s">
        <v>841</v>
      </c>
      <c r="E560" s="3" t="s">
        <v>661</v>
      </c>
      <c r="F560" s="3" t="s">
        <v>662</v>
      </c>
      <c r="G560" s="3" t="s">
        <v>663</v>
      </c>
      <c r="H560" s="3" t="s">
        <v>664</v>
      </c>
      <c r="I560" s="22" t="s">
        <v>1098</v>
      </c>
      <c r="J560" s="22" t="s">
        <v>1099</v>
      </c>
      <c r="K560" s="3" t="s">
        <v>665</v>
      </c>
      <c r="L560" s="4">
        <v>10934729990</v>
      </c>
      <c r="M560" s="4">
        <v>0</v>
      </c>
      <c r="N560" s="4">
        <v>67979562</v>
      </c>
      <c r="O560" s="4">
        <f t="shared" si="27"/>
        <v>11002709552</v>
      </c>
      <c r="P560" s="4">
        <v>11002709552</v>
      </c>
      <c r="Q560" s="9"/>
      <c r="R560" s="10">
        <f t="shared" si="25"/>
        <v>11002709552</v>
      </c>
      <c r="S560" s="10">
        <v>11002709552</v>
      </c>
      <c r="T560" s="8">
        <v>0</v>
      </c>
      <c r="U560" s="4">
        <f t="shared" si="26"/>
        <v>0</v>
      </c>
    </row>
    <row r="561" spans="1:21" ht="15" thickBot="1" x14ac:dyDescent="0.35">
      <c r="A561" s="5" t="s">
        <v>753</v>
      </c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7">
        <f>SUM(L5:L560)</f>
        <v>14055600000</v>
      </c>
      <c r="M561" s="7">
        <f>SUM(M5:M560)</f>
        <v>-3.7252902984619141E-9</v>
      </c>
      <c r="N561" s="7">
        <f>SUM(N5:N560)</f>
        <v>0</v>
      </c>
      <c r="O561" s="7">
        <f>SUM(O5:O560)</f>
        <v>14055600000</v>
      </c>
      <c r="P561" s="7">
        <f t="shared" ref="P561:Q561" si="28">SUM(P5:P560)</f>
        <v>13861176726</v>
      </c>
      <c r="Q561" s="7">
        <f t="shared" si="28"/>
        <v>-22242831.869999997</v>
      </c>
      <c r="R561" s="11">
        <f>SUM(R5:R560)</f>
        <v>13838933894.129999</v>
      </c>
      <c r="S561" s="11">
        <f>SUM(S5:S560)</f>
        <v>13800759714.374001</v>
      </c>
      <c r="T561" s="7">
        <f>SUM(T5:T560)</f>
        <v>38174179.758399993</v>
      </c>
      <c r="U561" s="7">
        <f>SUM(U5:U560)</f>
        <v>216666105.86999989</v>
      </c>
    </row>
    <row r="562" spans="1:21" s="14" customFormat="1" x14ac:dyDescent="0.3">
      <c r="A562" s="24" t="s">
        <v>754</v>
      </c>
      <c r="Q562" s="25"/>
      <c r="R562" s="26"/>
      <c r="S562" s="26"/>
      <c r="T562" s="27"/>
      <c r="U562" s="26"/>
    </row>
    <row r="563" spans="1:21" s="14" customFormat="1" x14ac:dyDescent="0.3"/>
    <row r="564" spans="1:21" s="28" customFormat="1" ht="13.8" x14ac:dyDescent="0.3">
      <c r="A564" s="28" t="s">
        <v>1102</v>
      </c>
    </row>
    <row r="565" spans="1:21" s="28" customFormat="1" ht="13.8" x14ac:dyDescent="0.3">
      <c r="A565" s="28" t="s">
        <v>759</v>
      </c>
    </row>
    <row r="566" spans="1:21" s="28" customFormat="1" ht="13.8" x14ac:dyDescent="0.3">
      <c r="A566" s="28" t="s">
        <v>1100</v>
      </c>
      <c r="I566" s="29">
        <v>-21857839.27</v>
      </c>
    </row>
    <row r="567" spans="1:21" s="28" customFormat="1" ht="13.8" x14ac:dyDescent="0.3">
      <c r="A567" s="28" t="s">
        <v>1103</v>
      </c>
      <c r="I567" s="29">
        <v>-385000</v>
      </c>
    </row>
    <row r="568" spans="1:21" s="28" customFormat="1" thickBot="1" x14ac:dyDescent="0.35">
      <c r="A568" s="28" t="s">
        <v>1101</v>
      </c>
      <c r="I568" s="30">
        <v>7.4</v>
      </c>
    </row>
    <row r="569" spans="1:21" s="28" customFormat="1" ht="13.8" x14ac:dyDescent="0.3">
      <c r="I569" s="31">
        <f>SUM(I566:I568)</f>
        <v>-22242831.870000001</v>
      </c>
    </row>
    <row r="570" spans="1:21" s="14" customFormat="1" x14ac:dyDescent="0.3"/>
    <row r="571" spans="1:21" s="14" customFormat="1" x14ac:dyDescent="0.3"/>
    <row r="572" spans="1:21" s="14" customFormat="1" x14ac:dyDescent="0.3"/>
    <row r="573" spans="1:21" s="14" customFormat="1" x14ac:dyDescent="0.3"/>
    <row r="574" spans="1:21" s="14" customFormat="1" x14ac:dyDescent="0.3"/>
    <row r="575" spans="1:21" s="14" customFormat="1" x14ac:dyDescent="0.3"/>
    <row r="576" spans="1:21" s="14" customFormat="1" x14ac:dyDescent="0.3"/>
    <row r="577" s="14" customFormat="1" x14ac:dyDescent="0.3"/>
    <row r="578" s="14" customFormat="1" x14ac:dyDescent="0.3"/>
    <row r="579" s="14" customFormat="1" x14ac:dyDescent="0.3"/>
    <row r="580" s="14" customFormat="1" x14ac:dyDescent="0.3"/>
    <row r="581" s="14" customFormat="1" x14ac:dyDescent="0.3"/>
    <row r="582" s="14" customFormat="1" x14ac:dyDescent="0.3"/>
    <row r="583" s="14" customFormat="1" x14ac:dyDescent="0.3"/>
    <row r="584" s="14" customFormat="1" x14ac:dyDescent="0.3"/>
    <row r="585" s="14" customFormat="1" x14ac:dyDescent="0.3"/>
    <row r="586" s="14" customFormat="1" x14ac:dyDescent="0.3"/>
    <row r="587" s="14" customFormat="1" x14ac:dyDescent="0.3"/>
    <row r="588" s="14" customFormat="1" x14ac:dyDescent="0.3"/>
    <row r="589" s="14" customFormat="1" x14ac:dyDescent="0.3"/>
    <row r="590" s="14" customFormat="1" x14ac:dyDescent="0.3"/>
    <row r="591" s="14" customFormat="1" x14ac:dyDescent="0.3"/>
    <row r="592" s="14" customFormat="1" x14ac:dyDescent="0.3"/>
    <row r="593" s="14" customFormat="1" x14ac:dyDescent="0.3"/>
    <row r="594" s="14" customFormat="1" x14ac:dyDescent="0.3"/>
    <row r="595" s="14" customFormat="1" x14ac:dyDescent="0.3"/>
    <row r="596" s="14" customFormat="1" x14ac:dyDescent="0.3"/>
    <row r="597" s="14" customFormat="1" x14ac:dyDescent="0.3"/>
    <row r="598" s="14" customFormat="1" x14ac:dyDescent="0.3"/>
    <row r="599" s="14" customFormat="1" x14ac:dyDescent="0.3"/>
    <row r="600" s="14" customFormat="1" x14ac:dyDescent="0.3"/>
    <row r="601" s="14" customFormat="1" x14ac:dyDescent="0.3"/>
    <row r="602" s="14" customFormat="1" x14ac:dyDescent="0.3"/>
    <row r="603" s="14" customFormat="1" x14ac:dyDescent="0.3"/>
    <row r="604" s="14" customFormat="1" x14ac:dyDescent="0.3"/>
    <row r="605" s="14" customFormat="1" x14ac:dyDescent="0.3"/>
    <row r="606" s="14" customFormat="1" x14ac:dyDescent="0.3"/>
    <row r="607" s="14" customFormat="1" x14ac:dyDescent="0.3"/>
    <row r="608" s="14" customFormat="1" x14ac:dyDescent="0.3"/>
    <row r="609" s="14" customFormat="1" x14ac:dyDescent="0.3"/>
    <row r="610" s="14" customFormat="1" x14ac:dyDescent="0.3"/>
    <row r="611" s="14" customFormat="1" x14ac:dyDescent="0.3"/>
    <row r="612" s="14" customFormat="1" x14ac:dyDescent="0.3"/>
    <row r="613" s="14" customFormat="1" x14ac:dyDescent="0.3"/>
    <row r="614" s="14" customFormat="1" x14ac:dyDescent="0.3"/>
    <row r="615" s="14" customFormat="1" x14ac:dyDescent="0.3"/>
    <row r="616" s="14" customFormat="1" x14ac:dyDescent="0.3"/>
    <row r="617" s="14" customFormat="1" x14ac:dyDescent="0.3"/>
    <row r="618" s="14" customFormat="1" x14ac:dyDescent="0.3"/>
    <row r="619" s="14" customFormat="1" x14ac:dyDescent="0.3"/>
    <row r="620" s="14" customFormat="1" x14ac:dyDescent="0.3"/>
    <row r="621" s="14" customFormat="1" x14ac:dyDescent="0.3"/>
    <row r="622" s="14" customFormat="1" x14ac:dyDescent="0.3"/>
    <row r="623" s="14" customFormat="1" x14ac:dyDescent="0.3"/>
    <row r="624" s="14" customFormat="1" x14ac:dyDescent="0.3"/>
    <row r="625" s="14" customFormat="1" x14ac:dyDescent="0.3"/>
    <row r="626" s="14" customFormat="1" x14ac:dyDescent="0.3"/>
    <row r="627" s="14" customFormat="1" x14ac:dyDescent="0.3"/>
    <row r="628" s="14" customFormat="1" x14ac:dyDescent="0.3"/>
    <row r="629" s="14" customFormat="1" x14ac:dyDescent="0.3"/>
    <row r="630" s="14" customFormat="1" x14ac:dyDescent="0.3"/>
    <row r="631" s="14" customFormat="1" x14ac:dyDescent="0.3"/>
    <row r="632" s="14" customFormat="1" x14ac:dyDescent="0.3"/>
    <row r="633" s="14" customFormat="1" x14ac:dyDescent="0.3"/>
    <row r="634" s="14" customFormat="1" x14ac:dyDescent="0.3"/>
    <row r="635" s="14" customFormat="1" x14ac:dyDescent="0.3"/>
    <row r="636" s="14" customFormat="1" x14ac:dyDescent="0.3"/>
    <row r="637" s="14" customFormat="1" x14ac:dyDescent="0.3"/>
    <row r="638" s="14" customFormat="1" x14ac:dyDescent="0.3"/>
    <row r="639" s="14" customFormat="1" x14ac:dyDescent="0.3"/>
    <row r="640" s="14" customFormat="1" x14ac:dyDescent="0.3"/>
    <row r="641" s="14" customFormat="1" x14ac:dyDescent="0.3"/>
    <row r="642" s="14" customFormat="1" x14ac:dyDescent="0.3"/>
    <row r="643" s="14" customFormat="1" x14ac:dyDescent="0.3"/>
    <row r="644" s="14" customFormat="1" x14ac:dyDescent="0.3"/>
    <row r="645" s="14" customFormat="1" x14ac:dyDescent="0.3"/>
    <row r="646" s="14" customFormat="1" x14ac:dyDescent="0.3"/>
    <row r="647" s="14" customFormat="1" x14ac:dyDescent="0.3"/>
    <row r="648" s="14" customFormat="1" x14ac:dyDescent="0.3"/>
    <row r="649" s="14" customFormat="1" x14ac:dyDescent="0.3"/>
    <row r="650" s="14" customFormat="1" x14ac:dyDescent="0.3"/>
    <row r="651" s="14" customFormat="1" x14ac:dyDescent="0.3"/>
    <row r="652" s="14" customFormat="1" x14ac:dyDescent="0.3"/>
    <row r="653" s="14" customFormat="1" x14ac:dyDescent="0.3"/>
    <row r="654" s="14" customFormat="1" x14ac:dyDescent="0.3"/>
    <row r="655" s="14" customFormat="1" x14ac:dyDescent="0.3"/>
    <row r="656" s="14" customFormat="1" x14ac:dyDescent="0.3"/>
    <row r="657" s="14" customFormat="1" x14ac:dyDescent="0.3"/>
    <row r="658" s="14" customFormat="1" x14ac:dyDescent="0.3"/>
    <row r="659" s="14" customFormat="1" x14ac:dyDescent="0.3"/>
    <row r="660" s="14" customFormat="1" x14ac:dyDescent="0.3"/>
    <row r="661" s="14" customFormat="1" x14ac:dyDescent="0.3"/>
    <row r="662" s="14" customFormat="1" x14ac:dyDescent="0.3"/>
    <row r="663" s="14" customFormat="1" x14ac:dyDescent="0.3"/>
    <row r="664" s="14" customFormat="1" x14ac:dyDescent="0.3"/>
    <row r="665" s="14" customFormat="1" x14ac:dyDescent="0.3"/>
    <row r="666" s="14" customFormat="1" x14ac:dyDescent="0.3"/>
    <row r="667" s="14" customFormat="1" x14ac:dyDescent="0.3"/>
    <row r="668" s="14" customFormat="1" x14ac:dyDescent="0.3"/>
    <row r="669" s="14" customFormat="1" x14ac:dyDescent="0.3"/>
    <row r="670" s="14" customFormat="1" x14ac:dyDescent="0.3"/>
    <row r="671" s="14" customFormat="1" x14ac:dyDescent="0.3"/>
    <row r="672" s="14" customFormat="1" x14ac:dyDescent="0.3"/>
    <row r="673" s="14" customFormat="1" x14ac:dyDescent="0.3"/>
    <row r="674" s="14" customFormat="1" x14ac:dyDescent="0.3"/>
    <row r="675" s="14" customFormat="1" x14ac:dyDescent="0.3"/>
    <row r="676" s="14" customFormat="1" x14ac:dyDescent="0.3"/>
    <row r="677" s="14" customFormat="1" x14ac:dyDescent="0.3"/>
    <row r="678" s="14" customFormat="1" x14ac:dyDescent="0.3"/>
    <row r="679" s="14" customFormat="1" x14ac:dyDescent="0.3"/>
    <row r="680" s="14" customFormat="1" x14ac:dyDescent="0.3"/>
    <row r="681" s="14" customFormat="1" x14ac:dyDescent="0.3"/>
    <row r="682" s="14" customFormat="1" x14ac:dyDescent="0.3"/>
    <row r="683" s="14" customFormat="1" x14ac:dyDescent="0.3"/>
    <row r="684" s="14" customFormat="1" x14ac:dyDescent="0.3"/>
    <row r="685" s="14" customFormat="1" x14ac:dyDescent="0.3"/>
    <row r="686" s="14" customFormat="1" x14ac:dyDescent="0.3"/>
    <row r="687" s="14" customFormat="1" x14ac:dyDescent="0.3"/>
    <row r="688" s="14" customFormat="1" x14ac:dyDescent="0.3"/>
    <row r="689" s="14" customFormat="1" x14ac:dyDescent="0.3"/>
    <row r="690" s="14" customFormat="1" x14ac:dyDescent="0.3"/>
    <row r="691" s="14" customFormat="1" x14ac:dyDescent="0.3"/>
    <row r="692" s="14" customFormat="1" x14ac:dyDescent="0.3"/>
    <row r="693" s="14" customFormat="1" x14ac:dyDescent="0.3"/>
    <row r="694" s="14" customFormat="1" x14ac:dyDescent="0.3"/>
    <row r="695" s="14" customFormat="1" x14ac:dyDescent="0.3"/>
    <row r="696" s="14" customFormat="1" x14ac:dyDescent="0.3"/>
    <row r="697" s="14" customFormat="1" x14ac:dyDescent="0.3"/>
    <row r="698" s="14" customFormat="1" x14ac:dyDescent="0.3"/>
    <row r="699" s="14" customFormat="1" x14ac:dyDescent="0.3"/>
    <row r="700" s="14" customFormat="1" x14ac:dyDescent="0.3"/>
    <row r="701" s="14" customFormat="1" x14ac:dyDescent="0.3"/>
    <row r="702" s="14" customFormat="1" x14ac:dyDescent="0.3"/>
    <row r="703" s="14" customFormat="1" x14ac:dyDescent="0.3"/>
    <row r="704" s="14" customFormat="1" x14ac:dyDescent="0.3"/>
    <row r="705" s="14" customFormat="1" x14ac:dyDescent="0.3"/>
    <row r="706" s="14" customFormat="1" x14ac:dyDescent="0.3"/>
    <row r="707" s="14" customFormat="1" x14ac:dyDescent="0.3"/>
    <row r="708" s="14" customFormat="1" x14ac:dyDescent="0.3"/>
    <row r="709" s="14" customFormat="1" x14ac:dyDescent="0.3"/>
    <row r="710" s="14" customFormat="1" x14ac:dyDescent="0.3"/>
    <row r="711" s="14" customFormat="1" x14ac:dyDescent="0.3"/>
    <row r="712" s="14" customFormat="1" x14ac:dyDescent="0.3"/>
    <row r="713" s="14" customFormat="1" x14ac:dyDescent="0.3"/>
    <row r="714" s="14" customFormat="1" x14ac:dyDescent="0.3"/>
    <row r="715" s="14" customFormat="1" x14ac:dyDescent="0.3"/>
    <row r="716" s="14" customFormat="1" x14ac:dyDescent="0.3"/>
    <row r="717" s="14" customFormat="1" x14ac:dyDescent="0.3"/>
    <row r="718" s="14" customFormat="1" x14ac:dyDescent="0.3"/>
    <row r="719" s="14" customFormat="1" x14ac:dyDescent="0.3"/>
    <row r="720" s="14" customFormat="1" x14ac:dyDescent="0.3"/>
    <row r="721" s="14" customFormat="1" x14ac:dyDescent="0.3"/>
    <row r="722" s="14" customFormat="1" x14ac:dyDescent="0.3"/>
    <row r="723" s="14" customFormat="1" x14ac:dyDescent="0.3"/>
    <row r="724" s="14" customFormat="1" x14ac:dyDescent="0.3"/>
    <row r="725" s="14" customFormat="1" x14ac:dyDescent="0.3"/>
    <row r="726" s="14" customFormat="1" x14ac:dyDescent="0.3"/>
    <row r="727" s="14" customFormat="1" x14ac:dyDescent="0.3"/>
    <row r="728" s="14" customFormat="1" x14ac:dyDescent="0.3"/>
    <row r="729" s="14" customFormat="1" x14ac:dyDescent="0.3"/>
    <row r="730" s="14" customFormat="1" x14ac:dyDescent="0.3"/>
    <row r="731" s="14" customFormat="1" x14ac:dyDescent="0.3"/>
    <row r="732" s="14" customFormat="1" x14ac:dyDescent="0.3"/>
    <row r="733" s="14" customFormat="1" x14ac:dyDescent="0.3"/>
    <row r="734" s="14" customFormat="1" x14ac:dyDescent="0.3"/>
    <row r="735" s="14" customFormat="1" x14ac:dyDescent="0.3"/>
    <row r="736" s="14" customFormat="1" x14ac:dyDescent="0.3"/>
    <row r="737" s="14" customFormat="1" x14ac:dyDescent="0.3"/>
    <row r="738" s="14" customFormat="1" x14ac:dyDescent="0.3"/>
    <row r="739" s="14" customFormat="1" x14ac:dyDescent="0.3"/>
    <row r="740" s="14" customFormat="1" x14ac:dyDescent="0.3"/>
    <row r="741" s="14" customFormat="1" x14ac:dyDescent="0.3"/>
    <row r="742" s="14" customFormat="1" x14ac:dyDescent="0.3"/>
    <row r="743" s="14" customFormat="1" x14ac:dyDescent="0.3"/>
    <row r="744" s="14" customFormat="1" x14ac:dyDescent="0.3"/>
    <row r="745" s="14" customFormat="1" x14ac:dyDescent="0.3"/>
    <row r="746" s="14" customFormat="1" x14ac:dyDescent="0.3"/>
  </sheetData>
  <autoFilter ref="A5:U568" xr:uid="{76D01B77-F883-45D3-B3EE-47556AC1E242}">
    <sortState xmlns:xlrd2="http://schemas.microsoft.com/office/spreadsheetml/2017/richdata2" ref="A6:U566">
      <sortCondition ref="R5:R566"/>
    </sortState>
  </autoFilter>
  <mergeCells count="4">
    <mergeCell ref="A2:O2"/>
    <mergeCell ref="A1:O1"/>
    <mergeCell ref="A3:O3"/>
    <mergeCell ref="R4:S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1425-C835-43AB-9047-C78C463949DF}">
  <dimension ref="A1:E88"/>
  <sheetViews>
    <sheetView topLeftCell="A71" workbookViewId="0">
      <selection activeCell="D20" sqref="D20:D22"/>
    </sheetView>
  </sheetViews>
  <sheetFormatPr baseColWidth="10" defaultRowHeight="14.4" x14ac:dyDescent="0.3"/>
  <cols>
    <col min="1" max="1" width="25.44140625" style="14" bestFit="1" customWidth="1"/>
    <col min="2" max="2" width="73" style="14" bestFit="1" customWidth="1"/>
    <col min="3" max="3" width="15.88671875" style="14" bestFit="1" customWidth="1"/>
    <col min="4" max="4" width="17.77734375" style="21" customWidth="1"/>
    <col min="5" max="5" width="15.88671875" style="14" bestFit="1" customWidth="1"/>
    <col min="6" max="16384" width="11.5546875" style="14"/>
  </cols>
  <sheetData>
    <row r="1" spans="1:5" x14ac:dyDescent="0.3">
      <c r="A1" s="41" t="s">
        <v>0</v>
      </c>
      <c r="B1" s="44"/>
      <c r="C1" s="44"/>
      <c r="D1" s="44"/>
    </row>
    <row r="2" spans="1:5" x14ac:dyDescent="0.3">
      <c r="A2" s="41" t="s">
        <v>846</v>
      </c>
      <c r="B2" s="44"/>
      <c r="C2" s="44"/>
      <c r="D2" s="44"/>
    </row>
    <row r="3" spans="1:5" x14ac:dyDescent="0.3">
      <c r="A3" s="41" t="s">
        <v>2</v>
      </c>
      <c r="B3" s="44"/>
      <c r="C3" s="44"/>
      <c r="D3" s="44"/>
    </row>
    <row r="5" spans="1:5" ht="43.2" x14ac:dyDescent="0.3">
      <c r="A5" s="18" t="s">
        <v>764</v>
      </c>
      <c r="B5" s="14" t="s">
        <v>7</v>
      </c>
      <c r="C5" s="15" t="s">
        <v>864</v>
      </c>
      <c r="D5" s="15" t="s">
        <v>865</v>
      </c>
      <c r="E5" s="15" t="s">
        <v>847</v>
      </c>
    </row>
    <row r="6" spans="1:5" x14ac:dyDescent="0.3">
      <c r="A6" s="14" t="s">
        <v>765</v>
      </c>
      <c r="B6" s="14" t="s">
        <v>641</v>
      </c>
      <c r="C6" s="16">
        <v>699041742</v>
      </c>
      <c r="D6" s="21">
        <v>668821133.6400001</v>
      </c>
      <c r="E6" s="16">
        <v>659913785.66000009</v>
      </c>
    </row>
    <row r="7" spans="1:5" x14ac:dyDescent="0.3">
      <c r="A7" s="14" t="s">
        <v>766</v>
      </c>
      <c r="B7" s="14" t="s">
        <v>648</v>
      </c>
      <c r="C7" s="16">
        <v>1550094</v>
      </c>
      <c r="D7" s="21">
        <v>1550094</v>
      </c>
      <c r="E7" s="16">
        <v>1550094</v>
      </c>
    </row>
    <row r="8" spans="1:5" x14ac:dyDescent="0.3">
      <c r="A8" s="14" t="s">
        <v>767</v>
      </c>
      <c r="B8" s="14" t="s">
        <v>650</v>
      </c>
      <c r="C8" s="16">
        <v>9102000</v>
      </c>
      <c r="D8" s="21">
        <v>7470545.8300000001</v>
      </c>
      <c r="E8" s="16">
        <v>6623672.7100000009</v>
      </c>
    </row>
    <row r="9" spans="1:5" x14ac:dyDescent="0.3">
      <c r="A9" s="14" t="s">
        <v>768</v>
      </c>
      <c r="B9" s="14" t="s">
        <v>653</v>
      </c>
      <c r="C9" s="16">
        <v>236036214</v>
      </c>
      <c r="D9" s="21">
        <v>211327598.72000003</v>
      </c>
      <c r="E9" s="16">
        <v>208588572.62</v>
      </c>
    </row>
    <row r="10" spans="1:5" x14ac:dyDescent="0.3">
      <c r="A10" s="14" t="s">
        <v>769</v>
      </c>
      <c r="B10" s="14" t="s">
        <v>655</v>
      </c>
      <c r="C10" s="16">
        <v>311423100</v>
      </c>
      <c r="D10" s="21">
        <v>286613761.69999999</v>
      </c>
      <c r="E10" s="16">
        <v>283067096.91999996</v>
      </c>
    </row>
    <row r="11" spans="1:5" x14ac:dyDescent="0.3">
      <c r="A11" s="14" t="s">
        <v>770</v>
      </c>
      <c r="B11" s="14" t="s">
        <v>628</v>
      </c>
      <c r="C11" s="16">
        <v>119867432</v>
      </c>
      <c r="D11" s="21">
        <v>115915126.3</v>
      </c>
      <c r="E11" s="16">
        <v>115915126.3</v>
      </c>
    </row>
    <row r="12" spans="1:5" x14ac:dyDescent="0.3">
      <c r="A12" s="14" t="s">
        <v>771</v>
      </c>
      <c r="B12" s="14" t="s">
        <v>633</v>
      </c>
      <c r="C12" s="16">
        <v>105500863</v>
      </c>
      <c r="D12" s="21">
        <v>103169538.22000001</v>
      </c>
      <c r="E12" s="16">
        <v>103169538.22000001</v>
      </c>
    </row>
    <row r="13" spans="1:5" x14ac:dyDescent="0.3">
      <c r="A13" s="14" t="s">
        <v>772</v>
      </c>
      <c r="B13" s="14" t="s">
        <v>657</v>
      </c>
      <c r="C13" s="16">
        <v>88040344</v>
      </c>
      <c r="D13" s="21">
        <v>81096961.25</v>
      </c>
      <c r="E13" s="16">
        <v>80096982.219999999</v>
      </c>
    </row>
    <row r="14" spans="1:5" x14ac:dyDescent="0.3">
      <c r="A14" s="14" t="s">
        <v>773</v>
      </c>
      <c r="B14" s="14" t="s">
        <v>622</v>
      </c>
      <c r="C14" s="16">
        <v>131910747</v>
      </c>
      <c r="D14" s="21">
        <v>115674872</v>
      </c>
      <c r="E14" s="16">
        <v>115674872</v>
      </c>
    </row>
    <row r="15" spans="1:5" x14ac:dyDescent="0.3">
      <c r="A15" s="14" t="s">
        <v>774</v>
      </c>
      <c r="B15" s="14" t="s">
        <v>626</v>
      </c>
      <c r="C15" s="16">
        <v>7238472</v>
      </c>
      <c r="D15" s="21">
        <v>6252104</v>
      </c>
      <c r="E15" s="16">
        <v>6252104</v>
      </c>
    </row>
    <row r="16" spans="1:5" x14ac:dyDescent="0.3">
      <c r="A16" s="14" t="s">
        <v>775</v>
      </c>
      <c r="B16" s="14" t="s">
        <v>613</v>
      </c>
      <c r="C16" s="16">
        <v>77465034</v>
      </c>
      <c r="D16" s="21">
        <v>67604091</v>
      </c>
      <c r="E16" s="16">
        <v>67604091</v>
      </c>
    </row>
    <row r="17" spans="1:5" x14ac:dyDescent="0.3">
      <c r="A17" s="14" t="s">
        <v>776</v>
      </c>
      <c r="B17" s="14" t="s">
        <v>618</v>
      </c>
      <c r="C17" s="16">
        <v>43430831</v>
      </c>
      <c r="D17" s="21">
        <v>37512639</v>
      </c>
      <c r="E17" s="16">
        <v>37512639</v>
      </c>
    </row>
    <row r="18" spans="1:5" x14ac:dyDescent="0.3">
      <c r="A18" s="14" t="s">
        <v>777</v>
      </c>
      <c r="B18" s="14" t="s">
        <v>620</v>
      </c>
      <c r="C18" s="16">
        <v>21715415</v>
      </c>
      <c r="D18" s="21">
        <v>18756260</v>
      </c>
      <c r="E18" s="16">
        <v>18756260</v>
      </c>
    </row>
    <row r="19" spans="1:5" x14ac:dyDescent="0.3">
      <c r="A19" s="14" t="s">
        <v>778</v>
      </c>
      <c r="B19" s="14" t="s">
        <v>608</v>
      </c>
      <c r="C19" s="16">
        <v>57494692</v>
      </c>
      <c r="D19" s="21">
        <v>53563463.859999992</v>
      </c>
      <c r="E19" s="16">
        <v>53563463.859999992</v>
      </c>
    </row>
    <row r="20" spans="1:5" x14ac:dyDescent="0.3">
      <c r="A20" s="14" t="s">
        <v>779</v>
      </c>
      <c r="B20" s="14" t="s">
        <v>578</v>
      </c>
      <c r="C20" s="16">
        <v>312788560</v>
      </c>
      <c r="D20" s="21">
        <v>311849418.06</v>
      </c>
      <c r="E20" s="16">
        <v>311379793.82000005</v>
      </c>
    </row>
    <row r="21" spans="1:5" x14ac:dyDescent="0.3">
      <c r="A21" s="14" t="s">
        <v>780</v>
      </c>
      <c r="B21" s="14" t="s">
        <v>573</v>
      </c>
      <c r="C21" s="16">
        <v>88243</v>
      </c>
      <c r="D21" s="21">
        <v>28243</v>
      </c>
      <c r="E21" s="16">
        <v>28243</v>
      </c>
    </row>
    <row r="22" spans="1:5" x14ac:dyDescent="0.3">
      <c r="A22" s="14" t="s">
        <v>781</v>
      </c>
      <c r="B22" s="14" t="s">
        <v>569</v>
      </c>
      <c r="C22" s="16">
        <v>3300000</v>
      </c>
      <c r="D22" s="21">
        <v>2281987.88</v>
      </c>
      <c r="E22" s="16">
        <v>2269641.9900000002</v>
      </c>
    </row>
    <row r="23" spans="1:5" x14ac:dyDescent="0.3">
      <c r="A23" s="14" t="s">
        <v>782</v>
      </c>
      <c r="B23" s="14" t="s">
        <v>564</v>
      </c>
      <c r="C23" s="16">
        <v>3237000</v>
      </c>
      <c r="D23" s="21">
        <v>2823565.95</v>
      </c>
      <c r="E23" s="16">
        <v>2792379.95</v>
      </c>
    </row>
    <row r="24" spans="1:5" x14ac:dyDescent="0.3">
      <c r="A24" s="14" t="s">
        <v>783</v>
      </c>
      <c r="B24" s="14" t="s">
        <v>559</v>
      </c>
      <c r="C24" s="16">
        <v>15523640</v>
      </c>
      <c r="D24" s="21">
        <v>14280197.229999999</v>
      </c>
      <c r="E24" s="16">
        <v>14015898.17</v>
      </c>
    </row>
    <row r="25" spans="1:5" x14ac:dyDescent="0.3">
      <c r="A25" s="14" t="s">
        <v>784</v>
      </c>
      <c r="B25" s="14" t="s">
        <v>552</v>
      </c>
      <c r="C25" s="16">
        <v>1610000</v>
      </c>
      <c r="D25" s="21">
        <v>1464946.17</v>
      </c>
      <c r="E25" s="16">
        <v>1424060.67</v>
      </c>
    </row>
    <row r="26" spans="1:5" x14ac:dyDescent="0.3">
      <c r="A26" s="14" t="s">
        <v>785</v>
      </c>
      <c r="B26" s="14" t="s">
        <v>524</v>
      </c>
      <c r="C26" s="16">
        <v>37174335</v>
      </c>
      <c r="D26" s="21">
        <v>29066743.059999999</v>
      </c>
      <c r="E26" s="16">
        <v>29066743.059999999</v>
      </c>
    </row>
    <row r="27" spans="1:5" x14ac:dyDescent="0.3">
      <c r="A27" s="14" t="s">
        <v>786</v>
      </c>
      <c r="B27" s="14" t="s">
        <v>518</v>
      </c>
      <c r="C27" s="16">
        <v>3483</v>
      </c>
      <c r="D27" s="21">
        <v>3482.66</v>
      </c>
      <c r="E27" s="16">
        <v>3482.66</v>
      </c>
    </row>
    <row r="28" spans="1:5" x14ac:dyDescent="0.3">
      <c r="A28" s="14" t="s">
        <v>787</v>
      </c>
      <c r="B28" s="14" t="s">
        <v>502</v>
      </c>
      <c r="C28" s="16">
        <v>4357393</v>
      </c>
      <c r="D28" s="21">
        <v>801893.82</v>
      </c>
      <c r="E28" s="16">
        <v>801893.82</v>
      </c>
    </row>
    <row r="29" spans="1:5" x14ac:dyDescent="0.3">
      <c r="A29" s="14" t="s">
        <v>792</v>
      </c>
      <c r="B29" s="14" t="s">
        <v>441</v>
      </c>
      <c r="C29" s="16">
        <v>2000000</v>
      </c>
      <c r="D29" s="21">
        <v>0</v>
      </c>
      <c r="E29" s="16">
        <v>0</v>
      </c>
    </row>
    <row r="30" spans="1:5" x14ac:dyDescent="0.3">
      <c r="A30" s="14" t="s">
        <v>788</v>
      </c>
      <c r="B30" s="14" t="s">
        <v>489</v>
      </c>
      <c r="C30" s="16">
        <v>885000</v>
      </c>
      <c r="D30" s="21">
        <v>611836.69999999995</v>
      </c>
      <c r="E30" s="16">
        <v>611836.69999999995</v>
      </c>
    </row>
    <row r="31" spans="1:5" x14ac:dyDescent="0.3">
      <c r="A31" s="14" t="s">
        <v>789</v>
      </c>
      <c r="B31" s="14" t="s">
        <v>485</v>
      </c>
      <c r="C31" s="16">
        <v>80000</v>
      </c>
      <c r="D31" s="21">
        <v>15000</v>
      </c>
      <c r="E31" s="16">
        <v>15000</v>
      </c>
    </row>
    <row r="32" spans="1:5" x14ac:dyDescent="0.3">
      <c r="A32" s="14" t="s">
        <v>790</v>
      </c>
      <c r="B32" s="14" t="s">
        <v>479</v>
      </c>
      <c r="C32" s="16">
        <v>165747534</v>
      </c>
      <c r="D32" s="21">
        <v>165667779.41</v>
      </c>
      <c r="E32" s="16">
        <v>151619500.38</v>
      </c>
    </row>
    <row r="33" spans="1:5" x14ac:dyDescent="0.3">
      <c r="A33" s="14" t="s">
        <v>791</v>
      </c>
      <c r="B33" s="14" t="s">
        <v>445</v>
      </c>
      <c r="C33" s="16">
        <v>65669925</v>
      </c>
      <c r="D33" s="21">
        <v>53554380.700000003</v>
      </c>
      <c r="E33" s="16">
        <v>51721995.95000001</v>
      </c>
    </row>
    <row r="34" spans="1:5" x14ac:dyDescent="0.3">
      <c r="A34" s="14" t="s">
        <v>793</v>
      </c>
      <c r="B34" s="14" t="s">
        <v>437</v>
      </c>
      <c r="C34" s="16">
        <v>1600000</v>
      </c>
      <c r="D34" s="21">
        <v>1128644</v>
      </c>
      <c r="E34" s="16">
        <v>1128644</v>
      </c>
    </row>
    <row r="35" spans="1:5" x14ac:dyDescent="0.3">
      <c r="A35" s="14" t="s">
        <v>794</v>
      </c>
      <c r="B35" s="14" t="s">
        <v>430</v>
      </c>
      <c r="C35" s="16">
        <v>6754022</v>
      </c>
      <c r="D35" s="21">
        <v>5129230.46</v>
      </c>
      <c r="E35" s="16">
        <v>5129230.46</v>
      </c>
    </row>
    <row r="36" spans="1:5" x14ac:dyDescent="0.3">
      <c r="A36" s="14" t="s">
        <v>795</v>
      </c>
      <c r="B36" s="14" t="s">
        <v>424</v>
      </c>
      <c r="C36" s="16">
        <v>0</v>
      </c>
      <c r="D36" s="21">
        <v>0</v>
      </c>
      <c r="E36" s="16">
        <v>0</v>
      </c>
    </row>
    <row r="37" spans="1:5" x14ac:dyDescent="0.3">
      <c r="A37" s="14" t="s">
        <v>796</v>
      </c>
      <c r="B37" s="14" t="s">
        <v>388</v>
      </c>
      <c r="C37" s="16">
        <v>101084985</v>
      </c>
      <c r="D37" s="21">
        <v>99852371.620000005</v>
      </c>
      <c r="E37" s="16">
        <v>96932492.719999999</v>
      </c>
    </row>
    <row r="38" spans="1:5" x14ac:dyDescent="0.3">
      <c r="A38" s="14" t="s">
        <v>797</v>
      </c>
      <c r="B38" s="14" t="s">
        <v>372</v>
      </c>
      <c r="C38" s="16">
        <v>2843978</v>
      </c>
      <c r="D38" s="21">
        <v>2159786.91</v>
      </c>
      <c r="E38" s="16">
        <v>2143933.0099999998</v>
      </c>
    </row>
    <row r="39" spans="1:5" x14ac:dyDescent="0.3">
      <c r="A39" s="14" t="s">
        <v>798</v>
      </c>
      <c r="B39" s="14" t="s">
        <v>345</v>
      </c>
      <c r="C39" s="16">
        <v>918910</v>
      </c>
      <c r="D39" s="21">
        <v>617388.94000000006</v>
      </c>
      <c r="E39" s="16">
        <v>617388.94000000006</v>
      </c>
    </row>
    <row r="40" spans="1:5" x14ac:dyDescent="0.3">
      <c r="A40" s="14" t="s">
        <v>799</v>
      </c>
      <c r="B40" s="14" t="s">
        <v>311</v>
      </c>
      <c r="C40" s="16">
        <v>26640269</v>
      </c>
      <c r="D40" s="21">
        <v>22972482.699999999</v>
      </c>
      <c r="E40" s="16">
        <v>22972482.699999999</v>
      </c>
    </row>
    <row r="41" spans="1:5" x14ac:dyDescent="0.3">
      <c r="A41" s="14" t="s">
        <v>800</v>
      </c>
      <c r="B41" s="14" t="s">
        <v>302</v>
      </c>
      <c r="C41" s="16">
        <v>36493614</v>
      </c>
      <c r="D41" s="21">
        <v>22697164</v>
      </c>
      <c r="E41" s="16">
        <v>22697164</v>
      </c>
    </row>
    <row r="42" spans="1:5" x14ac:dyDescent="0.3">
      <c r="A42" s="14" t="s">
        <v>801</v>
      </c>
      <c r="B42" s="14" t="s">
        <v>296</v>
      </c>
      <c r="C42" s="16">
        <v>6562800</v>
      </c>
      <c r="D42" s="21">
        <v>6349462.9900000002</v>
      </c>
      <c r="E42" s="16">
        <v>6304333.4400000004</v>
      </c>
    </row>
    <row r="43" spans="1:5" x14ac:dyDescent="0.3">
      <c r="A43" s="14" t="s">
        <v>802</v>
      </c>
      <c r="B43" s="14" t="s">
        <v>288</v>
      </c>
      <c r="C43" s="16">
        <v>830000</v>
      </c>
      <c r="D43" s="21">
        <v>658996.42000000004</v>
      </c>
      <c r="E43" s="16">
        <v>658996.42000000004</v>
      </c>
    </row>
    <row r="44" spans="1:5" x14ac:dyDescent="0.3">
      <c r="A44" s="14" t="s">
        <v>803</v>
      </c>
      <c r="B44" s="14" t="s">
        <v>281</v>
      </c>
      <c r="C44" s="16">
        <v>5735000</v>
      </c>
      <c r="D44" s="21">
        <v>5492858.5999999996</v>
      </c>
      <c r="E44" s="16">
        <v>5460646.21</v>
      </c>
    </row>
    <row r="45" spans="1:5" x14ac:dyDescent="0.3">
      <c r="A45" s="14" t="s">
        <v>804</v>
      </c>
      <c r="B45" s="14" t="s">
        <v>276</v>
      </c>
      <c r="C45" s="16">
        <v>8000000</v>
      </c>
      <c r="D45" s="21">
        <v>7998727.5099999998</v>
      </c>
      <c r="E45" s="16">
        <v>7997011.9900000002</v>
      </c>
    </row>
    <row r="46" spans="1:5" x14ac:dyDescent="0.3">
      <c r="A46" s="14" t="s">
        <v>805</v>
      </c>
      <c r="B46" s="14" t="s">
        <v>258</v>
      </c>
      <c r="C46" s="16">
        <v>5075000</v>
      </c>
      <c r="D46" s="21">
        <v>4513883.8600000003</v>
      </c>
      <c r="E46" s="16">
        <v>4497082.09</v>
      </c>
    </row>
    <row r="47" spans="1:5" x14ac:dyDescent="0.3">
      <c r="A47" s="14" t="s">
        <v>806</v>
      </c>
      <c r="B47" s="14" t="s">
        <v>239</v>
      </c>
      <c r="C47" s="16">
        <v>4295189</v>
      </c>
      <c r="D47" s="21">
        <v>2792076.92</v>
      </c>
      <c r="E47" s="16">
        <v>2778572.92</v>
      </c>
    </row>
    <row r="48" spans="1:5" x14ac:dyDescent="0.3">
      <c r="A48" s="14" t="s">
        <v>807</v>
      </c>
      <c r="B48" s="14" t="s">
        <v>227</v>
      </c>
      <c r="C48" s="16">
        <v>1656472</v>
      </c>
      <c r="D48" s="21">
        <v>923894.71</v>
      </c>
      <c r="E48" s="16">
        <v>915774.17</v>
      </c>
    </row>
    <row r="49" spans="1:5" x14ac:dyDescent="0.3">
      <c r="A49" s="14" t="s">
        <v>808</v>
      </c>
      <c r="B49" s="14" t="s">
        <v>31</v>
      </c>
      <c r="C49" s="16">
        <v>1020000</v>
      </c>
      <c r="D49" s="21">
        <v>586922</v>
      </c>
      <c r="E49" s="16">
        <v>586922</v>
      </c>
    </row>
    <row r="50" spans="1:5" x14ac:dyDescent="0.3">
      <c r="A50" s="14" t="s">
        <v>809</v>
      </c>
      <c r="B50" s="14" t="s">
        <v>223</v>
      </c>
      <c r="C50" s="16">
        <v>150920</v>
      </c>
      <c r="D50" s="21">
        <v>113494</v>
      </c>
      <c r="E50" s="16">
        <v>113494</v>
      </c>
    </row>
    <row r="51" spans="1:5" x14ac:dyDescent="0.3">
      <c r="A51" s="14" t="s">
        <v>810</v>
      </c>
      <c r="B51" s="14" t="s">
        <v>22</v>
      </c>
      <c r="C51" s="16">
        <v>100000</v>
      </c>
      <c r="D51" s="21">
        <v>11500.64</v>
      </c>
      <c r="E51" s="16">
        <v>8495.64</v>
      </c>
    </row>
    <row r="52" spans="1:5" x14ac:dyDescent="0.3">
      <c r="A52" s="14" t="s">
        <v>842</v>
      </c>
      <c r="B52" s="14" t="s">
        <v>27</v>
      </c>
      <c r="C52" s="16">
        <v>600000</v>
      </c>
      <c r="D52" s="21">
        <v>0</v>
      </c>
      <c r="E52" s="16">
        <v>0</v>
      </c>
    </row>
    <row r="53" spans="1:5" x14ac:dyDescent="0.3">
      <c r="A53" s="14" t="s">
        <v>843</v>
      </c>
      <c r="B53" s="14" t="s">
        <v>16</v>
      </c>
      <c r="C53" s="16">
        <v>240000</v>
      </c>
      <c r="D53" s="21">
        <v>0</v>
      </c>
      <c r="E53" s="16">
        <v>0</v>
      </c>
    </row>
    <row r="54" spans="1:5" x14ac:dyDescent="0.3">
      <c r="A54" s="14" t="s">
        <v>811</v>
      </c>
      <c r="B54" s="14" t="s">
        <v>192</v>
      </c>
      <c r="C54" s="16">
        <v>19260000</v>
      </c>
      <c r="D54" s="21">
        <v>12645723</v>
      </c>
      <c r="E54" s="16">
        <v>11365861</v>
      </c>
    </row>
    <row r="55" spans="1:5" x14ac:dyDescent="0.3">
      <c r="A55" s="14" t="s">
        <v>812</v>
      </c>
      <c r="B55" s="14" t="s">
        <v>184</v>
      </c>
      <c r="C55" s="16">
        <v>181600</v>
      </c>
      <c r="D55" s="21">
        <v>104248.79</v>
      </c>
      <c r="E55" s="16">
        <v>102582.76</v>
      </c>
    </row>
    <row r="56" spans="1:5" x14ac:dyDescent="0.3">
      <c r="A56" s="14" t="s">
        <v>813</v>
      </c>
      <c r="B56" s="14" t="s">
        <v>747</v>
      </c>
      <c r="C56" s="16">
        <v>4000000</v>
      </c>
      <c r="D56" s="21">
        <v>3878610.34</v>
      </c>
      <c r="E56" s="16">
        <v>3874202.22</v>
      </c>
    </row>
    <row r="57" spans="1:5" x14ac:dyDescent="0.3">
      <c r="A57" s="14" t="s">
        <v>814</v>
      </c>
      <c r="B57" s="14" t="s">
        <v>180</v>
      </c>
      <c r="C57" s="16">
        <v>110000</v>
      </c>
      <c r="D57" s="21">
        <v>99440</v>
      </c>
      <c r="E57" s="16">
        <v>99440</v>
      </c>
    </row>
    <row r="58" spans="1:5" x14ac:dyDescent="0.3">
      <c r="A58" s="14" t="s">
        <v>815</v>
      </c>
      <c r="B58" s="14" t="s">
        <v>170</v>
      </c>
      <c r="C58" s="16">
        <v>3770050</v>
      </c>
      <c r="D58" s="21">
        <v>3564838.59</v>
      </c>
      <c r="E58" s="16">
        <v>3550659</v>
      </c>
    </row>
    <row r="59" spans="1:5" x14ac:dyDescent="0.3">
      <c r="A59" s="14" t="s">
        <v>816</v>
      </c>
      <c r="B59" s="14" t="s">
        <v>164</v>
      </c>
      <c r="C59" s="16">
        <v>149500</v>
      </c>
      <c r="D59" s="21">
        <v>46000</v>
      </c>
      <c r="E59" s="16">
        <v>46000</v>
      </c>
    </row>
    <row r="60" spans="1:5" x14ac:dyDescent="0.3">
      <c r="A60" s="14" t="s">
        <v>817</v>
      </c>
      <c r="B60" s="14" t="s">
        <v>160</v>
      </c>
      <c r="C60" s="16">
        <v>260000</v>
      </c>
      <c r="D60" s="21">
        <v>170000</v>
      </c>
      <c r="E60" s="16">
        <v>170000</v>
      </c>
    </row>
    <row r="61" spans="1:5" x14ac:dyDescent="0.3">
      <c r="A61" s="14" t="s">
        <v>818</v>
      </c>
      <c r="B61" s="14" t="s">
        <v>148</v>
      </c>
      <c r="C61" s="16">
        <v>222203</v>
      </c>
      <c r="D61" s="21">
        <v>95628.079999999987</v>
      </c>
      <c r="E61" s="16">
        <v>95628.079999999987</v>
      </c>
    </row>
    <row r="62" spans="1:5" x14ac:dyDescent="0.3">
      <c r="A62" s="14" t="s">
        <v>819</v>
      </c>
      <c r="B62" s="14" t="s">
        <v>144</v>
      </c>
      <c r="C62" s="16">
        <v>220000</v>
      </c>
      <c r="D62" s="21">
        <v>144753</v>
      </c>
      <c r="E62" s="16">
        <v>142191</v>
      </c>
    </row>
    <row r="63" spans="1:5" x14ac:dyDescent="0.3">
      <c r="A63" s="14" t="s">
        <v>820</v>
      </c>
      <c r="B63" s="14" t="s">
        <v>134</v>
      </c>
      <c r="C63" s="16">
        <v>100000</v>
      </c>
      <c r="D63" s="21">
        <v>59672.68</v>
      </c>
      <c r="E63" s="16">
        <v>59672.68</v>
      </c>
    </row>
    <row r="64" spans="1:5" x14ac:dyDescent="0.3">
      <c r="A64" s="14" t="s">
        <v>821</v>
      </c>
      <c r="B64" s="14" t="s">
        <v>120</v>
      </c>
      <c r="C64" s="16">
        <v>6001640</v>
      </c>
      <c r="D64" s="21">
        <v>4955627.1099999994</v>
      </c>
      <c r="E64" s="16">
        <v>4910436.1400000006</v>
      </c>
    </row>
    <row r="65" spans="1:5" x14ac:dyDescent="0.3">
      <c r="A65" s="14" t="s">
        <v>822</v>
      </c>
      <c r="B65" s="14" t="s">
        <v>110</v>
      </c>
      <c r="C65" s="16">
        <v>1306607</v>
      </c>
      <c r="D65" s="21">
        <v>1156551.07</v>
      </c>
      <c r="E65" s="16">
        <v>1156551.07</v>
      </c>
    </row>
    <row r="66" spans="1:5" x14ac:dyDescent="0.3">
      <c r="A66" s="14" t="s">
        <v>823</v>
      </c>
      <c r="B66" s="14" t="s">
        <v>97</v>
      </c>
      <c r="C66" s="16">
        <v>122200</v>
      </c>
      <c r="D66" s="21">
        <v>22882.5</v>
      </c>
      <c r="E66" s="16">
        <v>22477.5</v>
      </c>
    </row>
    <row r="67" spans="1:5" x14ac:dyDescent="0.3">
      <c r="A67" s="14" t="s">
        <v>824</v>
      </c>
      <c r="B67" s="14" t="s">
        <v>88</v>
      </c>
      <c r="C67" s="16">
        <v>2900000</v>
      </c>
      <c r="D67" s="21">
        <v>2850892.44</v>
      </c>
      <c r="E67" s="16">
        <v>2845057.5639999998</v>
      </c>
    </row>
    <row r="68" spans="1:5" x14ac:dyDescent="0.3">
      <c r="A68" s="14" t="s">
        <v>825</v>
      </c>
      <c r="B68" s="14" t="s">
        <v>80</v>
      </c>
      <c r="C68" s="16">
        <v>60000</v>
      </c>
      <c r="D68" s="21">
        <v>57600</v>
      </c>
      <c r="E68" s="16">
        <v>57600</v>
      </c>
    </row>
    <row r="69" spans="1:5" x14ac:dyDescent="0.3">
      <c r="A69" s="14" t="s">
        <v>826</v>
      </c>
      <c r="B69" s="14" t="s">
        <v>76</v>
      </c>
      <c r="C69" s="16">
        <v>1278000</v>
      </c>
      <c r="D69" s="21">
        <v>1238551.3399999999</v>
      </c>
      <c r="E69" s="16">
        <v>1237563</v>
      </c>
    </row>
    <row r="70" spans="1:5" x14ac:dyDescent="0.3">
      <c r="A70" s="14" t="s">
        <v>827</v>
      </c>
      <c r="B70" s="14" t="s">
        <v>72</v>
      </c>
      <c r="C70" s="16">
        <v>390000</v>
      </c>
      <c r="D70" s="21">
        <v>177438.7</v>
      </c>
      <c r="E70" s="16">
        <v>177438.7</v>
      </c>
    </row>
    <row r="71" spans="1:5" x14ac:dyDescent="0.3">
      <c r="A71" s="14" t="s">
        <v>828</v>
      </c>
      <c r="B71" s="14" t="s">
        <v>66</v>
      </c>
      <c r="C71" s="16">
        <v>60000</v>
      </c>
      <c r="D71" s="21">
        <v>59799.88</v>
      </c>
      <c r="E71" s="16">
        <v>59799.88</v>
      </c>
    </row>
    <row r="72" spans="1:5" x14ac:dyDescent="0.3">
      <c r="A72" s="14" t="s">
        <v>829</v>
      </c>
      <c r="B72" s="14" t="s">
        <v>58</v>
      </c>
      <c r="C72" s="16">
        <v>750000</v>
      </c>
      <c r="D72" s="21">
        <v>696306</v>
      </c>
      <c r="E72" s="16">
        <v>677018.94</v>
      </c>
    </row>
    <row r="73" spans="1:5" x14ac:dyDescent="0.3">
      <c r="A73" s="14" t="s">
        <v>830</v>
      </c>
      <c r="B73" s="14" t="s">
        <v>694</v>
      </c>
      <c r="C73" s="16">
        <v>2255000</v>
      </c>
      <c r="D73" s="21">
        <v>2203501.27</v>
      </c>
      <c r="E73" s="16">
        <v>2198822.5499999998</v>
      </c>
    </row>
    <row r="74" spans="1:5" x14ac:dyDescent="0.3">
      <c r="A74" s="14" t="s">
        <v>831</v>
      </c>
      <c r="B74" s="14" t="s">
        <v>687</v>
      </c>
      <c r="C74" s="16">
        <v>27744353</v>
      </c>
      <c r="D74" s="21">
        <v>24363975.149999999</v>
      </c>
      <c r="E74" s="16">
        <v>24363975.149999999</v>
      </c>
    </row>
    <row r="75" spans="1:5" x14ac:dyDescent="0.3">
      <c r="A75" s="14" t="s">
        <v>832</v>
      </c>
      <c r="B75" s="14" t="s">
        <v>676</v>
      </c>
      <c r="C75" s="16">
        <v>1150000</v>
      </c>
      <c r="D75" s="21">
        <v>608109.5</v>
      </c>
      <c r="E75" s="16">
        <v>608109.5</v>
      </c>
    </row>
    <row r="76" spans="1:5" x14ac:dyDescent="0.3">
      <c r="A76" s="14" t="s">
        <v>833</v>
      </c>
      <c r="B76" s="14" t="s">
        <v>667</v>
      </c>
      <c r="C76" s="16">
        <v>15539959</v>
      </c>
      <c r="D76" s="21">
        <v>11969036.329999996</v>
      </c>
      <c r="E76" s="16">
        <v>11969036.329999996</v>
      </c>
    </row>
    <row r="77" spans="1:5" x14ac:dyDescent="0.3">
      <c r="A77" s="14" t="s">
        <v>834</v>
      </c>
      <c r="B77" s="14" t="s">
        <v>47</v>
      </c>
      <c r="C77" s="16">
        <v>73262691</v>
      </c>
      <c r="D77" s="21">
        <v>73262691</v>
      </c>
      <c r="E77" s="16">
        <v>73262691</v>
      </c>
    </row>
    <row r="78" spans="1:5" x14ac:dyDescent="0.3">
      <c r="A78" s="14" t="s">
        <v>835</v>
      </c>
      <c r="B78" s="14" t="s">
        <v>41</v>
      </c>
      <c r="C78" s="16">
        <v>85688123</v>
      </c>
      <c r="D78" s="21">
        <v>85688123</v>
      </c>
      <c r="E78" s="16">
        <v>85688123</v>
      </c>
    </row>
    <row r="79" spans="1:5" x14ac:dyDescent="0.3">
      <c r="A79" s="14" t="s">
        <v>836</v>
      </c>
      <c r="B79" s="14" t="s">
        <v>603</v>
      </c>
      <c r="C79" s="16">
        <v>3942399</v>
      </c>
      <c r="D79" s="21">
        <v>3023589.91</v>
      </c>
      <c r="E79" s="16">
        <v>3023589.91</v>
      </c>
    </row>
    <row r="80" spans="1:5" x14ac:dyDescent="0.3">
      <c r="A80" s="14" t="s">
        <v>837</v>
      </c>
      <c r="B80" s="14" t="s">
        <v>659</v>
      </c>
      <c r="C80" s="16">
        <v>14472912</v>
      </c>
      <c r="D80" s="21">
        <v>14067390.660000002</v>
      </c>
      <c r="E80" s="16">
        <v>14067390.660000002</v>
      </c>
    </row>
    <row r="81" spans="1:5" x14ac:dyDescent="0.3">
      <c r="A81" s="14" t="s">
        <v>844</v>
      </c>
      <c r="B81" s="14" t="s">
        <v>52</v>
      </c>
      <c r="C81" s="16">
        <v>6000000</v>
      </c>
      <c r="D81" s="21">
        <v>0</v>
      </c>
      <c r="E81" s="16">
        <v>0</v>
      </c>
    </row>
    <row r="82" spans="1:5" x14ac:dyDescent="0.3">
      <c r="A82" s="14" t="s">
        <v>838</v>
      </c>
      <c r="B82" s="14" t="s">
        <v>37</v>
      </c>
      <c r="C82" s="16">
        <v>22461923</v>
      </c>
      <c r="D82" s="21">
        <v>22461922.32</v>
      </c>
      <c r="E82" s="16">
        <v>22461922.32</v>
      </c>
    </row>
    <row r="83" spans="1:5" x14ac:dyDescent="0.3">
      <c r="A83" s="14" t="s">
        <v>839</v>
      </c>
      <c r="B83" s="14" t="s">
        <v>598</v>
      </c>
      <c r="C83" s="16">
        <v>22728800</v>
      </c>
      <c r="D83" s="21">
        <v>21371743.32</v>
      </c>
      <c r="E83" s="16">
        <v>21371743.32</v>
      </c>
    </row>
    <row r="84" spans="1:5" x14ac:dyDescent="0.3">
      <c r="A84" s="14" t="s">
        <v>840</v>
      </c>
      <c r="B84" s="14" t="s">
        <v>593</v>
      </c>
      <c r="C84" s="16">
        <v>3619236</v>
      </c>
      <c r="D84" s="21">
        <v>3403145.7100000004</v>
      </c>
      <c r="E84" s="16">
        <v>3403145.7100000004</v>
      </c>
    </row>
    <row r="85" spans="1:5" x14ac:dyDescent="0.3">
      <c r="A85" s="14" t="s">
        <v>841</v>
      </c>
      <c r="B85" s="14" t="s">
        <v>662</v>
      </c>
      <c r="C85" s="16">
        <v>11002709552</v>
      </c>
      <c r="D85" s="21">
        <v>11002709552</v>
      </c>
      <c r="E85" s="16">
        <v>11002709552</v>
      </c>
    </row>
    <row r="86" spans="1:5" x14ac:dyDescent="0.3">
      <c r="A86" s="17" t="s">
        <v>845</v>
      </c>
      <c r="B86" s="17"/>
      <c r="C86" s="16">
        <v>14055600000</v>
      </c>
      <c r="D86" s="21">
        <v>13838933894.130001</v>
      </c>
      <c r="E86" s="16">
        <v>13800759714.374001</v>
      </c>
    </row>
    <row r="88" spans="1:5" x14ac:dyDescent="0.3">
      <c r="A88" s="19"/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1cd0cd9-617a-47e8-bede-dd9ad83a618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89EE8E408F7B24C8B085CC6C0EA8298" ma:contentTypeVersion="17" ma:contentTypeDescription="Crear nuevo documento." ma:contentTypeScope="" ma:versionID="2fbe4ac2f39eef5825117903939788cd">
  <xsd:schema xmlns:xsd="http://www.w3.org/2001/XMLSchema" xmlns:xs="http://www.w3.org/2001/XMLSchema" xmlns:p="http://schemas.microsoft.com/office/2006/metadata/properties" xmlns:ns3="c5d5bf2f-1dc7-458d-9019-76524b45db03" xmlns:ns4="51cd0cd9-617a-47e8-bede-dd9ad83a618f" targetNamespace="http://schemas.microsoft.com/office/2006/metadata/properties" ma:root="true" ma:fieldsID="80bd7889fd61fe4ac778e7e8aec67d3e" ns3:_="" ns4:_="">
    <xsd:import namespace="c5d5bf2f-1dc7-458d-9019-76524b45db03"/>
    <xsd:import namespace="51cd0cd9-617a-47e8-bede-dd9ad83a618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d5bf2f-1dc7-458d-9019-76524b45db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cd0cd9-617a-47e8-bede-dd9ad83a61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6C19E0-551E-4E9D-8DB5-DE6AE52E6E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E4EB33-FE41-4B34-868C-A3165CECC17B}">
  <ds:schemaRefs>
    <ds:schemaRef ds:uri="http://purl.org/dc/terms/"/>
    <ds:schemaRef ds:uri="51cd0cd9-617a-47e8-bede-dd9ad83a618f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c5d5bf2f-1dc7-458d-9019-76524b45db03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D720FEE1-90A5-4C77-ACF6-DA668542A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d5bf2f-1dc7-458d-9019-76524b45db03"/>
    <ds:schemaRef ds:uri="51cd0cd9-617a-47e8-bede-dd9ad83a61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FONAFIFO</vt:lpstr>
      <vt:lpstr>Base Datos</vt:lpstr>
      <vt:lpstr>Información SIGAF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Zoila Rodríguez Tencio</dc:creator>
  <cp:lastModifiedBy>Zoila Rodríguez Tencio</cp:lastModifiedBy>
  <dcterms:created xsi:type="dcterms:W3CDTF">2024-01-09T15:39:53Z</dcterms:created>
  <dcterms:modified xsi:type="dcterms:W3CDTF">2024-02-23T04:50:04Z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0x010100189EE8E408F7B24C8B085CC6C0EA8298</vt:lpwstr>
  </property>
</Properties>
</file>