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0" documentId="8_{2C25D0B9-74AF-46E5-903D-0A30E4D963AB}" xr6:coauthVersionLast="47" xr6:coauthVersionMax="47" xr10:uidLastSave="{00000000-0000-0000-0000-000000000000}"/>
  <bookViews>
    <workbookView xWindow="4125" yWindow="0" windowWidth="22710" windowHeight="15600" xr2:uid="{6EA96593-F912-4F9C-B26B-4B52F649425C}"/>
  </bookViews>
  <sheets>
    <sheet name="AUXILIAR SETIEMBRE 2023" sheetId="1" r:id="rId1"/>
  </sheets>
  <definedNames>
    <definedName name="_xlnm.Print_Area" localSheetId="0">'AUXILIAR SETIEMBRE 2023'!$A$1:$BU$83</definedName>
    <definedName name="_xlnm.Print_Titles" localSheetId="0">'AUXILIAR SETIEMBRE 2023'!$A:$D,'AUXILIAR SETIEMBRE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F81" i="1"/>
  <c r="F80" i="1"/>
  <c r="G79" i="1"/>
  <c r="G82" i="1" s="1"/>
  <c r="G83" i="1" s="1"/>
  <c r="F79" i="1"/>
  <c r="F77" i="1"/>
  <c r="G68" i="1"/>
  <c r="F68" i="1"/>
  <c r="D67" i="1"/>
  <c r="F67" i="1" s="1"/>
  <c r="D60" i="1"/>
  <c r="D56" i="1"/>
  <c r="D52" i="1"/>
  <c r="D49" i="1"/>
  <c r="D46" i="1"/>
  <c r="D36" i="1"/>
  <c r="F37" i="1" s="1"/>
  <c r="D31" i="1"/>
  <c r="G28" i="1"/>
  <c r="F28" i="1"/>
  <c r="D24" i="1"/>
  <c r="F78" i="1" s="1"/>
  <c r="D21" i="1"/>
  <c r="S20" i="1"/>
  <c r="K12" i="1"/>
  <c r="F83" i="1" l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C14" authorId="0" shapeId="0" xr:uid="{2B9DBA07-3DC9-4F8F-8F11-920D1D8366EF}">
      <text>
        <r>
          <rPr>
            <b/>
            <sz val="9"/>
            <color indexed="81"/>
            <rFont val="Tahoma"/>
            <family val="2"/>
          </rPr>
          <t>XPC:</t>
        </r>
        <r>
          <rPr>
            <sz val="9"/>
            <color indexed="81"/>
            <rFont val="Tahoma"/>
            <family val="2"/>
          </rPr>
          <t xml:space="preserve">
Se efectuó el traslado de estatales de Julio en este mes
</t>
        </r>
      </text>
    </comment>
  </commentList>
</comments>
</file>

<file path=xl/sharedStrings.xml><?xml version="1.0" encoding="utf-8"?>
<sst xmlns="http://schemas.openxmlformats.org/spreadsheetml/2006/main" count="255" uniqueCount="188">
  <si>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</si>
  <si>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</si>
  <si>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</si>
  <si>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</si>
  <si>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</si>
  <si>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31 DE AGOSTO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</si>
  <si>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</si>
  <si>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</si>
  <si>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</si>
  <si>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</si>
  <si>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</si>
  <si>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</si>
  <si>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</si>
  <si>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</si>
  <si>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</si>
  <si>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</si>
  <si>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</si>
  <si>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</si>
  <si>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</si>
  <si>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</si>
  <si>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</si>
  <si>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</si>
  <si>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</si>
  <si>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</si>
  <si>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</si>
  <si>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</si>
  <si>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</si>
  <si>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</si>
  <si>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</si>
  <si>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</si>
  <si>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</si>
  <si>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</si>
  <si>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</si>
  <si>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</si>
  <si>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</si>
  <si>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</si>
  <si>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</si>
  <si>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</si>
  <si>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</si>
  <si>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</si>
  <si>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</si>
  <si>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</si>
  <si>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</si>
  <si>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</si>
  <si>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</si>
  <si>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</si>
  <si>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</si>
  <si>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</si>
  <si>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</si>
  <si>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</si>
  <si>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</si>
  <si>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</si>
  <si>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</si>
  <si>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</si>
  <si>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</si>
  <si>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</si>
  <si>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</si>
  <si>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</si>
  <si>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</si>
  <si>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</si>
  <si>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</si>
  <si>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</si>
  <si>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</si>
  <si>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</si>
  <si>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</si>
  <si>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</si>
  <si>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</si>
  <si>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</si>
  <si>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</si>
  <si>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</si>
  <si>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</si>
  <si>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</si>
  <si>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</si>
  <si>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</si>
  <si>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</si>
  <si>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</si>
  <si>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</si>
  <si>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</si>
  <si>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</si>
  <si>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</si>
  <si>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</si>
  <si>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</si>
  <si>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</si>
  <si>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</si>
  <si>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</si>
  <si>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</si>
  <si>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</si>
  <si>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</si>
  <si>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</si>
  <si>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</si>
  <si>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</si>
  <si>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</si>
  <si>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</si>
  <si>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13-09-2023</t>
  </si>
  <si>
    <t>Caja Costarricense del Seguro Social-Agosto- 2023</t>
  </si>
  <si>
    <t>0</t>
  </si>
  <si>
    <t>06-09-2023</t>
  </si>
  <si>
    <t>Contribuciones Estatales   - Julio</t>
  </si>
  <si>
    <t>6.01.03</t>
  </si>
  <si>
    <t>Contribuciones Estatales - Julio</t>
  </si>
  <si>
    <t>28-09-2023</t>
  </si>
  <si>
    <t>Contribuciones Estatales   -  Agosto</t>
  </si>
  <si>
    <t>28-09-2024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</si>
  <si>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</si>
  <si>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</si>
  <si>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</si>
  <si>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</si>
  <si>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</si>
  <si>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</si>
  <si>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</si>
  <si>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</si>
  <si>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07-09-2023</t>
  </si>
  <si>
    <t>SPMA-054</t>
  </si>
  <si>
    <t>138-2023</t>
  </si>
  <si>
    <t>MILLICOM (TIGO) - Julio y Agosto</t>
  </si>
  <si>
    <t>139-2023</t>
  </si>
  <si>
    <t>ICE - Julio</t>
  </si>
  <si>
    <t>140-2023</t>
  </si>
  <si>
    <t>KRYONICS COMPUTER S.A. - Agosto</t>
  </si>
  <si>
    <t>141-2023</t>
  </si>
  <si>
    <t>SERMULES - Agosto</t>
  </si>
  <si>
    <t>SPMA-055</t>
  </si>
  <si>
    <t>142-2023</t>
  </si>
  <si>
    <t>Adelanto de viáticos al Exterior -Franz Tattenbach Capra 18 al 26 de setiembre</t>
  </si>
  <si>
    <t>1.05.04</t>
  </si>
  <si>
    <t>143-2023</t>
  </si>
  <si>
    <t>Adelanto viáticos Shirley Ramírez Carvajal 09 al 12 de setiembre</t>
  </si>
  <si>
    <t>Adelanto viáticos Erick Sánchez Rojas del  09 al 12 de setiembre</t>
  </si>
  <si>
    <t>11-09-2023</t>
  </si>
  <si>
    <t>SPMA-056</t>
  </si>
  <si>
    <t>144-2023</t>
  </si>
  <si>
    <t>Liquidación de viáticos Shirley Ramírez Carvajal-del 27 al 29 de Agosto</t>
  </si>
  <si>
    <t>145-2023</t>
  </si>
  <si>
    <t>Liquidación de viáticos Allan Jiménez -del 27 al 29 de Agosto</t>
  </si>
  <si>
    <t>146-2023</t>
  </si>
  <si>
    <t>Liquidación de viáticos Shirley Ramírez Carvajal-del 05 al 06 de julio</t>
  </si>
  <si>
    <t>147-2023</t>
  </si>
  <si>
    <t>Liquidación Sylvia Rodríguez Abarca - del 31 de agosto al 01 de setiembre</t>
  </si>
  <si>
    <t>148-2023</t>
  </si>
  <si>
    <t>Liquidación Alejandra Loría - del 31 de agosto al 01 de setiembre</t>
  </si>
  <si>
    <t>149-2023</t>
  </si>
  <si>
    <t>Liquidación Sylvia Rodríguez Abarca - del 04 al 05 de setiembre</t>
  </si>
  <si>
    <t>150-2023</t>
  </si>
  <si>
    <t>Adelanto de viáticos Sylvia Rodríguez Abarca - del 12 al 14 de setiembre</t>
  </si>
  <si>
    <t>Adelanto de viáticos Hersson Ramírez Molina - del 12 al 14 de setiembre</t>
  </si>
  <si>
    <t>SPMA-057</t>
  </si>
  <si>
    <t>151-2023</t>
  </si>
  <si>
    <t>Funcionarios De la Oficina Técnica de la CONAGEBIO I QUINCENA DE SETIEMBRE 2023</t>
  </si>
  <si>
    <t>18-09-2023</t>
  </si>
  <si>
    <t>SPMA-058</t>
  </si>
  <si>
    <t>153-2023</t>
  </si>
  <si>
    <t>Liquidaciones de viáticos Angela González Grau del 31 de agosto al 05 set</t>
  </si>
  <si>
    <t>21-09-2023</t>
  </si>
  <si>
    <t>SPMA-059</t>
  </si>
  <si>
    <t>154-2023</t>
  </si>
  <si>
    <t>Banco de Costa Rica - Agosto</t>
  </si>
  <si>
    <t>155-2023</t>
  </si>
  <si>
    <t>INS - Período anterior del 01-03-2020 al 01-09-2023</t>
  </si>
  <si>
    <t>25-09-2023</t>
  </si>
  <si>
    <t>SPMA-060</t>
  </si>
  <si>
    <t>156-2023</t>
  </si>
  <si>
    <t>Compañía Nacional de Fuerza y Luz -Agosto</t>
  </si>
  <si>
    <t>157-2023</t>
  </si>
  <si>
    <t>Liquidación de viáticos-José Alfredo Hernandez Ugalde -04 y 05 de set</t>
  </si>
  <si>
    <t>SPMA-061</t>
  </si>
  <si>
    <t>158-2023</t>
  </si>
  <si>
    <t>Funcionarios de la Oficina Técnica de la CONAGEBIO 2 QUINCENA SETIEMBRE 2023</t>
  </si>
  <si>
    <t>159-2023</t>
  </si>
  <si>
    <t>ASOMINAE - Funcionarios Setiembre</t>
  </si>
  <si>
    <t>160-2023</t>
  </si>
  <si>
    <t>COOPECAJA RL -Setiembre</t>
  </si>
  <si>
    <t>161-2023</t>
  </si>
  <si>
    <t>BANCO POPULAR - Setiembre</t>
  </si>
  <si>
    <t>163-2023</t>
  </si>
  <si>
    <t>ASOMINAE - PATRONAL Setiembre</t>
  </si>
  <si>
    <t>SPMA-062</t>
  </si>
  <si>
    <t>164-2023</t>
  </si>
  <si>
    <t xml:space="preserve">KRYONICS COMPUTER S.A. - Mantenimiento Correctivo </t>
  </si>
  <si>
    <t>165-2023</t>
  </si>
  <si>
    <t xml:space="preserve">INS - Vehículo 353-3 del 01-09-2023 al 01-03-2024 </t>
  </si>
  <si>
    <t>166-2023</t>
  </si>
  <si>
    <t>MILLICOM - Setiembre</t>
  </si>
  <si>
    <t>167-2023</t>
  </si>
  <si>
    <t>AYA - Agosto</t>
  </si>
  <si>
    <t>169-2023</t>
  </si>
  <si>
    <t>Imprenta Nacional - Acuerdos 16 y 17</t>
  </si>
  <si>
    <t>GASTO SETIEMBRE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</si>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</sst>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3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" fontId="11" fillId="0" borderId="13" xfId="1" applyNumberFormat="1" applyFont="1" applyBorder="1" applyAlignment="1">
      <alignment horizontal="right"/>
    </xf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9" fillId="2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" fontId="12" fillId="2" borderId="13" xfId="1" applyNumberFormat="1" applyFont="1" applyFill="1" applyBorder="1" applyAlignment="1">
      <alignment horizontal="right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8" fillId="0" borderId="0" xfId="0" applyNumberFormat="1" applyFont="1" applyAlignment="1">
      <alignment horizontal="center" wrapText="1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" fontId="12" fillId="2" borderId="0" xfId="1" applyNumberFormat="1" applyFont="1" applyFill="1" applyAlignment="1">
      <alignment horizontal="center"/>
    </xf>
    <xf numFmtId="4" fontId="9" fillId="2" borderId="16" xfId="1" applyNumberFormat="1" applyFont="1" applyFill="1" applyBorder="1" applyAlignment="1">
      <alignment horizontal="right"/>
    </xf>
    <xf numFmtId="49" fontId="9" fillId="0" borderId="13" xfId="1" applyNumberFormat="1" applyFont="1" applyBorder="1" applyAlignment="1">
      <alignment horizontal="center"/>
    </xf>
    <xf numFmtId="49" fontId="10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9" fontId="9" fillId="2" borderId="13" xfId="1" applyNumberFormat="1" applyFont="1" applyFill="1" applyBorder="1" applyAlignment="1">
      <alignment horizontal="center"/>
    </xf>
    <xf numFmtId="0" fontId="0" fillId="2" borderId="0" xfId="0" applyFill="1"/>
    <xf numFmtId="4" fontId="9" fillId="2" borderId="0" xfId="1" applyNumberFormat="1" applyFont="1" applyFill="1" applyAlignment="1">
      <alignment horizontal="center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14" fillId="0" borderId="0" xfId="0" applyFont="1"/>
    <xf numFmtId="4" fontId="14" fillId="0" borderId="0" xfId="0" applyNumberFormat="1" applyFont="1"/>
    <xf numFmtId="0" fontId="5" fillId="0" borderId="0" xfId="0" applyFont="1" applyAlignment="1">
      <alignment horizontal="center"/>
    </xf>
    <xf numFmtId="4" fontId="12" fillId="0" borderId="13" xfId="0" applyNumberFormat="1" applyFont="1" applyBorder="1" applyAlignment="1">
      <alignment horizontal="right"/>
    </xf>
    <xf numFmtId="49" fontId="15" fillId="0" borderId="15" xfId="1" applyNumberFormat="1" applyFont="1" applyBorder="1" applyAlignment="1">
      <alignment horizontal="center"/>
    </xf>
    <xf numFmtId="49" fontId="16" fillId="0" borderId="15" xfId="1" applyNumberFormat="1" applyFont="1" applyBorder="1" applyAlignment="1">
      <alignment horizontal="center"/>
    </xf>
    <xf numFmtId="0" fontId="14" fillId="4" borderId="0" xfId="0" applyFont="1" applyFill="1"/>
    <xf numFmtId="49" fontId="17" fillId="0" borderId="15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9" fillId="0" borderId="13" xfId="1" applyNumberFormat="1" applyFont="1" applyBorder="1" applyAlignment="1">
      <alignment horizontal="right"/>
    </xf>
    <xf numFmtId="49" fontId="16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9" fontId="12" fillId="0" borderId="0" xfId="1" applyNumberFormat="1" applyFont="1"/>
    <xf numFmtId="165" fontId="7" fillId="0" borderId="13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49" fontId="12" fillId="5" borderId="0" xfId="1" applyNumberFormat="1" applyFont="1" applyFill="1"/>
    <xf numFmtId="49" fontId="8" fillId="5" borderId="16" xfId="0" applyNumberFormat="1" applyFont="1" applyFill="1" applyBorder="1" applyAlignment="1">
      <alignment horizontal="center" wrapText="1"/>
    </xf>
    <xf numFmtId="4" fontId="9" fillId="5" borderId="13" xfId="0" applyNumberFormat="1" applyFont="1" applyFill="1" applyBorder="1" applyAlignment="1">
      <alignment horizontal="right"/>
    </xf>
    <xf numFmtId="4" fontId="9" fillId="5" borderId="16" xfId="0" applyNumberFormat="1" applyFont="1" applyFill="1" applyBorder="1" applyAlignment="1">
      <alignment horizontal="center"/>
    </xf>
    <xf numFmtId="4" fontId="9" fillId="5" borderId="13" xfId="0" applyNumberFormat="1" applyFont="1" applyFill="1" applyBorder="1" applyAlignment="1">
      <alignment horizontal="center"/>
    </xf>
    <xf numFmtId="4" fontId="9" fillId="5" borderId="0" xfId="0" applyNumberFormat="1" applyFont="1" applyFill="1" applyAlignment="1">
      <alignment horizontal="center"/>
    </xf>
    <xf numFmtId="4" fontId="9" fillId="5" borderId="18" xfId="0" applyNumberFormat="1" applyFont="1" applyFill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4" fontId="9" fillId="5" borderId="13" xfId="0" applyNumberFormat="1" applyFont="1" applyFill="1" applyBorder="1"/>
    <xf numFmtId="4" fontId="9" fillId="5" borderId="0" xfId="0" applyNumberFormat="1" applyFont="1" applyFill="1"/>
    <xf numFmtId="0" fontId="14" fillId="5" borderId="0" xfId="0" applyFont="1" applyFill="1"/>
    <xf numFmtId="4" fontId="9" fillId="2" borderId="13" xfId="0" applyNumberFormat="1" applyFont="1" applyFill="1" applyBorder="1" applyAlignment="1">
      <alignment horizontal="right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8" fillId="2" borderId="0" xfId="0" applyFont="1" applyFill="1"/>
    <xf numFmtId="49" fontId="10" fillId="0" borderId="13" xfId="0" applyNumberFormat="1" applyFont="1" applyBorder="1" applyAlignment="1">
      <alignment horizontal="center"/>
    </xf>
    <xf numFmtId="4" fontId="8" fillId="2" borderId="13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wrapText="1"/>
    </xf>
    <xf numFmtId="0" fontId="14" fillId="3" borderId="0" xfId="0" applyFont="1" applyFill="1"/>
    <xf numFmtId="0" fontId="19" fillId="3" borderId="9" xfId="0" applyFont="1" applyFill="1" applyBorder="1"/>
    <xf numFmtId="4" fontId="9" fillId="0" borderId="13" xfId="0" applyNumberFormat="1" applyFont="1" applyBorder="1" applyAlignment="1">
      <alignment horizontal="center" wrapText="1"/>
    </xf>
    <xf numFmtId="49" fontId="20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</cellXfs>
  <cellStyles count="2">
    <cellStyle name="Normal" xfId="0" builtinId="0"/>
    <cellStyle name="Normal 2" xfId="1" xr:uid="{ED6FA57A-CD4E-4E6D-8FC3-4808114FA3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6214-C675-4C3A-AC2B-E1F50CAABEF3}">
  <dimension ref="A1:DS206"/>
  <sheetViews>
    <sheetView tabSelected="1" zoomScale="82" zoomScaleNormal="82" workbookViewId="0">
      <pane ySplit="8" topLeftCell="A9" activePane="bottomLeft" state="frozen"/>
      <selection pane="bottomLeft" activeCell="E83" sqref="E83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56.44140625" customWidth="1"/>
    <col min="4" max="4" width="18.5546875" style="108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7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7" customWidth="1"/>
    <col min="40" max="40" width="5.77734375" style="167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/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/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 t="e">
        <f>D24+D53+#REF!+#REF!+D67</f>
        <v>#REF!</v>
      </c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/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74"/>
      <c r="E11" s="75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6" t="s">
        <v>93</v>
      </c>
      <c r="C12" s="77" t="s">
        <v>94</v>
      </c>
      <c r="D12" s="78">
        <v>4825157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6"/>
      <c r="C13" s="77"/>
      <c r="D13" s="79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80" t="s">
        <v>96</v>
      </c>
      <c r="C14" s="77" t="s">
        <v>97</v>
      </c>
      <c r="D14" s="78">
        <v>252966.68</v>
      </c>
      <c r="E14" s="81" t="s">
        <v>98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80"/>
      <c r="C15" s="77" t="s">
        <v>99</v>
      </c>
      <c r="D15" s="78">
        <v>40281.32</v>
      </c>
      <c r="E15" s="81" t="s">
        <v>98</v>
      </c>
      <c r="F15" s="82"/>
      <c r="G15" s="82"/>
      <c r="H15" s="82"/>
      <c r="I15" s="82"/>
      <c r="J15" s="83"/>
      <c r="K15" s="83"/>
      <c r="L15" s="84"/>
      <c r="M15" s="84"/>
      <c r="N15" s="84"/>
      <c r="O15" s="84"/>
      <c r="P15" s="82"/>
      <c r="Q15" s="83"/>
      <c r="R15" s="84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thickBot="1" x14ac:dyDescent="0.3">
      <c r="A16" s="63"/>
      <c r="B16" s="80" t="s">
        <v>100</v>
      </c>
      <c r="C16" s="77" t="s">
        <v>101</v>
      </c>
      <c r="D16" s="85">
        <v>249803.62</v>
      </c>
      <c r="E16" s="81" t="s">
        <v>98</v>
      </c>
      <c r="F16" s="86"/>
      <c r="G16" s="86"/>
      <c r="H16" s="86"/>
      <c r="I16" s="86"/>
      <c r="J16" s="87"/>
      <c r="K16" s="87"/>
      <c r="L16" s="88"/>
      <c r="M16" s="88"/>
      <c r="N16" s="88"/>
      <c r="O16" s="88"/>
      <c r="P16" s="86"/>
      <c r="Q16" s="87"/>
      <c r="R16" s="88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80" t="s">
        <v>102</v>
      </c>
      <c r="C17" s="77" t="s">
        <v>101</v>
      </c>
      <c r="D17" s="85">
        <v>39777.65</v>
      </c>
      <c r="E17" s="81" t="s">
        <v>98</v>
      </c>
      <c r="F17" s="86"/>
      <c r="G17" s="86"/>
      <c r="H17" s="86"/>
      <c r="I17" s="86"/>
      <c r="J17" s="87"/>
      <c r="K17" s="87"/>
      <c r="L17" s="88"/>
      <c r="M17" s="88"/>
      <c r="N17" s="88"/>
      <c r="O17" s="88"/>
      <c r="P17" s="86"/>
      <c r="Q17" s="87"/>
      <c r="R17" s="88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63"/>
      <c r="B18" s="80"/>
      <c r="C18" s="77" t="s">
        <v>103</v>
      </c>
      <c r="D18" s="85"/>
      <c r="E18" s="88" t="s">
        <v>95</v>
      </c>
      <c r="F18" s="86"/>
      <c r="G18" s="86"/>
      <c r="H18" s="86"/>
      <c r="I18" s="86"/>
      <c r="J18" s="87"/>
      <c r="K18" s="87"/>
      <c r="L18" s="88"/>
      <c r="M18" s="88"/>
      <c r="N18" s="88"/>
      <c r="O18" s="88"/>
      <c r="P18" s="86"/>
      <c r="Q18" s="87"/>
      <c r="R18" s="88"/>
      <c r="S18" s="71"/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89"/>
      <c r="B19" s="90"/>
      <c r="C19" s="90"/>
      <c r="D19" s="91"/>
      <c r="E19" s="92" t="s">
        <v>24</v>
      </c>
      <c r="F19" s="93" t="s">
        <v>104</v>
      </c>
      <c r="G19" s="93" t="s">
        <v>25</v>
      </c>
      <c r="H19" s="93" t="s">
        <v>26</v>
      </c>
      <c r="I19" s="93" t="s">
        <v>28</v>
      </c>
      <c r="J19" s="93" t="s">
        <v>105</v>
      </c>
      <c r="K19" s="93" t="s">
        <v>106</v>
      </c>
      <c r="L19" s="93" t="s">
        <v>35</v>
      </c>
      <c r="M19" s="93" t="s">
        <v>36</v>
      </c>
      <c r="N19" s="93" t="s">
        <v>107</v>
      </c>
      <c r="O19" s="93" t="s">
        <v>108</v>
      </c>
      <c r="P19" s="94" t="s">
        <v>47</v>
      </c>
      <c r="Q19" s="93" t="s">
        <v>49</v>
      </c>
      <c r="R19" s="93" t="s">
        <v>64</v>
      </c>
      <c r="S19" s="95" t="s">
        <v>65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80"/>
      <c r="C20" s="96" t="s">
        <v>109</v>
      </c>
      <c r="D20" s="85"/>
      <c r="E20" s="97"/>
      <c r="F20" s="98"/>
      <c r="G20" s="99"/>
      <c r="H20" s="98"/>
      <c r="I20" s="99"/>
      <c r="J20" s="98"/>
      <c r="K20" s="98"/>
      <c r="L20" s="99"/>
      <c r="M20" s="98"/>
      <c r="N20" s="98"/>
      <c r="O20" s="98"/>
      <c r="P20" s="99"/>
      <c r="Q20" s="88"/>
      <c r="R20" s="88"/>
      <c r="S20" s="99">
        <f>28017+324442+68499</f>
        <v>420958</v>
      </c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80"/>
      <c r="C21" s="96" t="s">
        <v>110</v>
      </c>
      <c r="D21" s="85">
        <f>SUM(E21:S21)</f>
        <v>0</v>
      </c>
      <c r="E21" s="97"/>
      <c r="F21" s="98"/>
      <c r="G21" s="99"/>
      <c r="H21" s="98"/>
      <c r="I21" s="99"/>
      <c r="J21" s="98"/>
      <c r="K21" s="98"/>
      <c r="L21" s="99"/>
      <c r="M21" s="98"/>
      <c r="N21" s="98"/>
      <c r="O21" s="98"/>
      <c r="P21" s="99"/>
      <c r="Q21" s="100"/>
      <c r="R21" s="100"/>
      <c r="S21" s="100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63"/>
      <c r="B22" s="80"/>
      <c r="C22" s="96"/>
      <c r="D22" s="78"/>
      <c r="E22" s="97"/>
      <c r="F22" s="98"/>
      <c r="G22" s="99"/>
      <c r="H22" s="98"/>
      <c r="I22" s="99"/>
      <c r="J22" s="98"/>
      <c r="K22" s="98"/>
      <c r="L22" s="99"/>
      <c r="M22" s="98"/>
      <c r="N22" s="98"/>
      <c r="O22" s="98"/>
      <c r="P22" s="99"/>
      <c r="Q22" s="101"/>
      <c r="R22" s="101"/>
      <c r="S22" s="101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63"/>
      <c r="B23" s="80"/>
      <c r="C23" s="96"/>
      <c r="D23" s="78"/>
      <c r="E23" s="102"/>
      <c r="F23" s="98"/>
      <c r="G23" s="99"/>
      <c r="H23" s="98"/>
      <c r="I23" s="99"/>
      <c r="J23" s="98"/>
      <c r="K23" s="98"/>
      <c r="L23" s="99"/>
      <c r="M23" s="98"/>
      <c r="N23" s="98"/>
      <c r="O23" s="98"/>
      <c r="P23" s="99"/>
      <c r="Q23" s="101"/>
      <c r="R23" s="101"/>
      <c r="S23" s="101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thickBot="1" x14ac:dyDescent="0.3">
      <c r="A24" s="103" t="s">
        <v>111</v>
      </c>
      <c r="B24" s="104" t="s">
        <v>112</v>
      </c>
      <c r="C24" s="105"/>
      <c r="D24" s="106">
        <f>SUM(D25:D28)</f>
        <v>1391726.55</v>
      </c>
      <c r="E24" s="102"/>
      <c r="F24" s="98"/>
      <c r="G24" s="99"/>
      <c r="H24" s="98"/>
      <c r="I24" s="99"/>
      <c r="J24" s="98"/>
      <c r="K24" s="98"/>
      <c r="L24" s="99"/>
      <c r="M24" s="98"/>
      <c r="N24" s="98"/>
      <c r="O24" s="98"/>
      <c r="P24" s="99"/>
      <c r="Q24" s="101"/>
      <c r="R24" s="101"/>
      <c r="S24" s="101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21.75" customHeight="1" thickBot="1" x14ac:dyDescent="0.3">
      <c r="A25" s="63"/>
      <c r="B25" s="107" t="s">
        <v>113</v>
      </c>
      <c r="C25" s="96" t="s">
        <v>114</v>
      </c>
      <c r="D25" s="78">
        <v>346978.3</v>
      </c>
      <c r="E25" s="67" t="s">
        <v>28</v>
      </c>
      <c r="F25" s="98"/>
      <c r="G25" s="99"/>
      <c r="H25" s="98"/>
      <c r="I25" s="99"/>
      <c r="J25" s="98"/>
      <c r="K25" s="98"/>
      <c r="L25" s="99"/>
      <c r="M25" s="98"/>
      <c r="N25" s="98"/>
      <c r="O25" s="98"/>
      <c r="P25" s="99"/>
      <c r="Q25" s="101"/>
      <c r="R25" s="101"/>
      <c r="S25" s="101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8" customHeight="1" thickBot="1" x14ac:dyDescent="0.3">
      <c r="A26" s="63"/>
      <c r="B26" s="107" t="s">
        <v>115</v>
      </c>
      <c r="C26" s="96" t="s">
        <v>116</v>
      </c>
      <c r="D26" s="78">
        <v>310444.84000000003</v>
      </c>
      <c r="E26" s="67" t="s">
        <v>28</v>
      </c>
      <c r="F26" s="98"/>
      <c r="G26" s="99"/>
      <c r="H26" s="98"/>
      <c r="I26" s="99"/>
      <c r="J26" s="98"/>
      <c r="K26" s="98"/>
      <c r="L26" s="99"/>
      <c r="M26" s="98"/>
      <c r="N26" s="98"/>
      <c r="O26" s="98"/>
      <c r="P26" s="99"/>
      <c r="Q26" s="101"/>
      <c r="R26" s="101"/>
      <c r="S26" s="101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thickBot="1" x14ac:dyDescent="0.3">
      <c r="A27" s="63"/>
      <c r="B27" s="80" t="s">
        <v>117</v>
      </c>
      <c r="C27" s="96" t="s">
        <v>118</v>
      </c>
      <c r="D27" s="78">
        <v>163850</v>
      </c>
      <c r="E27" s="67" t="s">
        <v>47</v>
      </c>
      <c r="F27" s="98"/>
      <c r="G27" s="99"/>
      <c r="H27" s="98"/>
      <c r="I27" s="99"/>
      <c r="J27" s="98"/>
      <c r="K27" s="98"/>
      <c r="L27" s="99"/>
      <c r="M27" s="98"/>
      <c r="N27" s="98"/>
      <c r="O27" s="98"/>
      <c r="P27" s="99"/>
      <c r="Q27" s="101"/>
      <c r="R27" s="101"/>
      <c r="S27" s="101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5" customHeight="1" thickBot="1" x14ac:dyDescent="0.3">
      <c r="A28" s="63"/>
      <c r="B28" s="80" t="s">
        <v>119</v>
      </c>
      <c r="C28" s="105" t="s">
        <v>120</v>
      </c>
      <c r="D28" s="78">
        <v>570453.41</v>
      </c>
      <c r="E28" s="67" t="s">
        <v>35</v>
      </c>
      <c r="F28" s="98">
        <f>10278</f>
        <v>10278</v>
      </c>
      <c r="G28" s="99">
        <f>D28+F28</f>
        <v>580731.41</v>
      </c>
      <c r="H28" s="98"/>
      <c r="I28" s="99"/>
      <c r="J28" s="98"/>
      <c r="K28" s="98"/>
      <c r="L28" s="99"/>
      <c r="M28" s="98"/>
      <c r="N28" s="98"/>
      <c r="O28" s="98"/>
      <c r="P28" s="99"/>
      <c r="Q28" s="101"/>
      <c r="R28" s="101"/>
      <c r="S28" s="101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5" customHeight="1" thickBot="1" x14ac:dyDescent="0.3">
      <c r="A29" s="63"/>
      <c r="B29" s="80"/>
      <c r="E29" s="102"/>
      <c r="F29" s="98"/>
      <c r="G29" s="99"/>
      <c r="H29" s="98"/>
      <c r="I29" s="99"/>
      <c r="J29" s="98"/>
      <c r="K29" s="98"/>
      <c r="L29" s="99"/>
      <c r="M29" s="98"/>
      <c r="N29" s="98"/>
      <c r="O29" s="98"/>
      <c r="P29" s="99"/>
      <c r="Q29" s="101"/>
      <c r="R29" s="101"/>
      <c r="S29" s="101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15" customHeight="1" thickBot="1" x14ac:dyDescent="0.3">
      <c r="A30" s="63"/>
      <c r="B30" s="80"/>
      <c r="C30" s="96"/>
      <c r="D30" s="78"/>
      <c r="E30" s="102"/>
      <c r="F30" s="98"/>
      <c r="G30" s="99"/>
      <c r="H30" s="98"/>
      <c r="I30" s="99"/>
      <c r="J30" s="98"/>
      <c r="K30" s="98"/>
      <c r="L30" s="99"/>
      <c r="M30" s="98"/>
      <c r="N30" s="98"/>
      <c r="O30" s="98"/>
      <c r="P30" s="99"/>
      <c r="Q30" s="101"/>
      <c r="R30" s="101"/>
      <c r="S30" s="101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15" customHeight="1" thickBot="1" x14ac:dyDescent="0.3">
      <c r="A31" s="63" t="s">
        <v>111</v>
      </c>
      <c r="B31" s="104" t="s">
        <v>121</v>
      </c>
      <c r="C31" s="105"/>
      <c r="D31" s="106">
        <f>SUM(D32:D34)</f>
        <v>1453482.87</v>
      </c>
      <c r="E31" s="67"/>
      <c r="F31" s="98"/>
      <c r="G31" s="99"/>
      <c r="H31" s="98"/>
      <c r="I31" s="99"/>
      <c r="J31" s="98"/>
      <c r="K31" s="98"/>
      <c r="L31" s="99"/>
      <c r="M31" s="98"/>
      <c r="N31" s="98"/>
      <c r="O31" s="98"/>
      <c r="P31" s="99"/>
      <c r="Q31" s="109"/>
      <c r="R31" s="45"/>
      <c r="S31" s="44"/>
      <c r="T31" s="44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ht="33.75" customHeight="1" x14ac:dyDescent="0.25">
      <c r="A32" s="63"/>
      <c r="B32" s="80" t="s">
        <v>122</v>
      </c>
      <c r="C32" s="105" t="s">
        <v>123</v>
      </c>
      <c r="D32" s="78">
        <v>1346982.87</v>
      </c>
      <c r="E32" s="67" t="s">
        <v>124</v>
      </c>
      <c r="F32" s="109"/>
      <c r="G32" s="110"/>
      <c r="H32" s="109"/>
      <c r="I32" s="111"/>
      <c r="J32" s="109"/>
      <c r="K32" s="109"/>
      <c r="L32" s="110"/>
      <c r="M32" s="109"/>
      <c r="N32" s="109"/>
      <c r="O32" s="109"/>
      <c r="P32" s="110"/>
      <c r="Q32" s="109"/>
      <c r="R32" s="45"/>
      <c r="S32" s="44"/>
      <c r="T32" s="44"/>
      <c r="U32" s="44"/>
      <c r="V32" s="44"/>
      <c r="W32" s="44"/>
      <c r="X32" s="44"/>
      <c r="Y32" s="44"/>
      <c r="Z32" s="4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70"/>
      <c r="AO32" s="48"/>
      <c r="AP32" s="71"/>
      <c r="AQ32" s="69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50"/>
      <c r="BI32" s="50"/>
      <c r="BJ32" s="50"/>
      <c r="BK32" s="50"/>
      <c r="BL32" s="50"/>
      <c r="BM32" s="50"/>
      <c r="BN32" s="50"/>
      <c r="BO32" s="50"/>
      <c r="BP32" s="50"/>
      <c r="BQ32" s="72"/>
      <c r="BR32" s="51"/>
      <c r="BS32" s="51"/>
      <c r="BT32" s="51"/>
      <c r="BU32" s="44"/>
    </row>
    <row r="33" spans="1:73" ht="15" customHeight="1" x14ac:dyDescent="0.25">
      <c r="A33" s="63"/>
      <c r="B33" s="80" t="s">
        <v>125</v>
      </c>
      <c r="C33" s="96" t="s">
        <v>126</v>
      </c>
      <c r="D33" s="78">
        <v>96500</v>
      </c>
      <c r="E33" s="67" t="s">
        <v>38</v>
      </c>
      <c r="F33" s="109"/>
      <c r="G33" s="110"/>
      <c r="H33" s="109"/>
      <c r="I33" s="111"/>
      <c r="J33" s="109"/>
      <c r="K33" s="109"/>
      <c r="L33" s="110"/>
      <c r="M33" s="109"/>
      <c r="N33" s="109"/>
      <c r="O33" s="109"/>
      <c r="P33" s="110"/>
      <c r="Q33" s="109"/>
      <c r="R33" s="45"/>
      <c r="S33" s="44"/>
      <c r="T33" s="44"/>
      <c r="U33" s="44"/>
      <c r="V33" s="44"/>
      <c r="W33" s="44"/>
      <c r="X33" s="44"/>
      <c r="Y33" s="44"/>
      <c r="Z33" s="46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70"/>
      <c r="AO33" s="48"/>
      <c r="AP33" s="71"/>
      <c r="AQ33" s="69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50"/>
      <c r="BI33" s="50"/>
      <c r="BJ33" s="50"/>
      <c r="BK33" s="50"/>
      <c r="BL33" s="50"/>
      <c r="BM33" s="50"/>
      <c r="BN33" s="50"/>
      <c r="BO33" s="50"/>
      <c r="BP33" s="50"/>
      <c r="BQ33" s="72"/>
      <c r="BR33" s="51"/>
      <c r="BS33" s="51"/>
      <c r="BT33" s="51"/>
      <c r="BU33" s="44"/>
    </row>
    <row r="34" spans="1:73" ht="15" customHeight="1" x14ac:dyDescent="0.25">
      <c r="A34" s="63"/>
      <c r="B34" s="80" t="s">
        <v>125</v>
      </c>
      <c r="C34" s="96" t="s">
        <v>127</v>
      </c>
      <c r="D34" s="78">
        <v>10000</v>
      </c>
      <c r="E34" s="67" t="s">
        <v>38</v>
      </c>
      <c r="F34" s="109"/>
      <c r="G34" s="110"/>
      <c r="H34" s="109"/>
      <c r="I34" s="111"/>
      <c r="J34" s="109"/>
      <c r="K34" s="109"/>
      <c r="L34" s="110"/>
      <c r="M34" s="109"/>
      <c r="N34" s="109"/>
      <c r="O34" s="109"/>
      <c r="P34" s="110"/>
      <c r="Q34" s="109"/>
      <c r="R34" s="45"/>
      <c r="S34" s="44"/>
      <c r="T34" s="44"/>
      <c r="U34" s="44"/>
      <c r="V34" s="44"/>
      <c r="W34" s="44"/>
      <c r="X34" s="44"/>
      <c r="Y34" s="44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70"/>
      <c r="AO34" s="48"/>
      <c r="AP34" s="71"/>
      <c r="AQ34" s="69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50"/>
      <c r="BI34" s="50"/>
      <c r="BJ34" s="50"/>
      <c r="BK34" s="50"/>
      <c r="BL34" s="50"/>
      <c r="BM34" s="50"/>
      <c r="BN34" s="50"/>
      <c r="BO34" s="50"/>
      <c r="BP34" s="50"/>
      <c r="BQ34" s="72"/>
      <c r="BR34" s="51"/>
      <c r="BS34" s="51"/>
      <c r="BT34" s="51"/>
      <c r="BU34" s="44"/>
    </row>
    <row r="35" spans="1:73" ht="15" customHeight="1" x14ac:dyDescent="0.25">
      <c r="A35" s="63"/>
      <c r="B35" s="80"/>
      <c r="C35" s="96"/>
      <c r="D35" s="78"/>
      <c r="E35" s="67"/>
      <c r="F35" s="109"/>
      <c r="G35" s="110"/>
      <c r="H35" s="109"/>
      <c r="I35" s="111"/>
      <c r="J35" s="109"/>
      <c r="K35" s="109"/>
      <c r="L35" s="110"/>
      <c r="M35" s="109"/>
      <c r="N35" s="109"/>
      <c r="O35" s="109"/>
      <c r="P35" s="110"/>
      <c r="Q35" s="109"/>
      <c r="R35" s="45"/>
      <c r="S35" s="44"/>
      <c r="T35" s="44"/>
      <c r="U35" s="44"/>
      <c r="V35" s="44"/>
      <c r="W35" s="44"/>
      <c r="X35" s="44"/>
      <c r="Y35" s="44"/>
      <c r="Z35" s="46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70"/>
      <c r="AO35" s="48"/>
      <c r="AP35" s="71"/>
      <c r="AQ35" s="69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50"/>
      <c r="BI35" s="50"/>
      <c r="BJ35" s="50"/>
      <c r="BK35" s="50"/>
      <c r="BL35" s="50"/>
      <c r="BM35" s="50"/>
      <c r="BN35" s="50"/>
      <c r="BO35" s="50"/>
      <c r="BP35" s="50"/>
      <c r="BQ35" s="72"/>
      <c r="BR35" s="51"/>
      <c r="BS35" s="51"/>
      <c r="BT35" s="51"/>
      <c r="BU35" s="44"/>
    </row>
    <row r="36" spans="1:73" ht="15" customHeight="1" x14ac:dyDescent="0.25">
      <c r="A36" s="63" t="s">
        <v>128</v>
      </c>
      <c r="B36" s="104" t="s">
        <v>129</v>
      </c>
      <c r="C36" s="96"/>
      <c r="D36" s="106">
        <f>SUM(D37:D44)</f>
        <v>427700</v>
      </c>
      <c r="E36" s="67"/>
      <c r="F36" s="109"/>
      <c r="G36" s="110"/>
      <c r="H36" s="109"/>
      <c r="I36" s="111"/>
      <c r="J36" s="109"/>
      <c r="K36" s="109"/>
      <c r="L36" s="110"/>
      <c r="M36" s="109"/>
      <c r="N36" s="109"/>
      <c r="O36" s="109"/>
      <c r="P36" s="110"/>
      <c r="Q36" s="109"/>
      <c r="R36" s="45"/>
      <c r="S36" s="44"/>
      <c r="T36" s="44"/>
      <c r="U36" s="44"/>
      <c r="V36" s="44"/>
      <c r="W36" s="44"/>
      <c r="X36" s="44"/>
      <c r="Y36" s="44"/>
      <c r="Z36" s="46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70"/>
      <c r="AO36" s="48"/>
      <c r="AP36" s="71"/>
      <c r="AQ36" s="69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50"/>
      <c r="BI36" s="50"/>
      <c r="BJ36" s="50"/>
      <c r="BK36" s="50"/>
      <c r="BL36" s="50"/>
      <c r="BM36" s="50"/>
      <c r="BN36" s="50"/>
      <c r="BO36" s="50"/>
      <c r="BP36" s="50"/>
      <c r="BQ36" s="72"/>
      <c r="BR36" s="51"/>
      <c r="BS36" s="51"/>
      <c r="BT36" s="51"/>
      <c r="BU36" s="44"/>
    </row>
    <row r="37" spans="1:73" ht="15" customHeight="1" x14ac:dyDescent="0.25">
      <c r="A37" s="63"/>
      <c r="B37" s="80" t="s">
        <v>130</v>
      </c>
      <c r="C37" s="96" t="s">
        <v>131</v>
      </c>
      <c r="D37" s="78">
        <v>37600</v>
      </c>
      <c r="E37" s="67" t="s">
        <v>38</v>
      </c>
      <c r="F37" s="109">
        <f>D36-D44-D43</f>
        <v>280900</v>
      </c>
      <c r="G37" s="110"/>
      <c r="H37" s="109"/>
      <c r="I37" s="111"/>
      <c r="J37" s="109"/>
      <c r="K37" s="109"/>
      <c r="L37" s="110"/>
      <c r="M37" s="109"/>
      <c r="N37" s="109"/>
      <c r="O37" s="109"/>
      <c r="P37" s="110"/>
      <c r="Q37" s="109"/>
      <c r="R37" s="45"/>
      <c r="S37" s="44"/>
      <c r="T37" s="44"/>
      <c r="U37" s="44"/>
      <c r="V37" s="44"/>
      <c r="W37" s="44"/>
      <c r="X37" s="44"/>
      <c r="Y37" s="44"/>
      <c r="Z37" s="46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70"/>
      <c r="AO37" s="48"/>
      <c r="AP37" s="71"/>
      <c r="AQ37" s="69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50"/>
      <c r="BI37" s="50"/>
      <c r="BJ37" s="50"/>
      <c r="BK37" s="50"/>
      <c r="BL37" s="50"/>
      <c r="BM37" s="50"/>
      <c r="BN37" s="50"/>
      <c r="BO37" s="50"/>
      <c r="BP37" s="50"/>
      <c r="BQ37" s="72"/>
      <c r="BR37" s="51"/>
      <c r="BS37" s="51"/>
      <c r="BT37" s="51"/>
      <c r="BU37" s="44"/>
    </row>
    <row r="38" spans="1:73" ht="15" customHeight="1" x14ac:dyDescent="0.25">
      <c r="A38" s="63"/>
      <c r="B38" s="80" t="s">
        <v>132</v>
      </c>
      <c r="C38" s="96" t="s">
        <v>133</v>
      </c>
      <c r="D38" s="78">
        <v>79600</v>
      </c>
      <c r="E38" s="67" t="s">
        <v>38</v>
      </c>
      <c r="F38" s="109"/>
      <c r="G38" s="110"/>
      <c r="H38" s="109"/>
      <c r="I38" s="111"/>
      <c r="J38" s="109"/>
      <c r="K38" s="109"/>
      <c r="L38" s="110"/>
      <c r="M38" s="109"/>
      <c r="N38" s="109"/>
      <c r="O38" s="109"/>
      <c r="P38" s="110"/>
      <c r="Q38" s="109"/>
      <c r="R38" s="45"/>
      <c r="S38" s="44"/>
      <c r="T38" s="44"/>
      <c r="U38" s="44"/>
      <c r="V38" s="44"/>
      <c r="W38" s="44"/>
      <c r="X38" s="44"/>
      <c r="Y38" s="44"/>
      <c r="Z38" s="46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70"/>
      <c r="AO38" s="48"/>
      <c r="AP38" s="71"/>
      <c r="AQ38" s="69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50"/>
      <c r="BI38" s="50"/>
      <c r="BJ38" s="50"/>
      <c r="BK38" s="50"/>
      <c r="BL38" s="50"/>
      <c r="BM38" s="50"/>
      <c r="BN38" s="50"/>
      <c r="BO38" s="50"/>
      <c r="BP38" s="50"/>
      <c r="BQ38" s="72"/>
      <c r="BR38" s="51"/>
      <c r="BS38" s="51"/>
      <c r="BT38" s="51"/>
      <c r="BU38" s="44"/>
    </row>
    <row r="39" spans="1:73" ht="15" customHeight="1" x14ac:dyDescent="0.25">
      <c r="A39" s="63"/>
      <c r="B39" s="80" t="s">
        <v>134</v>
      </c>
      <c r="C39" s="96" t="s">
        <v>135</v>
      </c>
      <c r="D39" s="78">
        <v>44800</v>
      </c>
      <c r="E39" s="67" t="s">
        <v>38</v>
      </c>
      <c r="F39" s="109"/>
      <c r="G39" s="110"/>
      <c r="H39" s="109"/>
      <c r="I39" s="111"/>
      <c r="J39" s="109"/>
      <c r="K39" s="109"/>
      <c r="L39" s="110"/>
      <c r="M39" s="109"/>
      <c r="N39" s="109"/>
      <c r="O39" s="109"/>
      <c r="P39" s="110"/>
      <c r="Q39" s="109"/>
      <c r="R39" s="45"/>
      <c r="S39" s="44"/>
      <c r="T39" s="44"/>
      <c r="U39" s="44"/>
      <c r="V39" s="44"/>
      <c r="W39" s="44"/>
      <c r="X39" s="44"/>
      <c r="Y39" s="44"/>
      <c r="Z39" s="46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70"/>
      <c r="AO39" s="48"/>
      <c r="AP39" s="71"/>
      <c r="AQ39" s="69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50"/>
      <c r="BI39" s="50"/>
      <c r="BJ39" s="50"/>
      <c r="BK39" s="50"/>
      <c r="BL39" s="50"/>
      <c r="BM39" s="50"/>
      <c r="BN39" s="50"/>
      <c r="BO39" s="50"/>
      <c r="BP39" s="50"/>
      <c r="BQ39" s="72"/>
      <c r="BR39" s="51"/>
      <c r="BS39" s="51"/>
      <c r="BT39" s="51"/>
      <c r="BU39" s="44"/>
    </row>
    <row r="40" spans="1:73" ht="15" customHeight="1" x14ac:dyDescent="0.25">
      <c r="A40" s="63"/>
      <c r="B40" s="80" t="s">
        <v>136</v>
      </c>
      <c r="C40" s="96" t="s">
        <v>137</v>
      </c>
      <c r="D40" s="78">
        <v>39800</v>
      </c>
      <c r="E40" s="67" t="s">
        <v>38</v>
      </c>
      <c r="F40" s="109"/>
      <c r="G40" s="110"/>
      <c r="H40" s="109"/>
      <c r="I40" s="111"/>
      <c r="J40" s="109"/>
      <c r="K40" s="109"/>
      <c r="L40" s="110"/>
      <c r="M40" s="109"/>
      <c r="N40" s="109"/>
      <c r="O40" s="109"/>
      <c r="P40" s="110"/>
      <c r="Q40" s="109"/>
      <c r="R40" s="45"/>
      <c r="S40" s="44"/>
      <c r="T40" s="44"/>
      <c r="U40" s="44"/>
      <c r="V40" s="44"/>
      <c r="W40" s="44"/>
      <c r="X40" s="44"/>
      <c r="Y40" s="44"/>
      <c r="Z40" s="46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70"/>
      <c r="AO40" s="48"/>
      <c r="AP40" s="71"/>
      <c r="AQ40" s="69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50"/>
      <c r="BI40" s="50"/>
      <c r="BJ40" s="50"/>
      <c r="BK40" s="50"/>
      <c r="BL40" s="50"/>
      <c r="BM40" s="50"/>
      <c r="BN40" s="50"/>
      <c r="BO40" s="50"/>
      <c r="BP40" s="50"/>
      <c r="BQ40" s="72"/>
      <c r="BR40" s="51"/>
      <c r="BS40" s="51"/>
      <c r="BT40" s="51"/>
      <c r="BU40" s="44"/>
    </row>
    <row r="41" spans="1:73" ht="15" customHeight="1" x14ac:dyDescent="0.25">
      <c r="A41" s="63"/>
      <c r="B41" s="80" t="s">
        <v>138</v>
      </c>
      <c r="C41" s="96" t="s">
        <v>139</v>
      </c>
      <c r="D41" s="78">
        <v>32400</v>
      </c>
      <c r="E41" s="67" t="s">
        <v>38</v>
      </c>
      <c r="F41" s="109"/>
      <c r="G41" s="110"/>
      <c r="H41" s="109"/>
      <c r="I41" s="111"/>
      <c r="J41" s="109"/>
      <c r="K41" s="109"/>
      <c r="L41" s="110"/>
      <c r="M41" s="109"/>
      <c r="N41" s="109"/>
      <c r="O41" s="109"/>
      <c r="P41" s="110"/>
      <c r="Q41" s="109"/>
      <c r="R41" s="45"/>
      <c r="S41" s="44"/>
      <c r="T41" s="44"/>
      <c r="U41" s="44"/>
      <c r="V41" s="44"/>
      <c r="W41" s="44"/>
      <c r="X41" s="44"/>
      <c r="Y41" s="44"/>
      <c r="Z41" s="46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70"/>
      <c r="AO41" s="48"/>
      <c r="AP41" s="71"/>
      <c r="AQ41" s="69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50"/>
      <c r="BI41" s="50"/>
      <c r="BJ41" s="50"/>
      <c r="BK41" s="50"/>
      <c r="BL41" s="50"/>
      <c r="BM41" s="50"/>
      <c r="BN41" s="50"/>
      <c r="BO41" s="50"/>
      <c r="BP41" s="50"/>
      <c r="BQ41" s="72"/>
      <c r="BR41" s="51"/>
      <c r="BS41" s="51"/>
      <c r="BT41" s="51"/>
      <c r="BU41" s="44"/>
    </row>
    <row r="42" spans="1:73" ht="15" customHeight="1" x14ac:dyDescent="0.25">
      <c r="A42" s="63"/>
      <c r="B42" s="80" t="s">
        <v>140</v>
      </c>
      <c r="C42" s="96" t="s">
        <v>141</v>
      </c>
      <c r="D42" s="78">
        <v>46700</v>
      </c>
      <c r="E42" s="67" t="s">
        <v>38</v>
      </c>
      <c r="F42" s="109"/>
      <c r="G42" s="110"/>
      <c r="H42" s="109"/>
      <c r="I42" s="111"/>
      <c r="J42" s="109"/>
      <c r="K42" s="109"/>
      <c r="L42" s="110"/>
      <c r="M42" s="109"/>
      <c r="N42" s="109"/>
      <c r="O42" s="109"/>
      <c r="P42" s="110"/>
      <c r="Q42" s="109"/>
      <c r="R42" s="45"/>
      <c r="S42" s="44"/>
      <c r="T42" s="44"/>
      <c r="U42" s="44"/>
      <c r="V42" s="44"/>
      <c r="W42" s="44"/>
      <c r="X42" s="44"/>
      <c r="Y42" s="44"/>
      <c r="Z42" s="46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70"/>
      <c r="AO42" s="48"/>
      <c r="AP42" s="71"/>
      <c r="AQ42" s="69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50"/>
      <c r="BI42" s="50"/>
      <c r="BJ42" s="50"/>
      <c r="BK42" s="50"/>
      <c r="BL42" s="50"/>
      <c r="BM42" s="50"/>
      <c r="BN42" s="50"/>
      <c r="BO42" s="50"/>
      <c r="BP42" s="50"/>
      <c r="BQ42" s="72"/>
      <c r="BR42" s="51"/>
      <c r="BS42" s="51"/>
      <c r="BT42" s="51"/>
      <c r="BU42" s="44"/>
    </row>
    <row r="43" spans="1:73" ht="15" customHeight="1" x14ac:dyDescent="0.25">
      <c r="A43" s="63"/>
      <c r="B43" s="80" t="s">
        <v>142</v>
      </c>
      <c r="C43" s="96" t="s">
        <v>143</v>
      </c>
      <c r="D43" s="78">
        <v>73400</v>
      </c>
      <c r="E43" s="67" t="s">
        <v>38</v>
      </c>
      <c r="F43" s="109"/>
      <c r="G43" s="110"/>
      <c r="H43" s="109"/>
      <c r="I43" s="111"/>
      <c r="J43" s="109"/>
      <c r="K43" s="109"/>
      <c r="L43" s="110"/>
      <c r="M43" s="109"/>
      <c r="N43" s="109"/>
      <c r="O43" s="109"/>
      <c r="P43" s="110"/>
      <c r="Q43" s="109"/>
      <c r="R43" s="45"/>
      <c r="S43" s="44"/>
      <c r="T43" s="44"/>
      <c r="U43" s="44"/>
      <c r="V43" s="44"/>
      <c r="W43" s="44"/>
      <c r="X43" s="44"/>
      <c r="Y43" s="44"/>
      <c r="Z43" s="46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70"/>
      <c r="AO43" s="48"/>
      <c r="AP43" s="71"/>
      <c r="AQ43" s="69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50"/>
      <c r="BI43" s="50"/>
      <c r="BJ43" s="50"/>
      <c r="BK43" s="50"/>
      <c r="BL43" s="50"/>
      <c r="BM43" s="50"/>
      <c r="BN43" s="50"/>
      <c r="BO43" s="50"/>
      <c r="BP43" s="50"/>
      <c r="BQ43" s="72"/>
      <c r="BR43" s="51"/>
      <c r="BS43" s="51"/>
      <c r="BT43" s="51"/>
      <c r="BU43" s="44"/>
    </row>
    <row r="44" spans="1:73" ht="15" customHeight="1" x14ac:dyDescent="0.25">
      <c r="A44" s="63"/>
      <c r="B44" s="80" t="s">
        <v>142</v>
      </c>
      <c r="C44" s="96" t="s">
        <v>144</v>
      </c>
      <c r="D44" s="78">
        <v>73400</v>
      </c>
      <c r="E44" s="67" t="s">
        <v>38</v>
      </c>
      <c r="F44" s="109"/>
      <c r="G44" s="110"/>
      <c r="H44" s="109"/>
      <c r="I44" s="111"/>
      <c r="J44" s="109"/>
      <c r="K44" s="109"/>
      <c r="L44" s="110"/>
      <c r="M44" s="109"/>
      <c r="N44" s="109"/>
      <c r="O44" s="109"/>
      <c r="P44" s="110"/>
      <c r="Q44" s="109"/>
      <c r="R44" s="45"/>
      <c r="S44" s="44"/>
      <c r="T44" s="44"/>
      <c r="U44" s="44"/>
      <c r="V44" s="44"/>
      <c r="W44" s="44"/>
      <c r="X44" s="44"/>
      <c r="Y44" s="44"/>
      <c r="Z44" s="46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70"/>
      <c r="AO44" s="48"/>
      <c r="AP44" s="71"/>
      <c r="AQ44" s="69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50"/>
      <c r="BI44" s="50"/>
      <c r="BJ44" s="50"/>
      <c r="BK44" s="50"/>
      <c r="BL44" s="50"/>
      <c r="BM44" s="50"/>
      <c r="BN44" s="50"/>
      <c r="BO44" s="50"/>
      <c r="BP44" s="50"/>
      <c r="BQ44" s="72"/>
      <c r="BR44" s="51"/>
      <c r="BS44" s="51"/>
      <c r="BT44" s="51"/>
      <c r="BU44" s="44"/>
    </row>
    <row r="45" spans="1:73" ht="15" customHeight="1" x14ac:dyDescent="0.25">
      <c r="A45" s="63"/>
      <c r="B45" s="80"/>
      <c r="C45" s="96"/>
      <c r="D45" s="78"/>
      <c r="E45" s="78"/>
      <c r="F45" s="109"/>
      <c r="G45" s="110"/>
      <c r="H45" s="109"/>
      <c r="I45" s="111"/>
      <c r="J45" s="109"/>
      <c r="K45" s="109"/>
      <c r="L45" s="110"/>
      <c r="M45" s="109"/>
      <c r="N45" s="109"/>
      <c r="O45" s="109"/>
      <c r="P45" s="110"/>
      <c r="Q45" s="109"/>
      <c r="R45" s="45"/>
      <c r="S45" s="44"/>
      <c r="T45" s="44"/>
      <c r="U45" s="44"/>
      <c r="V45" s="44"/>
      <c r="W45" s="44"/>
      <c r="X45" s="44"/>
      <c r="Y45" s="44"/>
      <c r="Z45" s="46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70"/>
      <c r="AO45" s="48"/>
      <c r="AP45" s="71"/>
      <c r="AQ45" s="69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50"/>
      <c r="BI45" s="50"/>
      <c r="BJ45" s="50"/>
      <c r="BK45" s="50"/>
      <c r="BL45" s="50"/>
      <c r="BM45" s="50"/>
      <c r="BN45" s="50"/>
      <c r="BO45" s="50"/>
      <c r="BP45" s="50"/>
      <c r="BQ45" s="72"/>
      <c r="BR45" s="51"/>
      <c r="BS45" s="51"/>
      <c r="BT45" s="51"/>
      <c r="BU45" s="44"/>
    </row>
    <row r="46" spans="1:73" ht="14.25" customHeight="1" x14ac:dyDescent="0.25">
      <c r="A46" s="63" t="s">
        <v>93</v>
      </c>
      <c r="B46" s="104" t="s">
        <v>145</v>
      </c>
      <c r="C46" s="105"/>
      <c r="D46" s="106">
        <f>SUM(D47)</f>
        <v>8201942.8499999996</v>
      </c>
      <c r="E46" s="78"/>
      <c r="F46" s="109"/>
      <c r="G46" s="110"/>
      <c r="H46" s="109"/>
      <c r="I46" s="111"/>
      <c r="J46" s="109"/>
      <c r="K46" s="109"/>
      <c r="L46" s="110"/>
      <c r="M46" s="109"/>
      <c r="N46" s="109"/>
      <c r="O46" s="109"/>
      <c r="P46" s="110"/>
      <c r="Q46" s="109"/>
      <c r="R46" s="45"/>
      <c r="S46" s="44"/>
      <c r="T46" s="44"/>
      <c r="U46" s="44"/>
      <c r="V46" s="44"/>
      <c r="W46" s="44"/>
      <c r="X46" s="44"/>
      <c r="Y46" s="44"/>
      <c r="Z46" s="46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70"/>
      <c r="AO46" s="48"/>
      <c r="AP46" s="71"/>
      <c r="AQ46" s="69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50"/>
      <c r="BI46" s="50"/>
      <c r="BJ46" s="50"/>
      <c r="BK46" s="50"/>
      <c r="BL46" s="50"/>
      <c r="BM46" s="50"/>
      <c r="BN46" s="50"/>
      <c r="BO46" s="50"/>
      <c r="BP46" s="50"/>
      <c r="BQ46" s="72"/>
      <c r="BR46" s="51"/>
      <c r="BS46" s="51"/>
      <c r="BT46" s="51"/>
      <c r="BU46" s="44"/>
    </row>
    <row r="47" spans="1:73" ht="30.75" customHeight="1" x14ac:dyDescent="0.25">
      <c r="B47" s="80" t="s">
        <v>146</v>
      </c>
      <c r="C47" s="105" t="s">
        <v>147</v>
      </c>
      <c r="D47" s="78">
        <v>8201942.8499999996</v>
      </c>
      <c r="E47" s="67" t="s">
        <v>95</v>
      </c>
      <c r="F47" s="109"/>
      <c r="G47" s="110"/>
      <c r="H47" s="109"/>
      <c r="I47" s="111"/>
      <c r="J47" s="109"/>
      <c r="K47" s="109"/>
      <c r="L47" s="110"/>
      <c r="M47" s="109"/>
      <c r="N47" s="109"/>
      <c r="O47" s="109"/>
      <c r="P47" s="110"/>
      <c r="Q47" s="109"/>
      <c r="R47" s="45"/>
      <c r="S47" s="44"/>
      <c r="T47" s="44"/>
      <c r="U47" s="44"/>
      <c r="V47" s="44"/>
      <c r="W47" s="44"/>
      <c r="X47" s="44"/>
      <c r="Y47" s="44"/>
      <c r="Z47" s="46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70"/>
      <c r="AO47" s="48"/>
      <c r="AP47" s="71"/>
      <c r="AQ47" s="69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50"/>
      <c r="BI47" s="50"/>
      <c r="BJ47" s="50"/>
      <c r="BK47" s="50"/>
      <c r="BL47" s="50"/>
      <c r="BM47" s="50"/>
      <c r="BN47" s="50"/>
      <c r="BO47" s="50"/>
      <c r="BP47" s="50"/>
      <c r="BQ47" s="72"/>
      <c r="BR47" s="51"/>
      <c r="BS47" s="51"/>
      <c r="BT47" s="51"/>
      <c r="BU47" s="44"/>
    </row>
    <row r="48" spans="1:73" ht="15" customHeight="1" x14ac:dyDescent="0.25">
      <c r="A48" s="63"/>
      <c r="B48" s="80"/>
      <c r="C48" s="96"/>
      <c r="D48" s="78"/>
      <c r="E48" s="67"/>
      <c r="F48" s="109"/>
      <c r="G48" s="110"/>
      <c r="H48" s="109"/>
      <c r="I48" s="111"/>
      <c r="J48" s="109"/>
      <c r="K48" s="109"/>
      <c r="L48" s="110"/>
      <c r="M48" s="109"/>
      <c r="N48" s="109"/>
      <c r="O48" s="109"/>
      <c r="P48" s="110"/>
      <c r="Q48" s="109"/>
      <c r="R48" s="45"/>
      <c r="S48" s="44"/>
      <c r="T48" s="44"/>
      <c r="U48" s="44"/>
      <c r="V48" s="44"/>
      <c r="W48" s="44"/>
      <c r="X48" s="44"/>
      <c r="Y48" s="44"/>
      <c r="Z48" s="46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70"/>
      <c r="AO48" s="48"/>
      <c r="AP48" s="71"/>
      <c r="AQ48" s="69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50"/>
      <c r="BI48" s="50"/>
      <c r="BJ48" s="50"/>
      <c r="BK48" s="50"/>
      <c r="BL48" s="50"/>
      <c r="BM48" s="50"/>
      <c r="BN48" s="50"/>
      <c r="BO48" s="50"/>
      <c r="BP48" s="50"/>
      <c r="BQ48" s="72"/>
      <c r="BR48" s="51"/>
      <c r="BS48" s="51"/>
      <c r="BT48" s="51"/>
      <c r="BU48" s="44"/>
    </row>
    <row r="49" spans="1:123" ht="15" customHeight="1" x14ac:dyDescent="0.25">
      <c r="A49" s="103" t="s">
        <v>148</v>
      </c>
      <c r="B49" s="104" t="s">
        <v>149</v>
      </c>
      <c r="C49" s="96"/>
      <c r="D49" s="106">
        <f>SUM(D50)</f>
        <v>86500</v>
      </c>
      <c r="E49" s="67"/>
      <c r="F49" s="68"/>
      <c r="G49" s="68"/>
      <c r="H49" s="68"/>
      <c r="I49" s="69"/>
      <c r="J49" s="44"/>
      <c r="K49" s="44"/>
      <c r="L49" s="44"/>
      <c r="M49" s="44"/>
      <c r="N49" s="45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4"/>
      <c r="Z49" s="46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70"/>
      <c r="AO49" s="48"/>
      <c r="AP49" s="71"/>
      <c r="AQ49" s="69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50"/>
      <c r="BI49" s="50"/>
      <c r="BJ49" s="50"/>
      <c r="BK49" s="50"/>
      <c r="BL49" s="50"/>
      <c r="BM49" s="50"/>
      <c r="BN49" s="50"/>
      <c r="BO49" s="50"/>
      <c r="BP49" s="50"/>
      <c r="BQ49" s="72"/>
      <c r="BR49" s="51"/>
      <c r="BS49" s="51"/>
      <c r="BT49" s="51"/>
      <c r="BU49" s="44"/>
    </row>
    <row r="50" spans="1:123" ht="15" customHeight="1" x14ac:dyDescent="0.25">
      <c r="A50" s="63"/>
      <c r="B50" s="80" t="s">
        <v>150</v>
      </c>
      <c r="C50" s="96" t="s">
        <v>151</v>
      </c>
      <c r="D50" s="78">
        <v>86500</v>
      </c>
      <c r="E50" s="67" t="s">
        <v>38</v>
      </c>
      <c r="F50" s="68"/>
      <c r="G50" s="68"/>
      <c r="H50" s="68"/>
      <c r="I50" s="69"/>
      <c r="J50" s="44"/>
      <c r="K50" s="44"/>
      <c r="L50" s="44"/>
      <c r="M50" s="44"/>
      <c r="N50" s="45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4"/>
      <c r="Z50" s="46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70"/>
      <c r="AO50" s="48"/>
      <c r="AP50" s="71"/>
      <c r="AQ50" s="69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50"/>
      <c r="BI50" s="50"/>
      <c r="BJ50" s="50"/>
      <c r="BK50" s="50"/>
      <c r="BL50" s="50"/>
      <c r="BM50" s="50"/>
      <c r="BN50" s="50"/>
      <c r="BO50" s="50"/>
      <c r="BP50" s="50"/>
      <c r="BQ50" s="72"/>
      <c r="BR50" s="51"/>
      <c r="BS50" s="51"/>
      <c r="BT50" s="51"/>
      <c r="BU50" s="44"/>
    </row>
    <row r="51" spans="1:123" ht="15" customHeight="1" x14ac:dyDescent="0.25">
      <c r="A51" s="63"/>
      <c r="B51" s="107"/>
      <c r="D51" s="78"/>
      <c r="E51" s="67"/>
      <c r="F51" s="68"/>
      <c r="G51" s="68"/>
      <c r="H51" s="68"/>
      <c r="I51" s="69"/>
      <c r="J51" s="44"/>
      <c r="K51" s="44"/>
      <c r="L51" s="44"/>
      <c r="M51" s="44"/>
      <c r="N51" s="45"/>
      <c r="O51" s="45"/>
      <c r="P51" s="45"/>
      <c r="Q51" s="45"/>
      <c r="R51" s="45"/>
      <c r="S51" s="44"/>
      <c r="T51" s="44"/>
      <c r="U51" s="44"/>
      <c r="V51" s="44"/>
      <c r="W51" s="44"/>
      <c r="X51" s="44"/>
      <c r="Y51" s="44"/>
      <c r="Z51" s="46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70"/>
      <c r="AO51" s="48"/>
      <c r="AP51" s="71"/>
      <c r="AQ51" s="69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50"/>
      <c r="BI51" s="50"/>
      <c r="BJ51" s="50"/>
      <c r="BK51" s="50"/>
      <c r="BL51" s="50"/>
      <c r="BM51" s="50"/>
      <c r="BN51" s="50"/>
      <c r="BO51" s="50"/>
      <c r="BP51" s="50"/>
      <c r="BQ51" s="72"/>
      <c r="BR51" s="51"/>
      <c r="BS51" s="51"/>
      <c r="BT51" s="51"/>
      <c r="BU51" s="44"/>
    </row>
    <row r="52" spans="1:123" s="117" customFormat="1" ht="30" customHeight="1" x14ac:dyDescent="0.25">
      <c r="A52" s="103" t="s">
        <v>152</v>
      </c>
      <c r="B52" s="104" t="s">
        <v>153</v>
      </c>
      <c r="C52" s="96"/>
      <c r="D52" s="106">
        <f>SUM(D53:D54)</f>
        <v>555172</v>
      </c>
      <c r="E52" s="67"/>
      <c r="F52" s="68"/>
      <c r="G52" s="68"/>
      <c r="H52" s="68"/>
      <c r="I52" s="69"/>
      <c r="J52" s="44"/>
      <c r="K52" s="44"/>
      <c r="L52" s="44"/>
      <c r="M52" s="44"/>
      <c r="N52" s="45"/>
      <c r="O52" s="45"/>
      <c r="P52" s="45"/>
      <c r="Q52" s="45"/>
      <c r="R52" s="45"/>
      <c r="S52" s="44"/>
      <c r="T52" s="44"/>
      <c r="U52" s="44"/>
      <c r="V52" s="44"/>
      <c r="W52" s="44"/>
      <c r="X52" s="44"/>
      <c r="Y52" s="44"/>
      <c r="Z52" s="68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3"/>
      <c r="AQ52" s="114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5"/>
      <c r="BI52" s="115"/>
      <c r="BJ52" s="115"/>
      <c r="BK52" s="115"/>
      <c r="BL52" s="115"/>
      <c r="BM52" s="115"/>
      <c r="BN52" s="115"/>
      <c r="BO52" s="115"/>
      <c r="BP52" s="115"/>
      <c r="BQ52" s="116"/>
      <c r="BR52" s="115"/>
      <c r="BS52" s="115"/>
      <c r="BT52" s="115"/>
      <c r="BU52" s="115"/>
    </row>
    <row r="53" spans="1:123" s="117" customFormat="1" ht="30" customHeight="1" x14ac:dyDescent="0.25">
      <c r="A53" s="63"/>
      <c r="B53" s="107" t="s">
        <v>154</v>
      </c>
      <c r="C53" s="96" t="s">
        <v>155</v>
      </c>
      <c r="D53" s="78">
        <v>40000</v>
      </c>
      <c r="E53" s="67" t="s">
        <v>50</v>
      </c>
      <c r="F53" s="68"/>
      <c r="G53" s="68"/>
      <c r="H53" s="68"/>
      <c r="I53" s="69"/>
      <c r="J53" s="44"/>
      <c r="K53" s="44"/>
      <c r="L53" s="44"/>
      <c r="M53" s="44"/>
      <c r="N53" s="45"/>
      <c r="O53" s="45"/>
      <c r="P53" s="45"/>
      <c r="Q53" s="45"/>
      <c r="R53" s="45"/>
      <c r="S53" s="44"/>
      <c r="T53" s="44"/>
      <c r="U53" s="44"/>
      <c r="V53" s="44"/>
      <c r="W53" s="44"/>
      <c r="X53" s="44"/>
      <c r="Y53" s="44"/>
      <c r="Z53" s="68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4"/>
      <c r="AO53" s="112"/>
      <c r="AP53" s="118"/>
      <c r="AQ53" s="114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5"/>
      <c r="BI53" s="115"/>
      <c r="BJ53" s="115"/>
      <c r="BK53" s="115"/>
      <c r="BL53" s="115"/>
      <c r="BM53" s="115"/>
      <c r="BN53" s="115"/>
      <c r="BO53" s="115"/>
      <c r="BP53" s="115"/>
      <c r="BQ53" s="116"/>
      <c r="BR53" s="115"/>
      <c r="BS53" s="115"/>
      <c r="BT53" s="115"/>
      <c r="BU53" s="115"/>
    </row>
    <row r="54" spans="1:123" s="117" customFormat="1" ht="30" customHeight="1" x14ac:dyDescent="0.25">
      <c r="A54" s="63"/>
      <c r="B54" s="107" t="s">
        <v>156</v>
      </c>
      <c r="C54" s="96" t="s">
        <v>157</v>
      </c>
      <c r="D54" s="78">
        <v>515172</v>
      </c>
      <c r="E54" s="67" t="s">
        <v>107</v>
      </c>
      <c r="F54" s="68"/>
      <c r="G54" s="68"/>
      <c r="H54" s="68"/>
      <c r="I54" s="69"/>
      <c r="J54" s="44"/>
      <c r="K54" s="44"/>
      <c r="L54" s="44"/>
      <c r="M54" s="44"/>
      <c r="N54" s="45"/>
      <c r="O54" s="45"/>
      <c r="P54" s="45"/>
      <c r="Q54" s="45"/>
      <c r="R54" s="45"/>
      <c r="S54" s="44"/>
      <c r="T54" s="44"/>
      <c r="U54" s="44"/>
      <c r="V54" s="44"/>
      <c r="W54" s="44"/>
      <c r="X54" s="44"/>
      <c r="Y54" s="44"/>
      <c r="Z54" s="68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4"/>
      <c r="AO54" s="112"/>
      <c r="AP54" s="118"/>
      <c r="AQ54" s="114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5"/>
      <c r="BI54" s="115"/>
      <c r="BJ54" s="115"/>
      <c r="BK54" s="115"/>
      <c r="BL54" s="115"/>
      <c r="BM54" s="115"/>
      <c r="BN54" s="115"/>
      <c r="BO54" s="115"/>
      <c r="BP54" s="115"/>
      <c r="BQ54" s="116"/>
      <c r="BR54" s="115"/>
      <c r="BS54" s="115"/>
      <c r="BT54" s="115"/>
      <c r="BU54" s="115"/>
    </row>
    <row r="55" spans="1:123" s="117" customFormat="1" ht="30" customHeight="1" x14ac:dyDescent="0.25">
      <c r="A55" s="63"/>
      <c r="B55" s="107"/>
      <c r="C55" s="96"/>
      <c r="D55" s="78"/>
      <c r="E55" s="67"/>
      <c r="F55" s="68"/>
      <c r="G55" s="68"/>
      <c r="H55" s="68"/>
      <c r="I55" s="69"/>
      <c r="J55" s="44"/>
      <c r="K55" s="44"/>
      <c r="L55" s="44"/>
      <c r="M55" s="44"/>
      <c r="N55" s="45"/>
      <c r="O55" s="45"/>
      <c r="P55" s="45"/>
      <c r="Q55" s="45"/>
      <c r="R55" s="45"/>
      <c r="S55" s="44"/>
      <c r="T55" s="44"/>
      <c r="U55" s="44"/>
      <c r="V55" s="44"/>
      <c r="W55" s="44"/>
      <c r="X55" s="44"/>
      <c r="Y55" s="44"/>
      <c r="Z55" s="68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4"/>
      <c r="AO55" s="112"/>
      <c r="AP55" s="118"/>
      <c r="AQ55" s="114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5"/>
      <c r="BI55" s="115"/>
      <c r="BJ55" s="115"/>
      <c r="BK55" s="115"/>
      <c r="BL55" s="115"/>
      <c r="BM55" s="115"/>
      <c r="BN55" s="115"/>
      <c r="BO55" s="115"/>
      <c r="BP55" s="115"/>
      <c r="BQ55" s="116"/>
      <c r="BR55" s="115"/>
      <c r="BS55" s="115"/>
      <c r="BT55" s="115"/>
      <c r="BU55" s="115"/>
    </row>
    <row r="56" spans="1:123" s="117" customFormat="1" ht="30" customHeight="1" x14ac:dyDescent="0.25">
      <c r="A56" s="63" t="s">
        <v>158</v>
      </c>
      <c r="B56" s="104" t="s">
        <v>159</v>
      </c>
      <c r="C56" s="96"/>
      <c r="D56" s="106">
        <f>SUM(D57:D58)</f>
        <v>101620</v>
      </c>
      <c r="E56" s="67"/>
      <c r="F56" s="68"/>
      <c r="G56" s="68"/>
      <c r="H56" s="68"/>
      <c r="I56" s="69"/>
      <c r="J56" s="44"/>
      <c r="K56" s="44"/>
      <c r="L56" s="44"/>
      <c r="M56" s="44"/>
      <c r="N56" s="45"/>
      <c r="O56" s="45"/>
      <c r="P56" s="45"/>
      <c r="Q56" s="45"/>
      <c r="R56" s="45"/>
      <c r="S56" s="44"/>
      <c r="T56" s="44"/>
      <c r="U56" s="44"/>
      <c r="V56" s="44"/>
      <c r="W56" s="44"/>
      <c r="X56" s="44"/>
      <c r="Y56" s="44"/>
      <c r="Z56" s="68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4"/>
      <c r="AO56" s="112"/>
      <c r="AP56" s="118"/>
      <c r="AQ56" s="114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5"/>
      <c r="BI56" s="115"/>
      <c r="BJ56" s="115"/>
      <c r="BK56" s="115"/>
      <c r="BL56" s="115"/>
      <c r="BM56" s="115"/>
      <c r="BN56" s="115"/>
      <c r="BO56" s="115"/>
      <c r="BP56" s="115"/>
      <c r="BQ56" s="116"/>
      <c r="BR56" s="115"/>
      <c r="BS56" s="115"/>
      <c r="BT56" s="115"/>
      <c r="BU56" s="115"/>
    </row>
    <row r="57" spans="1:123" s="117" customFormat="1" ht="30" customHeight="1" x14ac:dyDescent="0.25">
      <c r="A57" s="63"/>
      <c r="B57" s="107" t="s">
        <v>160</v>
      </c>
      <c r="C57" s="96" t="s">
        <v>161</v>
      </c>
      <c r="D57" s="78">
        <v>86620</v>
      </c>
      <c r="E57" s="67" t="s">
        <v>26</v>
      </c>
      <c r="F57" s="68"/>
      <c r="G57" s="68"/>
      <c r="H57" s="68"/>
      <c r="I57" s="69"/>
      <c r="J57" s="44"/>
      <c r="K57" s="44"/>
      <c r="L57" s="44"/>
      <c r="M57" s="44"/>
      <c r="N57" s="45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4"/>
      <c r="Z57" s="68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4"/>
      <c r="AO57" s="112"/>
      <c r="AP57" s="118"/>
      <c r="AQ57" s="114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5"/>
      <c r="BI57" s="115"/>
      <c r="BJ57" s="115"/>
      <c r="BK57" s="115"/>
      <c r="BL57" s="115"/>
      <c r="BM57" s="115"/>
      <c r="BN57" s="115"/>
      <c r="BO57" s="115"/>
      <c r="BP57" s="115"/>
      <c r="BQ57" s="116"/>
      <c r="BR57" s="115"/>
      <c r="BS57" s="115"/>
      <c r="BT57" s="115"/>
      <c r="BU57" s="115"/>
    </row>
    <row r="58" spans="1:123" s="117" customFormat="1" ht="30" customHeight="1" x14ac:dyDescent="0.25">
      <c r="A58" s="63"/>
      <c r="B58" s="107" t="s">
        <v>162</v>
      </c>
      <c r="C58" s="105" t="s">
        <v>163</v>
      </c>
      <c r="D58" s="78">
        <v>15000</v>
      </c>
      <c r="E58" s="88" t="s">
        <v>38</v>
      </c>
      <c r="F58" s="119"/>
      <c r="G58" s="119"/>
      <c r="H58" s="119"/>
      <c r="I58" s="69"/>
      <c r="J58" s="44"/>
      <c r="K58" s="44"/>
      <c r="L58" s="44"/>
      <c r="M58" s="44"/>
      <c r="N58" s="45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4"/>
      <c r="Z58" s="68"/>
      <c r="AA58" s="112"/>
      <c r="AB58" s="112"/>
      <c r="AC58" s="118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4"/>
      <c r="AO58" s="112"/>
      <c r="AP58" s="118"/>
      <c r="AQ58" s="114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5"/>
      <c r="BI58" s="115"/>
      <c r="BJ58" s="115"/>
      <c r="BK58" s="115"/>
      <c r="BL58" s="115"/>
      <c r="BM58" s="115"/>
      <c r="BN58" s="115"/>
      <c r="BO58" s="115"/>
      <c r="BP58" s="116"/>
      <c r="BQ58" s="116"/>
      <c r="BR58" s="115"/>
      <c r="BS58" s="115"/>
      <c r="BT58" s="115"/>
      <c r="BU58" s="115"/>
    </row>
    <row r="59" spans="1:123" s="117" customFormat="1" ht="30" customHeight="1" x14ac:dyDescent="0.25">
      <c r="A59" s="63"/>
      <c r="B59" s="107"/>
      <c r="C59" s="105"/>
      <c r="D59" s="78"/>
      <c r="E59" s="88"/>
      <c r="F59" s="119"/>
      <c r="G59" s="119"/>
      <c r="H59" s="119"/>
      <c r="I59" s="69"/>
      <c r="J59" s="44"/>
      <c r="K59" s="44"/>
      <c r="L59" s="44"/>
      <c r="M59" s="44"/>
      <c r="N59" s="45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4"/>
      <c r="Z59" s="68"/>
      <c r="AA59" s="112"/>
      <c r="AB59" s="112"/>
      <c r="AC59" s="118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4"/>
      <c r="AO59" s="112"/>
      <c r="AP59" s="118"/>
      <c r="AQ59" s="114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5"/>
      <c r="BI59" s="115"/>
      <c r="BJ59" s="115"/>
      <c r="BK59" s="115"/>
      <c r="BL59" s="115"/>
      <c r="BM59" s="115"/>
      <c r="BN59" s="115"/>
      <c r="BO59" s="115"/>
      <c r="BP59" s="116"/>
      <c r="BQ59" s="116"/>
      <c r="BR59" s="115"/>
      <c r="BS59" s="115"/>
      <c r="BT59" s="115"/>
      <c r="BU59" s="115"/>
    </row>
    <row r="60" spans="1:123" s="120" customFormat="1" ht="21" customHeight="1" x14ac:dyDescent="0.25">
      <c r="A60" s="103"/>
      <c r="B60" s="104" t="s">
        <v>164</v>
      </c>
      <c r="C60" s="117"/>
      <c r="D60" s="106">
        <f>SUM(D61:D65)</f>
        <v>7420452.1600000001</v>
      </c>
      <c r="G60" s="121"/>
      <c r="H60" s="12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68"/>
      <c r="AA60" s="112"/>
      <c r="AB60" s="112"/>
      <c r="AC60" s="118"/>
      <c r="AD60" s="112"/>
      <c r="AE60" s="112"/>
      <c r="AF60" s="112"/>
      <c r="AG60" s="112"/>
      <c r="AH60" s="112"/>
      <c r="AI60" s="112"/>
      <c r="AJ60" s="112"/>
      <c r="AK60" s="112"/>
      <c r="AL60" s="112"/>
      <c r="AM60" s="123"/>
      <c r="AN60" s="112"/>
      <c r="AO60" s="112"/>
      <c r="AP60" s="113"/>
      <c r="AQ60" s="114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5"/>
      <c r="BI60" s="115"/>
      <c r="BJ60" s="115"/>
      <c r="BK60" s="115"/>
      <c r="BL60" s="115"/>
      <c r="BM60" s="115"/>
      <c r="BN60" s="115"/>
      <c r="BO60" s="115"/>
      <c r="BP60" s="116"/>
      <c r="BQ60" s="116"/>
      <c r="BR60" s="115"/>
      <c r="BS60" s="115"/>
      <c r="BT60" s="115"/>
      <c r="BU60" s="115"/>
    </row>
    <row r="61" spans="1:123" s="120" customFormat="1" ht="35.25" customHeight="1" x14ac:dyDescent="0.25">
      <c r="A61" s="124"/>
      <c r="B61" s="107" t="s">
        <v>165</v>
      </c>
      <c r="C61" s="105" t="s">
        <v>166</v>
      </c>
      <c r="D61" s="78">
        <v>6249110.5599999996</v>
      </c>
      <c r="E61" s="67" t="s">
        <v>95</v>
      </c>
      <c r="F61" s="68"/>
      <c r="G61" s="68"/>
      <c r="H61" s="68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68"/>
      <c r="AA61" s="112"/>
      <c r="AB61" s="112"/>
      <c r="AC61" s="118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3"/>
      <c r="AQ61" s="114"/>
      <c r="AR61" s="112"/>
      <c r="AS61" s="112"/>
      <c r="AT61" s="112"/>
      <c r="AU61" s="112"/>
      <c r="AV61" s="112"/>
      <c r="AW61" s="44"/>
      <c r="AX61" s="44"/>
      <c r="AY61" s="44"/>
      <c r="AZ61" s="44"/>
      <c r="BA61" s="44"/>
      <c r="BB61" s="112"/>
      <c r="BC61" s="112"/>
      <c r="BD61" s="112"/>
      <c r="BE61" s="112"/>
      <c r="BF61" s="112"/>
      <c r="BG61" s="112"/>
      <c r="BH61" s="115"/>
      <c r="BI61" s="115"/>
      <c r="BJ61" s="115"/>
      <c r="BK61" s="115"/>
      <c r="BL61" s="115"/>
      <c r="BM61" s="115"/>
      <c r="BN61" s="115"/>
      <c r="BO61" s="115"/>
      <c r="BP61" s="115"/>
      <c r="BQ61" s="116"/>
      <c r="BR61" s="115"/>
      <c r="BS61" s="115"/>
      <c r="BT61" s="115"/>
      <c r="BU61" s="115"/>
    </row>
    <row r="62" spans="1:123" s="126" customFormat="1" ht="27.75" customHeight="1" x14ac:dyDescent="0.25">
      <c r="A62" s="125"/>
      <c r="B62" s="107" t="s">
        <v>167</v>
      </c>
      <c r="C62" s="105" t="s">
        <v>168</v>
      </c>
      <c r="D62" s="78">
        <v>498912.36</v>
      </c>
      <c r="E62" s="67" t="s">
        <v>95</v>
      </c>
      <c r="F62" s="68"/>
      <c r="G62" s="68"/>
      <c r="H62" s="68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68"/>
      <c r="AA62" s="112"/>
      <c r="AB62" s="112"/>
      <c r="AC62" s="118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3"/>
      <c r="AQ62" s="114"/>
      <c r="AR62" s="112"/>
      <c r="AS62" s="112"/>
      <c r="AT62" s="112"/>
      <c r="AU62" s="112"/>
      <c r="AV62" s="112"/>
      <c r="AW62" s="44"/>
      <c r="AX62" s="44"/>
      <c r="AY62" s="44"/>
      <c r="AZ62" s="44"/>
      <c r="BA62" s="44"/>
      <c r="BB62" s="112"/>
      <c r="BC62" s="112"/>
      <c r="BD62" s="112"/>
      <c r="BE62" s="112"/>
      <c r="BF62" s="112"/>
      <c r="BG62" s="112"/>
      <c r="BH62" s="115"/>
      <c r="BI62" s="115"/>
      <c r="BJ62" s="115"/>
      <c r="BK62" s="115"/>
      <c r="BL62" s="115"/>
      <c r="BM62" s="115"/>
      <c r="BN62" s="115"/>
      <c r="BO62" s="115"/>
      <c r="BP62" s="115"/>
      <c r="BQ62" s="116"/>
      <c r="BR62" s="115"/>
      <c r="BS62" s="115"/>
      <c r="BT62" s="115"/>
      <c r="BU62" s="115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</row>
    <row r="63" spans="1:123" s="126" customFormat="1" ht="28.5" customHeight="1" x14ac:dyDescent="0.25">
      <c r="A63" s="127"/>
      <c r="B63" s="107" t="s">
        <v>169</v>
      </c>
      <c r="C63" s="105" t="s">
        <v>170</v>
      </c>
      <c r="D63" s="78">
        <v>194979</v>
      </c>
      <c r="E63" s="67" t="s">
        <v>95</v>
      </c>
      <c r="F63" s="68"/>
      <c r="G63" s="68"/>
      <c r="H63" s="68"/>
      <c r="I63" s="112"/>
      <c r="J63" s="112"/>
      <c r="K63" s="112"/>
      <c r="L63" s="112"/>
      <c r="M63" s="112"/>
      <c r="N63" s="112"/>
      <c r="O63" s="112"/>
      <c r="P63" s="112"/>
      <c r="Q63" s="112"/>
      <c r="R63" s="128"/>
      <c r="S63" s="112"/>
      <c r="T63" s="112"/>
      <c r="U63" s="112"/>
      <c r="V63" s="112"/>
      <c r="W63" s="112"/>
      <c r="X63" s="112"/>
      <c r="Y63" s="112"/>
      <c r="Z63" s="68"/>
      <c r="AA63" s="112"/>
      <c r="AB63" s="112"/>
      <c r="AC63" s="118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3"/>
      <c r="AQ63" s="114"/>
      <c r="AR63" s="112"/>
      <c r="AS63" s="112"/>
      <c r="AT63" s="112"/>
      <c r="AU63" s="112"/>
      <c r="AV63" s="112"/>
      <c r="AW63" s="44"/>
      <c r="AX63" s="44"/>
      <c r="AY63" s="44"/>
      <c r="AZ63" s="44"/>
      <c r="BA63" s="44"/>
      <c r="BB63" s="112"/>
      <c r="BC63" s="112"/>
      <c r="BD63" s="112"/>
      <c r="BE63" s="112"/>
      <c r="BF63" s="112"/>
      <c r="BG63" s="112"/>
      <c r="BH63" s="115"/>
      <c r="BI63" s="115"/>
      <c r="BJ63" s="115"/>
      <c r="BK63" s="115"/>
      <c r="BL63" s="115"/>
      <c r="BM63" s="115"/>
      <c r="BN63" s="115"/>
      <c r="BO63" s="115"/>
      <c r="BP63" s="115"/>
      <c r="BQ63" s="116"/>
      <c r="BR63" s="115"/>
      <c r="BS63" s="115"/>
      <c r="BT63" s="115"/>
      <c r="BU63" s="115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  <c r="DO63" s="120"/>
      <c r="DP63" s="120"/>
      <c r="DQ63" s="120"/>
      <c r="DR63" s="120"/>
      <c r="DS63" s="120"/>
    </row>
    <row r="64" spans="1:123" s="126" customFormat="1" ht="28.5" customHeight="1" x14ac:dyDescent="0.25">
      <c r="A64" s="127"/>
      <c r="B64" s="107" t="s">
        <v>171</v>
      </c>
      <c r="C64" s="105" t="s">
        <v>172</v>
      </c>
      <c r="D64" s="78">
        <v>10000</v>
      </c>
      <c r="E64" s="67" t="s">
        <v>95</v>
      </c>
      <c r="F64" s="68"/>
      <c r="G64" s="68"/>
      <c r="H64" s="68"/>
      <c r="I64" s="112"/>
      <c r="J64" s="112"/>
      <c r="K64" s="112"/>
      <c r="L64" s="112"/>
      <c r="M64" s="112"/>
      <c r="N64" s="112"/>
      <c r="O64" s="112"/>
      <c r="P64" s="112"/>
      <c r="Q64" s="112"/>
      <c r="R64" s="128"/>
      <c r="S64" s="112"/>
      <c r="T64" s="112"/>
      <c r="U64" s="112"/>
      <c r="V64" s="112"/>
      <c r="W64" s="112"/>
      <c r="X64" s="112"/>
      <c r="Y64" s="112"/>
      <c r="Z64" s="68"/>
      <c r="AA64" s="112"/>
      <c r="AB64" s="112"/>
      <c r="AC64" s="118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3"/>
      <c r="AQ64" s="114"/>
      <c r="AR64" s="112"/>
      <c r="AS64" s="112"/>
      <c r="AT64" s="112"/>
      <c r="AU64" s="112"/>
      <c r="AV64" s="112"/>
      <c r="AW64" s="44"/>
      <c r="AX64" s="44"/>
      <c r="AY64" s="44"/>
      <c r="AZ64" s="44"/>
      <c r="BA64" s="44"/>
      <c r="BB64" s="112"/>
      <c r="BC64" s="112"/>
      <c r="BD64" s="112"/>
      <c r="BE64" s="112"/>
      <c r="BF64" s="112"/>
      <c r="BG64" s="112"/>
      <c r="BH64" s="115"/>
      <c r="BI64" s="115"/>
      <c r="BJ64" s="115"/>
      <c r="BK64" s="115"/>
      <c r="BL64" s="115"/>
      <c r="BM64" s="115"/>
      <c r="BN64" s="115"/>
      <c r="BO64" s="115"/>
      <c r="BP64" s="115"/>
      <c r="BQ64" s="116"/>
      <c r="BR64" s="115"/>
      <c r="BS64" s="115"/>
      <c r="BT64" s="115"/>
      <c r="BU64" s="115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  <c r="DO64" s="120"/>
      <c r="DP64" s="120"/>
      <c r="DQ64" s="120"/>
      <c r="DR64" s="120"/>
      <c r="DS64" s="120"/>
    </row>
    <row r="65" spans="1:123" s="126" customFormat="1" ht="28.5" customHeight="1" x14ac:dyDescent="0.25">
      <c r="A65" s="127"/>
      <c r="B65" s="103" t="s">
        <v>173</v>
      </c>
      <c r="C65" s="129" t="s">
        <v>174</v>
      </c>
      <c r="D65" s="130">
        <v>467450.24</v>
      </c>
      <c r="E65" s="67" t="s">
        <v>95</v>
      </c>
      <c r="F65" s="68"/>
      <c r="G65" s="68"/>
      <c r="H65" s="68"/>
      <c r="I65" s="112"/>
      <c r="J65" s="112"/>
      <c r="K65" s="112"/>
      <c r="L65" s="112"/>
      <c r="M65" s="112"/>
      <c r="N65" s="112"/>
      <c r="O65" s="112"/>
      <c r="P65" s="112"/>
      <c r="Q65" s="112"/>
      <c r="R65" s="128"/>
      <c r="S65" s="112"/>
      <c r="T65" s="112"/>
      <c r="U65" s="112"/>
      <c r="V65" s="112"/>
      <c r="W65" s="112"/>
      <c r="X65" s="112"/>
      <c r="Y65" s="112"/>
      <c r="Z65" s="68"/>
      <c r="AA65" s="112"/>
      <c r="AB65" s="112"/>
      <c r="AC65" s="118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3"/>
      <c r="AQ65" s="114"/>
      <c r="AR65" s="112"/>
      <c r="AS65" s="112"/>
      <c r="AT65" s="112"/>
      <c r="AU65" s="112"/>
      <c r="AV65" s="112"/>
      <c r="AW65" s="44"/>
      <c r="AX65" s="44"/>
      <c r="AY65" s="44"/>
      <c r="AZ65" s="44"/>
      <c r="BA65" s="44"/>
      <c r="BB65" s="112"/>
      <c r="BC65" s="112"/>
      <c r="BD65" s="112"/>
      <c r="BE65" s="112"/>
      <c r="BF65" s="112"/>
      <c r="BG65" s="112"/>
      <c r="BH65" s="115"/>
      <c r="BI65" s="115"/>
      <c r="BJ65" s="115"/>
      <c r="BK65" s="115"/>
      <c r="BL65" s="115"/>
      <c r="BM65" s="115"/>
      <c r="BN65" s="115"/>
      <c r="BO65" s="115"/>
      <c r="BP65" s="115"/>
      <c r="BQ65" s="116"/>
      <c r="BR65" s="115"/>
      <c r="BS65" s="115"/>
      <c r="BT65" s="115"/>
      <c r="BU65" s="115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  <c r="DO65" s="120"/>
      <c r="DP65" s="120"/>
      <c r="DQ65" s="120"/>
      <c r="DR65" s="120"/>
      <c r="DS65" s="120"/>
    </row>
    <row r="66" spans="1:123" s="126" customFormat="1" ht="28.5" customHeight="1" x14ac:dyDescent="0.25">
      <c r="A66" s="127"/>
      <c r="B66" s="103"/>
      <c r="C66" s="129"/>
      <c r="D66" s="130"/>
      <c r="E66" s="67"/>
      <c r="F66" s="68"/>
      <c r="G66" s="68"/>
      <c r="H66" s="68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68"/>
      <c r="AA66" s="112"/>
      <c r="AB66" s="112"/>
      <c r="AC66" s="118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3"/>
      <c r="AQ66" s="114"/>
      <c r="AR66" s="112"/>
      <c r="AS66" s="112"/>
      <c r="AT66" s="112"/>
      <c r="AU66" s="112"/>
      <c r="AV66" s="112"/>
      <c r="AW66" s="44"/>
      <c r="AX66" s="44"/>
      <c r="AY66" s="44"/>
      <c r="AZ66" s="44"/>
      <c r="BA66" s="44"/>
      <c r="BB66" s="112"/>
      <c r="BC66" s="112"/>
      <c r="BD66" s="112"/>
      <c r="BE66" s="112"/>
      <c r="BF66" s="112"/>
      <c r="BG66" s="112"/>
      <c r="BH66" s="115"/>
      <c r="BI66" s="115"/>
      <c r="BJ66" s="115"/>
      <c r="BK66" s="115"/>
      <c r="BL66" s="115"/>
      <c r="BM66" s="115"/>
      <c r="BN66" s="115"/>
      <c r="BO66" s="115"/>
      <c r="BP66" s="115"/>
      <c r="BQ66" s="116"/>
      <c r="BR66" s="115"/>
      <c r="BS66" s="115"/>
      <c r="BT66" s="115"/>
      <c r="BU66" s="115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  <c r="DO66" s="120"/>
      <c r="DP66" s="120"/>
      <c r="DQ66" s="120"/>
      <c r="DR66" s="120"/>
      <c r="DS66" s="120"/>
    </row>
    <row r="67" spans="1:123" s="126" customFormat="1" ht="28.5" customHeight="1" x14ac:dyDescent="0.25">
      <c r="A67" s="103" t="s">
        <v>100</v>
      </c>
      <c r="B67" s="104" t="s">
        <v>175</v>
      </c>
      <c r="C67" s="117"/>
      <c r="D67" s="106">
        <f>SUM(D68:D72)</f>
        <v>1963814.51</v>
      </c>
      <c r="E67" s="67"/>
      <c r="F67" s="68">
        <f>D67-1963814.51</f>
        <v>0</v>
      </c>
      <c r="G67" s="68"/>
      <c r="H67" s="68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68"/>
      <c r="AA67" s="112"/>
      <c r="AB67" s="112"/>
      <c r="AC67" s="118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3"/>
      <c r="AQ67" s="114"/>
      <c r="AR67" s="112"/>
      <c r="AS67" s="112"/>
      <c r="AT67" s="112"/>
      <c r="AU67" s="112"/>
      <c r="AV67" s="112"/>
      <c r="AW67" s="44"/>
      <c r="AX67" s="44"/>
      <c r="AY67" s="44"/>
      <c r="AZ67" s="44"/>
      <c r="BA67" s="44"/>
      <c r="BB67" s="112"/>
      <c r="BC67" s="112"/>
      <c r="BD67" s="112"/>
      <c r="BE67" s="112"/>
      <c r="BF67" s="112"/>
      <c r="BG67" s="112"/>
      <c r="BH67" s="115"/>
      <c r="BI67" s="115"/>
      <c r="BJ67" s="115"/>
      <c r="BK67" s="115"/>
      <c r="BL67" s="115"/>
      <c r="BM67" s="115"/>
      <c r="BN67" s="115"/>
      <c r="BO67" s="115"/>
      <c r="BP67" s="115"/>
      <c r="BQ67" s="116"/>
      <c r="BR67" s="115"/>
      <c r="BS67" s="115"/>
      <c r="BT67" s="115"/>
      <c r="BU67" s="115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  <c r="DO67" s="120"/>
      <c r="DP67" s="120"/>
      <c r="DQ67" s="120"/>
      <c r="DR67" s="120"/>
      <c r="DS67" s="120"/>
    </row>
    <row r="68" spans="1:123" s="126" customFormat="1" ht="28.5" customHeight="1" x14ac:dyDescent="0.25">
      <c r="A68" s="131"/>
      <c r="B68" s="103" t="s">
        <v>176</v>
      </c>
      <c r="C68" s="96" t="s">
        <v>177</v>
      </c>
      <c r="D68" s="78">
        <v>983460</v>
      </c>
      <c r="E68" s="67" t="s">
        <v>47</v>
      </c>
      <c r="F68" s="68">
        <f>17720</f>
        <v>17720</v>
      </c>
      <c r="G68" s="68">
        <f>D68+F68</f>
        <v>1001180</v>
      </c>
      <c r="H68" s="68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68"/>
      <c r="AA68" s="112"/>
      <c r="AB68" s="112"/>
      <c r="AC68" s="118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3"/>
      <c r="AQ68" s="114"/>
      <c r="AR68" s="112"/>
      <c r="AS68" s="112"/>
      <c r="AT68" s="112"/>
      <c r="AU68" s="112"/>
      <c r="AV68" s="112"/>
      <c r="AW68" s="44"/>
      <c r="AX68" s="44"/>
      <c r="AY68" s="44"/>
      <c r="AZ68" s="44"/>
      <c r="BA68" s="44"/>
      <c r="BB68" s="112"/>
      <c r="BC68" s="112"/>
      <c r="BD68" s="112"/>
      <c r="BE68" s="112"/>
      <c r="BF68" s="112"/>
      <c r="BG68" s="112"/>
      <c r="BH68" s="115"/>
      <c r="BI68" s="115"/>
      <c r="BJ68" s="115"/>
      <c r="BK68" s="115"/>
      <c r="BL68" s="115"/>
      <c r="BM68" s="115"/>
      <c r="BN68" s="115"/>
      <c r="BO68" s="115"/>
      <c r="BP68" s="115"/>
      <c r="BQ68" s="116"/>
      <c r="BR68" s="115"/>
      <c r="BS68" s="115"/>
      <c r="BT68" s="115"/>
      <c r="BU68" s="115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  <c r="DO68" s="120"/>
      <c r="DP68" s="120"/>
      <c r="DQ68" s="120"/>
      <c r="DR68" s="120"/>
      <c r="DS68" s="120"/>
    </row>
    <row r="69" spans="1:123" s="126" customFormat="1" ht="28.5" customHeight="1" x14ac:dyDescent="0.25">
      <c r="A69" s="131"/>
      <c r="B69" s="132" t="s">
        <v>178</v>
      </c>
      <c r="C69" s="133" t="s">
        <v>179</v>
      </c>
      <c r="D69" s="78">
        <v>519844</v>
      </c>
      <c r="E69" s="67" t="s">
        <v>107</v>
      </c>
      <c r="F69" s="68"/>
      <c r="G69" s="68"/>
      <c r="H69" s="68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68"/>
      <c r="AA69" s="112"/>
      <c r="AB69" s="112"/>
      <c r="AC69" s="118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3"/>
      <c r="AQ69" s="114"/>
      <c r="AR69" s="112"/>
      <c r="AS69" s="112"/>
      <c r="AT69" s="112"/>
      <c r="AU69" s="112"/>
      <c r="AV69" s="112"/>
      <c r="AW69" s="44"/>
      <c r="AX69" s="44"/>
      <c r="AY69" s="44"/>
      <c r="AZ69" s="44"/>
      <c r="BA69" s="44"/>
      <c r="BB69" s="112"/>
      <c r="BC69" s="112"/>
      <c r="BD69" s="112"/>
      <c r="BE69" s="112"/>
      <c r="BF69" s="112"/>
      <c r="BG69" s="112"/>
      <c r="BH69" s="115"/>
      <c r="BI69" s="115"/>
      <c r="BJ69" s="115"/>
      <c r="BK69" s="115"/>
      <c r="BL69" s="115"/>
      <c r="BM69" s="115"/>
      <c r="BN69" s="115"/>
      <c r="BO69" s="115"/>
      <c r="BP69" s="115"/>
      <c r="BQ69" s="116"/>
      <c r="BR69" s="115"/>
      <c r="BS69" s="115"/>
      <c r="BT69" s="115"/>
      <c r="BU69" s="115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  <c r="DO69" s="120"/>
      <c r="DP69" s="120"/>
      <c r="DQ69" s="120"/>
      <c r="DR69" s="120"/>
      <c r="DS69" s="120"/>
    </row>
    <row r="70" spans="1:123" s="126" customFormat="1" ht="28.5" customHeight="1" x14ac:dyDescent="0.25">
      <c r="A70" s="127"/>
      <c r="B70" s="132" t="s">
        <v>180</v>
      </c>
      <c r="C70" s="133" t="s">
        <v>181</v>
      </c>
      <c r="D70" s="78">
        <v>172094.71</v>
      </c>
      <c r="E70" s="67" t="s">
        <v>28</v>
      </c>
      <c r="F70" s="68"/>
      <c r="G70" s="68"/>
      <c r="H70" s="68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68"/>
      <c r="AA70" s="112"/>
      <c r="AB70" s="112"/>
      <c r="AC70" s="118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3"/>
      <c r="AQ70" s="114"/>
      <c r="AR70" s="112"/>
      <c r="AS70" s="112"/>
      <c r="AT70" s="112"/>
      <c r="AU70" s="112"/>
      <c r="AV70" s="112"/>
      <c r="AW70" s="44"/>
      <c r="AX70" s="44"/>
      <c r="AY70" s="44"/>
      <c r="AZ70" s="44"/>
      <c r="BA70" s="44"/>
      <c r="BB70" s="112"/>
      <c r="BC70" s="112"/>
      <c r="BD70" s="112"/>
      <c r="BE70" s="112"/>
      <c r="BF70" s="112"/>
      <c r="BG70" s="112"/>
      <c r="BH70" s="115"/>
      <c r="BI70" s="115"/>
      <c r="BJ70" s="115"/>
      <c r="BK70" s="115"/>
      <c r="BL70" s="115"/>
      <c r="BM70" s="115"/>
      <c r="BN70" s="115"/>
      <c r="BO70" s="115"/>
      <c r="BP70" s="115"/>
      <c r="BQ70" s="116"/>
      <c r="BR70" s="115"/>
      <c r="BS70" s="115"/>
      <c r="BT70" s="115"/>
      <c r="BU70" s="115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  <c r="DO70" s="120"/>
      <c r="DP70" s="120"/>
      <c r="DQ70" s="120"/>
      <c r="DR70" s="120"/>
      <c r="DS70" s="120"/>
    </row>
    <row r="71" spans="1:123" s="126" customFormat="1" ht="28.5" customHeight="1" x14ac:dyDescent="0.25">
      <c r="A71" s="127"/>
      <c r="B71" s="132" t="s">
        <v>182</v>
      </c>
      <c r="C71" s="133" t="s">
        <v>183</v>
      </c>
      <c r="D71" s="78">
        <v>215011</v>
      </c>
      <c r="E71" s="67" t="s">
        <v>25</v>
      </c>
      <c r="F71" s="68"/>
      <c r="G71" s="68"/>
      <c r="H71" s="68"/>
      <c r="I71" s="134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68"/>
      <c r="AA71" s="112"/>
      <c r="AB71" s="112"/>
      <c r="AC71" s="118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3"/>
      <c r="AQ71" s="114"/>
      <c r="AR71" s="112"/>
      <c r="AS71" s="112"/>
      <c r="AT71" s="112"/>
      <c r="AU71" s="112"/>
      <c r="AV71" s="112"/>
      <c r="AW71" s="44"/>
      <c r="AX71" s="44"/>
      <c r="AY71" s="44"/>
      <c r="AZ71" s="44"/>
      <c r="BA71" s="44"/>
      <c r="BB71" s="112"/>
      <c r="BC71" s="112"/>
      <c r="BD71" s="112"/>
      <c r="BE71" s="112"/>
      <c r="BF71" s="112"/>
      <c r="BG71" s="112"/>
      <c r="BH71" s="115"/>
      <c r="BI71" s="115"/>
      <c r="BJ71" s="115"/>
      <c r="BK71" s="115"/>
      <c r="BL71" s="115"/>
      <c r="BM71" s="115"/>
      <c r="BN71" s="115"/>
      <c r="BO71" s="115"/>
      <c r="BP71" s="115"/>
      <c r="BQ71" s="116"/>
      <c r="BR71" s="115"/>
      <c r="BS71" s="115"/>
      <c r="BT71" s="115"/>
      <c r="BU71" s="115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  <c r="DO71" s="120"/>
      <c r="DP71" s="120"/>
      <c r="DQ71" s="120"/>
      <c r="DR71" s="120"/>
      <c r="DS71" s="120"/>
    </row>
    <row r="72" spans="1:123" s="126" customFormat="1" ht="28.5" customHeight="1" x14ac:dyDescent="0.25">
      <c r="A72" s="127"/>
      <c r="B72" s="132" t="s">
        <v>184</v>
      </c>
      <c r="C72" s="133" t="s">
        <v>185</v>
      </c>
      <c r="D72" s="78">
        <v>73404.800000000003</v>
      </c>
      <c r="E72" s="67" t="s">
        <v>29</v>
      </c>
      <c r="F72" s="68"/>
      <c r="G72" s="68"/>
      <c r="H72" s="68"/>
      <c r="I72" s="135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68"/>
      <c r="AA72" s="112"/>
      <c r="AB72" s="112"/>
      <c r="AC72" s="118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3"/>
      <c r="AQ72" s="114"/>
      <c r="AR72" s="112"/>
      <c r="AS72" s="112"/>
      <c r="AT72" s="112"/>
      <c r="AU72" s="112"/>
      <c r="AV72" s="112"/>
      <c r="AW72" s="44"/>
      <c r="AX72" s="44"/>
      <c r="AY72" s="44"/>
      <c r="AZ72" s="44"/>
      <c r="BA72" s="44"/>
      <c r="BB72" s="112"/>
      <c r="BC72" s="112"/>
      <c r="BD72" s="112"/>
      <c r="BE72" s="112"/>
      <c r="BF72" s="112"/>
      <c r="BG72" s="112"/>
      <c r="BH72" s="115"/>
      <c r="BI72" s="115"/>
      <c r="BJ72" s="115"/>
      <c r="BK72" s="115"/>
      <c r="BL72" s="115"/>
      <c r="BM72" s="115"/>
      <c r="BN72" s="115"/>
      <c r="BO72" s="115"/>
      <c r="BP72" s="115"/>
      <c r="BQ72" s="116"/>
      <c r="BR72" s="115"/>
      <c r="BS72" s="115"/>
      <c r="BT72" s="115"/>
      <c r="BU72" s="115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  <c r="DO72" s="120"/>
      <c r="DP72" s="120"/>
      <c r="DQ72" s="120"/>
      <c r="DR72" s="120"/>
      <c r="DS72" s="120"/>
    </row>
    <row r="73" spans="1:123" s="148" customFormat="1" ht="28.5" customHeight="1" x14ac:dyDescent="0.25">
      <c r="A73" s="136"/>
      <c r="B73" s="137"/>
      <c r="C73" s="138"/>
      <c r="D73" s="137"/>
      <c r="E73" s="139"/>
      <c r="F73" s="140"/>
      <c r="G73" s="140"/>
      <c r="H73" s="140"/>
      <c r="I73" s="141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0"/>
      <c r="AA73" s="142"/>
      <c r="AB73" s="142"/>
      <c r="AC73" s="143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4"/>
      <c r="AQ73" s="141"/>
      <c r="AR73" s="142"/>
      <c r="AS73" s="142"/>
      <c r="AT73" s="142"/>
      <c r="AU73" s="142"/>
      <c r="AV73" s="142"/>
      <c r="AW73" s="145"/>
      <c r="AX73" s="145"/>
      <c r="AY73" s="145"/>
      <c r="AZ73" s="145"/>
      <c r="BA73" s="145"/>
      <c r="BB73" s="142"/>
      <c r="BC73" s="142"/>
      <c r="BD73" s="142"/>
      <c r="BE73" s="142"/>
      <c r="BF73" s="142"/>
      <c r="BG73" s="142"/>
      <c r="BH73" s="146"/>
      <c r="BI73" s="146"/>
      <c r="BJ73" s="146"/>
      <c r="BK73" s="146"/>
      <c r="BL73" s="146"/>
      <c r="BM73" s="146"/>
      <c r="BN73" s="146"/>
      <c r="BO73" s="146"/>
      <c r="BP73" s="146"/>
      <c r="BQ73" s="147"/>
      <c r="BR73" s="146"/>
      <c r="BS73" s="146"/>
      <c r="BT73" s="146"/>
      <c r="BU73" s="146"/>
    </row>
    <row r="74" spans="1:123" s="155" customFormat="1" ht="30" customHeight="1" x14ac:dyDescent="0.25">
      <c r="A74" s="127"/>
      <c r="B74" s="132"/>
      <c r="C74" s="133"/>
      <c r="D74" s="149"/>
      <c r="E74" s="67"/>
      <c r="F74" s="68"/>
      <c r="G74" s="68"/>
      <c r="H74" s="68"/>
      <c r="I74" s="150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51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52"/>
      <c r="AQ74" s="150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28"/>
      <c r="BD74" s="128"/>
      <c r="BE74" s="128"/>
      <c r="BF74" s="128"/>
      <c r="BG74" s="128"/>
      <c r="BH74" s="153"/>
      <c r="BI74" s="153"/>
      <c r="BJ74" s="153"/>
      <c r="BK74" s="153"/>
      <c r="BL74" s="153"/>
      <c r="BM74" s="153"/>
      <c r="BN74" s="153"/>
      <c r="BO74" s="153"/>
      <c r="BP74" s="153"/>
      <c r="BQ74" s="154"/>
      <c r="BR74" s="153"/>
      <c r="BS74" s="153"/>
      <c r="BT74" s="153"/>
      <c r="BU74" s="153"/>
    </row>
    <row r="75" spans="1:123" s="126" customFormat="1" ht="17.25" customHeight="1" thickBot="1" x14ac:dyDescent="0.3">
      <c r="A75" s="127"/>
      <c r="B75" s="156"/>
      <c r="C75" s="133"/>
      <c r="D75" s="157"/>
      <c r="E75" s="68"/>
      <c r="F75" s="68"/>
      <c r="G75" s="68"/>
      <c r="H75" s="112"/>
      <c r="I75" s="114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68"/>
      <c r="AA75" s="112"/>
      <c r="AB75" s="112"/>
      <c r="AC75" s="118"/>
      <c r="AD75" s="112"/>
      <c r="AE75" s="112"/>
      <c r="AF75" s="112"/>
      <c r="AG75" s="112"/>
      <c r="AH75" s="112"/>
      <c r="AI75" s="112"/>
      <c r="AJ75" s="112"/>
      <c r="AK75" s="112"/>
      <c r="AL75" s="112"/>
      <c r="AM75" s="123"/>
      <c r="AN75" s="112"/>
      <c r="AO75" s="112"/>
      <c r="AP75" s="113"/>
      <c r="AQ75" s="114"/>
      <c r="AR75" s="112"/>
      <c r="AS75" s="112"/>
      <c r="AT75" s="112"/>
      <c r="AU75" s="112"/>
      <c r="AV75" s="112"/>
      <c r="AW75" s="44"/>
      <c r="AX75" s="44"/>
      <c r="AY75" s="44"/>
      <c r="AZ75" s="44"/>
      <c r="BA75" s="44"/>
      <c r="BB75" s="112"/>
      <c r="BC75" s="112"/>
      <c r="BD75" s="112"/>
      <c r="BE75" s="112"/>
      <c r="BF75" s="112"/>
      <c r="BG75" s="112"/>
      <c r="BH75" s="115"/>
      <c r="BI75" s="115"/>
      <c r="BJ75" s="115"/>
      <c r="BK75" s="115"/>
      <c r="BL75" s="115"/>
      <c r="BM75" s="115"/>
      <c r="BN75" s="115"/>
      <c r="BO75" s="115"/>
      <c r="BP75" s="115"/>
      <c r="BQ75" s="116"/>
      <c r="BR75" s="115"/>
      <c r="BS75" s="115"/>
      <c r="BT75" s="115"/>
      <c r="BU75" s="115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  <c r="DO75" s="120"/>
      <c r="DP75" s="120"/>
      <c r="DQ75" s="120"/>
      <c r="DR75" s="120"/>
      <c r="DS75" s="120"/>
    </row>
    <row r="76" spans="1:123" s="126" customFormat="1" ht="28.5" customHeight="1" thickBot="1" x14ac:dyDescent="0.45">
      <c r="A76" s="127"/>
      <c r="B76" s="132"/>
      <c r="C76" s="158"/>
      <c r="D76" s="157"/>
      <c r="E76" s="159"/>
      <c r="F76" s="160" t="s">
        <v>186</v>
      </c>
      <c r="G76" s="122"/>
      <c r="H76" s="112"/>
      <c r="I76" s="112"/>
      <c r="J76" s="112"/>
      <c r="K76" s="112"/>
      <c r="L76" s="112"/>
      <c r="M76" s="161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68"/>
      <c r="AA76" s="112"/>
      <c r="AB76" s="112"/>
      <c r="AC76" s="118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3"/>
      <c r="AQ76" s="114"/>
      <c r="AR76" s="112"/>
      <c r="AS76" s="112"/>
      <c r="AT76" s="112"/>
      <c r="AU76" s="112"/>
      <c r="AV76" s="112"/>
      <c r="AW76" s="44"/>
      <c r="AX76" s="44"/>
      <c r="AY76" s="44"/>
      <c r="AZ76" s="44"/>
      <c r="BA76" s="44"/>
      <c r="BB76" s="112"/>
      <c r="BC76" s="112"/>
      <c r="BD76" s="112"/>
      <c r="BE76" s="112"/>
      <c r="BF76" s="112"/>
      <c r="BG76" s="112"/>
      <c r="BH76" s="115"/>
      <c r="BI76" s="115"/>
      <c r="BJ76" s="115"/>
      <c r="BK76" s="115"/>
      <c r="BL76" s="115"/>
      <c r="BM76" s="115"/>
      <c r="BN76" s="115"/>
      <c r="BO76" s="115"/>
      <c r="BP76" s="115"/>
      <c r="BQ76" s="116"/>
      <c r="BR76" s="115"/>
      <c r="BS76" s="115"/>
      <c r="BT76" s="115"/>
      <c r="BU76" s="115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  <c r="DO76" s="120"/>
      <c r="DP76" s="120"/>
      <c r="DQ76" s="120"/>
      <c r="DR76" s="120"/>
      <c r="DS76" s="120"/>
    </row>
    <row r="77" spans="1:123" s="126" customFormat="1" ht="17.25" customHeight="1" x14ac:dyDescent="0.25">
      <c r="A77" s="162"/>
      <c r="B77" s="132"/>
      <c r="C77" s="158"/>
      <c r="D77" s="149"/>
      <c r="E77" s="122">
        <v>0</v>
      </c>
      <c r="F77" s="163">
        <f>D12+D46+D60</f>
        <v>20447552.009999998</v>
      </c>
      <c r="G77" s="164"/>
      <c r="H77" s="112"/>
      <c r="I77" s="114"/>
      <c r="J77" s="112"/>
      <c r="K77" s="112"/>
      <c r="L77" s="44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8"/>
      <c r="AA77" s="112"/>
      <c r="AB77" s="112"/>
      <c r="AC77" s="118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3"/>
      <c r="AQ77" s="114"/>
      <c r="AR77" s="112"/>
      <c r="AS77" s="112"/>
      <c r="AT77" s="112"/>
      <c r="AU77" s="112"/>
      <c r="AV77" s="112"/>
      <c r="AW77" s="44"/>
      <c r="AX77" s="44"/>
      <c r="AY77" s="44"/>
      <c r="AZ77" s="44"/>
      <c r="BA77" s="44"/>
      <c r="BB77" s="112"/>
      <c r="BC77" s="112"/>
      <c r="BD77" s="112"/>
      <c r="BE77" s="112"/>
      <c r="BF77" s="112"/>
      <c r="BG77" s="112"/>
      <c r="BH77" s="115"/>
      <c r="BI77" s="115"/>
      <c r="BJ77" s="115"/>
      <c r="BK77" s="115"/>
      <c r="BL77" s="115"/>
      <c r="BM77" s="115"/>
      <c r="BN77" s="115"/>
      <c r="BO77" s="115"/>
      <c r="BP77" s="115"/>
      <c r="BQ77" s="116"/>
      <c r="BR77" s="115"/>
      <c r="BS77" s="115"/>
      <c r="BT77" s="115"/>
      <c r="BU77" s="115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  <c r="DO77" s="120"/>
      <c r="DP77" s="120"/>
      <c r="DQ77" s="120"/>
      <c r="DR77" s="120"/>
      <c r="DS77" s="120"/>
    </row>
    <row r="78" spans="1:123" s="126" customFormat="1" ht="18" customHeight="1" x14ac:dyDescent="0.25">
      <c r="A78" s="131"/>
      <c r="B78" s="132"/>
      <c r="C78" s="158"/>
      <c r="D78" s="149"/>
      <c r="E78" s="122">
        <v>1</v>
      </c>
      <c r="F78" s="163">
        <f>D24+D31+D36+D49+D52+D56-D53+D67</f>
        <v>5940015.9299999997</v>
      </c>
      <c r="G78" s="164"/>
      <c r="H78" s="112"/>
      <c r="I78" s="114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68"/>
      <c r="AA78" s="112"/>
      <c r="AB78" s="112"/>
      <c r="AC78" s="118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3"/>
      <c r="AQ78" s="114"/>
      <c r="AR78" s="112"/>
      <c r="AS78" s="112"/>
      <c r="AT78" s="112"/>
      <c r="AU78" s="112"/>
      <c r="AV78" s="112"/>
      <c r="AW78" s="44"/>
      <c r="AX78" s="44"/>
      <c r="AY78" s="44"/>
      <c r="AZ78" s="44"/>
      <c r="BA78" s="44"/>
      <c r="BB78" s="112"/>
      <c r="BC78" s="112"/>
      <c r="BD78" s="112"/>
      <c r="BE78" s="112"/>
      <c r="BF78" s="112"/>
      <c r="BG78" s="112"/>
      <c r="BH78" s="115"/>
      <c r="BI78" s="115"/>
      <c r="BJ78" s="115"/>
      <c r="BK78" s="115"/>
      <c r="BL78" s="115"/>
      <c r="BM78" s="115"/>
      <c r="BN78" s="115"/>
      <c r="BO78" s="115"/>
      <c r="BP78" s="115"/>
      <c r="BQ78" s="116"/>
      <c r="BR78" s="115"/>
      <c r="BS78" s="115"/>
      <c r="BT78" s="115"/>
      <c r="BU78" s="115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  <c r="DO78" s="120"/>
      <c r="DP78" s="120"/>
      <c r="DQ78" s="120"/>
      <c r="DR78" s="120"/>
      <c r="DS78" s="120"/>
    </row>
    <row r="79" spans="1:123" s="126" customFormat="1" ht="21.75" customHeight="1" x14ac:dyDescent="0.25">
      <c r="A79" s="127"/>
      <c r="B79" s="132"/>
      <c r="C79" s="158"/>
      <c r="D79" s="157"/>
      <c r="E79" s="122">
        <v>2</v>
      </c>
      <c r="F79" s="163">
        <f>D53</f>
        <v>40000</v>
      </c>
      <c r="G79" s="164" t="e">
        <f>#REF!</f>
        <v>#REF!</v>
      </c>
      <c r="H79" s="112"/>
      <c r="I79" s="114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68"/>
      <c r="AA79" s="112"/>
      <c r="AB79" s="112"/>
      <c r="AC79" s="118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3"/>
      <c r="AQ79" s="114"/>
      <c r="AR79" s="112"/>
      <c r="AS79" s="112"/>
      <c r="AT79" s="112"/>
      <c r="AU79" s="112"/>
      <c r="AV79" s="112"/>
      <c r="AW79" s="44"/>
      <c r="AX79" s="44"/>
      <c r="AY79" s="44"/>
      <c r="AZ79" s="44"/>
      <c r="BA79" s="44"/>
      <c r="BB79" s="112"/>
      <c r="BC79" s="112"/>
      <c r="BD79" s="112"/>
      <c r="BE79" s="112"/>
      <c r="BF79" s="112"/>
      <c r="BG79" s="112"/>
      <c r="BH79" s="115"/>
      <c r="BI79" s="115"/>
      <c r="BJ79" s="115"/>
      <c r="BK79" s="115"/>
      <c r="BL79" s="115"/>
      <c r="BM79" s="115"/>
      <c r="BN79" s="115"/>
      <c r="BO79" s="115"/>
      <c r="BP79" s="115"/>
      <c r="BQ79" s="116"/>
      <c r="BR79" s="115"/>
      <c r="BS79" s="115"/>
      <c r="BT79" s="115"/>
      <c r="BU79" s="115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  <c r="DO79" s="120"/>
      <c r="DP79" s="120"/>
      <c r="DQ79" s="120"/>
      <c r="DR79" s="120"/>
      <c r="DS79" s="120"/>
    </row>
    <row r="80" spans="1:123" s="126" customFormat="1" ht="19.5" customHeight="1" x14ac:dyDescent="0.25">
      <c r="A80" s="127"/>
      <c r="B80" s="132"/>
      <c r="C80" s="158"/>
      <c r="D80" s="157"/>
      <c r="E80" s="122">
        <v>5</v>
      </c>
      <c r="F80" s="163">
        <f>D55</f>
        <v>0</v>
      </c>
      <c r="G80" s="164"/>
      <c r="H80" s="112"/>
      <c r="I80" s="114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68"/>
      <c r="AA80" s="112"/>
      <c r="AB80" s="112"/>
      <c r="AC80" s="118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3"/>
      <c r="AQ80" s="114"/>
      <c r="AR80" s="112"/>
      <c r="AS80" s="112"/>
      <c r="AT80" s="112"/>
      <c r="AU80" s="112"/>
      <c r="AV80" s="112"/>
      <c r="AW80" s="44"/>
      <c r="AX80" s="44"/>
      <c r="AY80" s="44"/>
      <c r="AZ80" s="44"/>
      <c r="BA80" s="44"/>
      <c r="BB80" s="112"/>
      <c r="BC80" s="112"/>
      <c r="BD80" s="112"/>
      <c r="BE80" s="112"/>
      <c r="BF80" s="112"/>
      <c r="BG80" s="112"/>
      <c r="BH80" s="115"/>
      <c r="BI80" s="115"/>
      <c r="BJ80" s="115"/>
      <c r="BK80" s="115"/>
      <c r="BL80" s="115"/>
      <c r="BM80" s="115"/>
      <c r="BN80" s="115"/>
      <c r="BO80" s="115"/>
      <c r="BP80" s="115"/>
      <c r="BQ80" s="116"/>
      <c r="BR80" s="115"/>
      <c r="BS80" s="115"/>
      <c r="BT80" s="115"/>
      <c r="BU80" s="115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  <c r="DO80" s="120"/>
      <c r="DP80" s="120"/>
      <c r="DQ80" s="120"/>
      <c r="DR80" s="120"/>
      <c r="DS80" s="120"/>
    </row>
    <row r="81" spans="1:123" s="126" customFormat="1" ht="18" customHeight="1" x14ac:dyDescent="0.25">
      <c r="A81" s="127"/>
      <c r="B81" s="132"/>
      <c r="C81" s="158"/>
      <c r="D81" s="157"/>
      <c r="E81" s="122">
        <v>6</v>
      </c>
      <c r="F81" s="163">
        <f>D14+D15+D16+D17</f>
        <v>582829.27</v>
      </c>
      <c r="G81" s="165"/>
      <c r="H81" s="112"/>
      <c r="I81" s="114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68"/>
      <c r="AA81" s="112"/>
      <c r="AB81" s="112"/>
      <c r="AC81" s="118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3"/>
      <c r="AQ81" s="114"/>
      <c r="AR81" s="112"/>
      <c r="AS81" s="112"/>
      <c r="AT81" s="112"/>
      <c r="AU81" s="112"/>
      <c r="AV81" s="112"/>
      <c r="AW81" s="44"/>
      <c r="AX81" s="44"/>
      <c r="AY81" s="44"/>
      <c r="AZ81" s="44"/>
      <c r="BA81" s="44"/>
      <c r="BB81" s="112"/>
      <c r="BC81" s="112"/>
      <c r="BD81" s="112"/>
      <c r="BE81" s="112"/>
      <c r="BF81" s="112"/>
      <c r="BG81" s="112"/>
      <c r="BH81" s="115"/>
      <c r="BI81" s="115"/>
      <c r="BJ81" s="115"/>
      <c r="BK81" s="115"/>
      <c r="BL81" s="115"/>
      <c r="BM81" s="115"/>
      <c r="BN81" s="115"/>
      <c r="BO81" s="115"/>
      <c r="BP81" s="115"/>
      <c r="BQ81" s="116"/>
      <c r="BR81" s="115"/>
      <c r="BS81" s="115"/>
      <c r="BT81" s="115"/>
      <c r="BU81" s="115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  <c r="DO81" s="120"/>
      <c r="DP81" s="120"/>
      <c r="DQ81" s="120"/>
      <c r="DR81" s="120"/>
      <c r="DS81" s="120"/>
    </row>
    <row r="82" spans="1:123" s="126" customFormat="1" ht="15" customHeight="1" x14ac:dyDescent="0.25">
      <c r="A82" s="127"/>
      <c r="B82" s="132"/>
      <c r="C82" s="158"/>
      <c r="D82" s="46"/>
      <c r="E82" s="112"/>
      <c r="F82" s="165"/>
      <c r="G82" s="165" t="e">
        <f>G77+#REF!+G79</f>
        <v>#REF!</v>
      </c>
      <c r="H82" s="112"/>
      <c r="I82" s="114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68"/>
      <c r="AA82" s="112"/>
      <c r="AB82" s="112"/>
      <c r="AC82" s="118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3"/>
      <c r="AQ82" s="114"/>
      <c r="AR82" s="112"/>
      <c r="AS82" s="112"/>
      <c r="AT82" s="112"/>
      <c r="AU82" s="112"/>
      <c r="AV82" s="112"/>
      <c r="AW82" s="112"/>
      <c r="AX82" s="44"/>
      <c r="AY82" s="44"/>
      <c r="AZ82" s="44"/>
      <c r="BA82" s="44"/>
      <c r="BB82" s="112"/>
      <c r="BC82" s="112"/>
      <c r="BD82" s="112"/>
      <c r="BE82" s="112"/>
      <c r="BF82" s="112"/>
      <c r="BG82" s="112"/>
      <c r="BH82" s="115"/>
      <c r="BI82" s="115"/>
      <c r="BJ82" s="115"/>
      <c r="BK82" s="115"/>
      <c r="BL82" s="115"/>
      <c r="BM82" s="115"/>
      <c r="BN82" s="115"/>
      <c r="BO82" s="115"/>
      <c r="BP82" s="115"/>
      <c r="BQ82" s="116"/>
      <c r="BR82" s="115"/>
      <c r="BS82" s="115"/>
      <c r="BT82" s="115"/>
      <c r="BU82" s="115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  <c r="DO82" s="120"/>
      <c r="DP82" s="120"/>
      <c r="DQ82" s="120"/>
      <c r="DR82" s="120"/>
      <c r="DS82" s="120"/>
    </row>
    <row r="83" spans="1:123" s="126" customFormat="1" ht="15.95" customHeight="1" x14ac:dyDescent="0.25">
      <c r="A83" s="127"/>
      <c r="B83" s="132"/>
      <c r="C83" s="158"/>
      <c r="D83" s="46"/>
      <c r="E83" s="44" t="s">
        <v>187</v>
      </c>
      <c r="F83" s="166">
        <f>SUM(F77:F81)</f>
        <v>27010397.209999997</v>
      </c>
      <c r="G83" s="165" t="e">
        <f>F84-G82</f>
        <v>#REF!</v>
      </c>
      <c r="H83" s="112"/>
      <c r="I83" s="114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68"/>
      <c r="AA83" s="112"/>
      <c r="AB83" s="112"/>
      <c r="AC83" s="120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3"/>
      <c r="AQ83" s="114"/>
      <c r="AR83" s="112"/>
      <c r="AS83" s="112"/>
      <c r="AT83" s="112"/>
      <c r="AU83" s="112"/>
      <c r="AV83" s="112"/>
      <c r="AW83" s="44"/>
      <c r="AX83" s="112"/>
      <c r="AY83" s="44"/>
      <c r="AZ83" s="44"/>
      <c r="BA83" s="44"/>
      <c r="BB83" s="112"/>
      <c r="BC83" s="112"/>
      <c r="BD83" s="112"/>
      <c r="BE83" s="112"/>
      <c r="BF83" s="112"/>
      <c r="BG83" s="112"/>
      <c r="BH83" s="115"/>
      <c r="BI83" s="115"/>
      <c r="BJ83" s="115"/>
      <c r="BK83" s="115"/>
      <c r="BL83" s="115"/>
      <c r="BM83" s="115"/>
      <c r="BN83" s="115"/>
      <c r="BO83" s="115"/>
      <c r="BP83" s="115"/>
      <c r="BQ83" s="116"/>
      <c r="BR83" s="115"/>
      <c r="BS83" s="115"/>
      <c r="BT83" s="115"/>
      <c r="BU83" s="115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  <c r="DO83" s="120"/>
      <c r="DP83" s="120"/>
      <c r="DQ83" s="120"/>
      <c r="DR83" s="120"/>
      <c r="DS83" s="120"/>
    </row>
    <row r="84" spans="1:123" ht="15.75" x14ac:dyDescent="0.25">
      <c r="A84" s="127"/>
      <c r="B84" s="132"/>
      <c r="C84" s="158"/>
      <c r="D84" s="46"/>
      <c r="E84" s="68"/>
      <c r="F84" s="165"/>
      <c r="G84" s="165"/>
    </row>
    <row r="85" spans="1:123" ht="15.75" x14ac:dyDescent="0.25">
      <c r="A85" s="127"/>
      <c r="B85" s="132"/>
      <c r="C85" s="158"/>
      <c r="D85" s="46"/>
      <c r="E85" s="46"/>
      <c r="F85" s="168"/>
      <c r="G85" s="165"/>
    </row>
    <row r="86" spans="1:123" ht="15.75" x14ac:dyDescent="0.25">
      <c r="A86" s="127"/>
      <c r="B86" s="132"/>
      <c r="C86" s="158"/>
      <c r="D86" s="46"/>
      <c r="F86" s="167"/>
    </row>
    <row r="87" spans="1:123" ht="15.75" x14ac:dyDescent="0.25">
      <c r="A87" s="127"/>
      <c r="B87" s="132"/>
      <c r="C87" s="158"/>
      <c r="D87" s="46"/>
      <c r="K87" s="169"/>
    </row>
    <row r="88" spans="1:123" ht="15.75" x14ac:dyDescent="0.25">
      <c r="A88" s="127"/>
      <c r="B88" s="132"/>
      <c r="C88" s="158"/>
      <c r="D88" s="46"/>
      <c r="F88" s="167"/>
    </row>
    <row r="89" spans="1:123" ht="15.75" x14ac:dyDescent="0.25">
      <c r="A89" s="127"/>
      <c r="B89" s="132"/>
      <c r="C89" s="158"/>
      <c r="D89" s="46"/>
    </row>
    <row r="90" spans="1:123" ht="15.75" x14ac:dyDescent="0.25">
      <c r="A90" s="127"/>
      <c r="B90" s="132"/>
      <c r="C90" s="158"/>
      <c r="D90" s="46"/>
    </row>
    <row r="91" spans="1:123" ht="15.75" x14ac:dyDescent="0.25">
      <c r="A91" s="127"/>
      <c r="B91" s="132"/>
      <c r="C91" s="158"/>
      <c r="D91" s="46"/>
    </row>
    <row r="92" spans="1:123" ht="15.75" x14ac:dyDescent="0.25">
      <c r="A92" s="127"/>
      <c r="B92" s="132"/>
      <c r="C92" s="158"/>
      <c r="D92" s="46"/>
    </row>
    <row r="93" spans="1:123" ht="15.75" x14ac:dyDescent="0.25">
      <c r="A93" s="127"/>
      <c r="B93" s="132"/>
      <c r="C93" s="158"/>
      <c r="D93" s="46"/>
    </row>
    <row r="94" spans="1:123" ht="15.75" x14ac:dyDescent="0.25">
      <c r="A94" s="127"/>
      <c r="B94" s="132"/>
      <c r="C94" s="158"/>
      <c r="D94" s="46"/>
    </row>
    <row r="96" spans="1:123" x14ac:dyDescent="0.2">
      <c r="B96">
        <f>361747388.55-331736801.95</f>
        <v>30010586.600000024</v>
      </c>
    </row>
    <row r="206" spans="4:4" x14ac:dyDescent="0.2">
      <c r="D206" s="108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SETIEMBRE 2023</vt:lpstr>
      <vt:lpstr>'AUXILIAR SETIEMBRE 2023'!Área_de_impresión</vt:lpstr>
      <vt:lpstr>'AUXILIAR SETIEMBRE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2024-02-13T01:53:02Z</dcterms:created>
  <dcterms:modified xsi:type="dcterms:W3CDTF">2024-02-13T02:05:55Z</dcterms:modified>
</cp:coreProperties>
</file>