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ell\Documents\MEGAsync\ELENA tests\MATLAB\Commissioning\NMR dynamic behaviour\LowField Tests\"/>
    </mc:Choice>
  </mc:AlternateContent>
  <xr:revisionPtr revIDLastSave="0" documentId="13_ncr:1_{A5E8A76B-F52B-49E3-B4F0-B5ED68C6277E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1" l="1"/>
  <c r="H40" i="1"/>
  <c r="F42" i="1"/>
  <c r="F45" i="1" s="1"/>
  <c r="H45" i="1" s="1"/>
  <c r="F38" i="1"/>
  <c r="F41" i="1" s="1"/>
  <c r="H41" i="1" s="1"/>
  <c r="F16" i="1" l="1"/>
  <c r="F25" i="1" l="1"/>
  <c r="F23" i="1"/>
  <c r="F26" i="1" l="1"/>
  <c r="F24" i="1"/>
  <c r="F17" i="1"/>
  <c r="F18" i="1" s="1"/>
  <c r="F34" i="1"/>
  <c r="F37" i="1" s="1"/>
  <c r="F30" i="1"/>
  <c r="F11" i="1"/>
  <c r="F22" i="1" s="1"/>
  <c r="F20" i="1" l="1"/>
  <c r="F33" i="1" l="1"/>
  <c r="F15" i="1"/>
</calcChain>
</file>

<file path=xl/sharedStrings.xml><?xml version="1.0" encoding="utf-8"?>
<sst xmlns="http://schemas.openxmlformats.org/spreadsheetml/2006/main" count="87" uniqueCount="43">
  <si>
    <t>Property</t>
  </si>
  <si>
    <t>Resonant frequency</t>
  </si>
  <si>
    <t>Value</t>
  </si>
  <si>
    <t>Unit</t>
  </si>
  <si>
    <t>Pre-injection ramp duration</t>
  </si>
  <si>
    <t>Bdot</t>
  </si>
  <si>
    <t>G/s</t>
  </si>
  <si>
    <t>s</t>
  </si>
  <si>
    <t>Mhz</t>
  </si>
  <si>
    <t>T</t>
  </si>
  <si>
    <t>G/A</t>
  </si>
  <si>
    <t>Transfer function</t>
  </si>
  <si>
    <t>Current level at marker</t>
  </si>
  <si>
    <t>A</t>
  </si>
  <si>
    <t>G</t>
  </si>
  <si>
    <t>cycles</t>
  </si>
  <si>
    <t xml:space="preserve">Sample size </t>
  </si>
  <si>
    <t>V</t>
  </si>
  <si>
    <t>Window delay length</t>
  </si>
  <si>
    <t>ms</t>
  </si>
  <si>
    <t>Trigger threshold level</t>
  </si>
  <si>
    <t>Comparing Operational and Spare trigger values</t>
  </si>
  <si>
    <t>Standard dev of trigger time (operational)</t>
  </si>
  <si>
    <t>Standard dev of trigger time (spare)</t>
  </si>
  <si>
    <t>dt between operational and spare</t>
  </si>
  <si>
    <t>Gauss difference between oper and spare</t>
  </si>
  <si>
    <t>Equivalent frequency</t>
  </si>
  <si>
    <t>Hz</t>
  </si>
  <si>
    <t xml:space="preserve">Trigger Time </t>
  </si>
  <si>
    <t>Settings</t>
  </si>
  <si>
    <t>Cycle/ B-train parameters</t>
  </si>
  <si>
    <t>Average difference between operational and spare trigger</t>
  </si>
  <si>
    <t>Standard dev</t>
  </si>
  <si>
    <t xml:space="preserve">Standard dev of peak time </t>
  </si>
  <si>
    <t>Average difference between trigger and peak time</t>
  </si>
  <si>
    <t>OPER</t>
  </si>
  <si>
    <t xml:space="preserve"> SPARE</t>
  </si>
  <si>
    <t>Standard deviation calculated using Current</t>
  </si>
  <si>
    <t>SPARE</t>
  </si>
  <si>
    <t>Standard deviation calculated using time</t>
  </si>
  <si>
    <t>B-level at marker</t>
  </si>
  <si>
    <t>Difference between trigger signal and peak of NMR signal</t>
  </si>
  <si>
    <t>PARABOLA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</si>
</sst>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E+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5" fontId="0" fillId="8" borderId="10" xfId="0" applyNumberFormat="1" applyFill="1" applyBorder="1"/>
    <xf numFmtId="165" fontId="0" fillId="8" borderId="0" xfId="0" applyNumberFormat="1" applyFill="1" applyBorder="1"/>
    <xf numFmtId="165" fontId="0" fillId="8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5" fontId="1" fillId="8" borderId="6" xfId="0" applyNumberFormat="1" applyFont="1" applyFill="1" applyBorder="1"/>
    <xf numFmtId="0" fontId="1" fillId="8" borderId="7" xfId="0" applyFont="1" applyFill="1" applyBorder="1" applyAlignment="1">
      <alignment horizontal="center"/>
    </xf>
    <xf numFmtId="165" fontId="1" fillId="8" borderId="11" xfId="0" applyNumberFormat="1" applyFont="1" applyFill="1" applyBorder="1"/>
    <xf numFmtId="0" fontId="1" fillId="8" borderId="9" xfId="0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8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165" fontId="0" fillId="5" borderId="8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png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542192</xdr:colOff>
      <xdr:row>18</xdr:row>
      <xdr:rowOff>13648</xdr:rowOff>
    </xdr:from>
    <xdr:to>
      <xdr:col>4</xdr:col>
      <xdr:colOff>1211339</xdr:colOff>
      <xdr:row>19</xdr:row>
      <xdr:rowOff>21980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1077" y="3545225"/>
          <a:ext cx="669147" cy="198832"/>
        </a:xfrm>
        <a:prstGeom prst="rect">
          <a:avLst/>
        </a:prstGeom>
      </xdr:spPr>
    </xdr:pic>
    <xdr:clientData/>
  </xdr:twoCellAnchor>
  <xdr:twoCellAnchor editAs="oneCell">
    <xdr:from>
      <xdr:col>4</xdr:col>
      <xdr:colOff>540727</xdr:colOff>
      <xdr:row>19</xdr:row>
      <xdr:rowOff>312587</xdr:rowOff>
    </xdr:from>
    <xdr:to>
      <xdr:col>4</xdr:col>
      <xdr:colOff>1209874</xdr:colOff>
      <xdr:row>21</xdr:row>
      <xdr:rowOff>5861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9612" y="4034664"/>
          <a:ext cx="669147" cy="198832"/>
        </a:xfrm>
        <a:prstGeom prst="rect">
          <a:avLst/>
        </a:prstGeom>
      </xdr:spPr>
    </xdr:pic>
    <xdr:clientData/>
  </xdr:twoCellAnchor>
  <xdr:twoCellAnchor editAs="oneCell">
    <xdr:from>
      <xdr:col>4</xdr:col>
      <xdr:colOff>257761</xdr:colOff>
      <xdr:row>19</xdr:row>
      <xdr:rowOff>35160</xdr:rowOff>
    </xdr:from>
    <xdr:to>
      <xdr:col>4</xdr:col>
      <xdr:colOff>1591898</xdr:colOff>
      <xdr:row>19</xdr:row>
      <xdr:rowOff>300404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6646" y="3757237"/>
          <a:ext cx="1334137" cy="265244"/>
        </a:xfrm>
        <a:prstGeom prst="rect">
          <a:avLst/>
        </a:prstGeom>
      </xdr:spPr>
    </xdr:pic>
    <xdr:clientData/>
  </xdr:twoCellAnchor>
  <xdr:twoCellAnchor editAs="oneCell">
    <xdr:from>
      <xdr:col>4</xdr:col>
      <xdr:colOff>168519</xdr:colOff>
      <xdr:row>21</xdr:row>
      <xdr:rowOff>8478</xdr:rowOff>
    </xdr:from>
    <xdr:to>
      <xdr:col>4</xdr:col>
      <xdr:colOff>1568291</xdr:colOff>
      <xdr:row>21</xdr:row>
      <xdr:rowOff>286771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7404" y="4236113"/>
          <a:ext cx="1399772" cy="278293"/>
        </a:xfrm>
        <a:prstGeom prst="rect">
          <a:avLst/>
        </a:prstGeom>
      </xdr:spPr>
    </xdr:pic>
    <xdr:clientData/>
  </xdr:twoCellAnchor>
  <xdr:twoCellAnchor editAs="oneCell">
    <xdr:from>
      <xdr:col>4</xdr:col>
      <xdr:colOff>498232</xdr:colOff>
      <xdr:row>22</xdr:row>
      <xdr:rowOff>21982</xdr:rowOff>
    </xdr:from>
    <xdr:to>
      <xdr:col>4</xdr:col>
      <xdr:colOff>1197294</xdr:colOff>
      <xdr:row>23</xdr:row>
      <xdr:rowOff>51290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97117" y="4557347"/>
          <a:ext cx="699062" cy="219808"/>
        </a:xfrm>
        <a:prstGeom prst="rect">
          <a:avLst/>
        </a:prstGeom>
      </xdr:spPr>
    </xdr:pic>
    <xdr:clientData/>
  </xdr:twoCellAnchor>
  <xdr:twoCellAnchor editAs="oneCell">
    <xdr:from>
      <xdr:col>4</xdr:col>
      <xdr:colOff>496767</xdr:colOff>
      <xdr:row>24</xdr:row>
      <xdr:rowOff>5863</xdr:rowOff>
    </xdr:from>
    <xdr:to>
      <xdr:col>4</xdr:col>
      <xdr:colOff>1195829</xdr:colOff>
      <xdr:row>25</xdr:row>
      <xdr:rowOff>35171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95652" y="4922228"/>
          <a:ext cx="699062" cy="219808"/>
        </a:xfrm>
        <a:prstGeom prst="rect">
          <a:avLst/>
        </a:prstGeom>
      </xdr:spPr>
    </xdr:pic>
    <xdr:clientData/>
  </xdr:twoCellAnchor>
  <xdr:twoCellAnchor editAs="oneCell">
    <xdr:from>
      <xdr:col>4</xdr:col>
      <xdr:colOff>307730</xdr:colOff>
      <xdr:row>23</xdr:row>
      <xdr:rowOff>55998</xdr:rowOff>
    </xdr:from>
    <xdr:to>
      <xdr:col>4</xdr:col>
      <xdr:colOff>1485582</xdr:colOff>
      <xdr:row>23</xdr:row>
      <xdr:rowOff>308395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06615" y="4781863"/>
          <a:ext cx="1177852" cy="252397"/>
        </a:xfrm>
        <a:prstGeom prst="rect">
          <a:avLst/>
        </a:prstGeom>
      </xdr:spPr>
    </xdr:pic>
    <xdr:clientData/>
  </xdr:twoCellAnchor>
  <xdr:twoCellAnchor editAs="oneCell">
    <xdr:from>
      <xdr:col>4</xdr:col>
      <xdr:colOff>322383</xdr:colOff>
      <xdr:row>25</xdr:row>
      <xdr:rowOff>35063</xdr:rowOff>
    </xdr:from>
    <xdr:to>
      <xdr:col>4</xdr:col>
      <xdr:colOff>1492908</xdr:colOff>
      <xdr:row>25</xdr:row>
      <xdr:rowOff>285890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1268" y="5266486"/>
          <a:ext cx="1170525" cy="250827"/>
        </a:xfrm>
        <a:prstGeom prst="rect">
          <a:avLst/>
        </a:prstGeom>
      </xdr:spPr>
    </xdr:pic>
    <xdr:clientData/>
  </xdr:twoCellAnchor>
  <xdr:twoCellAnchor editAs="oneCell">
    <xdr:from>
      <xdr:col>7</xdr:col>
      <xdr:colOff>373671</xdr:colOff>
      <xdr:row>17</xdr:row>
      <xdr:rowOff>136801</xdr:rowOff>
    </xdr:from>
    <xdr:to>
      <xdr:col>13</xdr:col>
      <xdr:colOff>520943</xdr:colOff>
      <xdr:row>30</xdr:row>
      <xdr:rowOff>46159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5133" y="3477878"/>
          <a:ext cx="3796079" cy="2854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195994</xdr:colOff>
      <xdr:row>17</xdr:row>
      <xdr:rowOff>80597</xdr:rowOff>
    </xdr:from>
    <xdr:to>
      <xdr:col>18</xdr:col>
      <xdr:colOff>1093910</xdr:colOff>
      <xdr:row>30</xdr:row>
      <xdr:rowOff>93053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6263" y="3421674"/>
          <a:ext cx="3938589" cy="2957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315056</xdr:colOff>
      <xdr:row>2</xdr:row>
      <xdr:rowOff>117174</xdr:rowOff>
    </xdr:from>
    <xdr:to>
      <xdr:col>14</xdr:col>
      <xdr:colOff>13767</xdr:colOff>
      <xdr:row>18</xdr:row>
      <xdr:rowOff>36634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6518" y="593424"/>
          <a:ext cx="3955653" cy="2974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205154</xdr:colOff>
      <xdr:row>2</xdr:row>
      <xdr:rowOff>177902</xdr:rowOff>
    </xdr:from>
    <xdr:to>
      <xdr:col>18</xdr:col>
      <xdr:colOff>866775</xdr:colOff>
      <xdr:row>17</xdr:row>
      <xdr:rowOff>94517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5423" y="654152"/>
          <a:ext cx="3702294" cy="278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205154</xdr:colOff>
      <xdr:row>58</xdr:row>
      <xdr:rowOff>43963</xdr:rowOff>
    </xdr:from>
    <xdr:to>
      <xdr:col>17</xdr:col>
      <xdr:colOff>44694</xdr:colOff>
      <xdr:row>79</xdr:row>
      <xdr:rowOff>104776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1671790"/>
          <a:ext cx="5312752" cy="398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</xdr:colOff>
      <xdr:row>58</xdr:row>
      <xdr:rowOff>58615</xdr:rowOff>
    </xdr:from>
    <xdr:to>
      <xdr:col>24</xdr:col>
      <xdr:colOff>390526</xdr:colOff>
      <xdr:row>79</xdr:row>
      <xdr:rowOff>119428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92809" y="11686442"/>
          <a:ext cx="5314217" cy="398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S87"/>
  <sheetViews>
    <sheetView tabSelected="1" topLeftCell="E39" zoomScale="130" zoomScaleNormal="130" workbookViewId="0">
      <selection activeCell="C38" sqref="C38:H45"/>
    </sheetView>
  </sheetViews>
  <sheetFormatPr defaultRowHeight="14.4" x14ac:dyDescent="0.55000000000000004"/>
  <cols>
    <col min="1" max="1" width="2.68359375" customWidth="1"/>
    <col min="2" max="2" width="4.68359375" customWidth="1"/>
    <col min="3" max="3" width="18.41796875" customWidth="1"/>
    <col min="4" max="4" width="16" customWidth="1"/>
    <col min="5" max="5" width="39.68359375" customWidth="1"/>
    <col min="6" max="6" width="11.83984375" customWidth="1"/>
    <col min="7" max="7" width="7.15625" customWidth="1"/>
    <col min="19" max="19" width="19.15625" customWidth="1"/>
  </cols>
  <sheetData>
    <row r="2" spans="3:8" ht="22.5" customHeight="1" x14ac:dyDescent="0.55000000000000004">
      <c r="D2" s="96" t="s">
        <v>21</v>
      </c>
      <c r="E2" s="96"/>
      <c r="F2" s="96"/>
      <c r="G2" s="96"/>
      <c r="H2" s="96"/>
    </row>
    <row r="3" spans="3:8" x14ac:dyDescent="0.55000000000000004">
      <c r="E3" s="2">
        <v>42816</v>
      </c>
    </row>
    <row r="5" spans="3:8" ht="15.6" x14ac:dyDescent="0.55000000000000004">
      <c r="D5" s="97" t="s">
        <v>0</v>
      </c>
      <c r="E5" s="97"/>
      <c r="F5" s="1" t="s">
        <v>2</v>
      </c>
      <c r="G5" s="1" t="s">
        <v>3</v>
      </c>
    </row>
    <row r="6" spans="3:8" ht="15" customHeight="1" x14ac:dyDescent="0.55000000000000004">
      <c r="C6" s="70" t="s">
        <v>30</v>
      </c>
      <c r="D6" s="98" t="s">
        <v>1</v>
      </c>
      <c r="E6" s="99"/>
      <c r="F6" s="8">
        <v>1.83077</v>
      </c>
      <c r="G6" s="9" t="s">
        <v>8</v>
      </c>
    </row>
    <row r="7" spans="3:8" x14ac:dyDescent="0.55000000000000004">
      <c r="C7" s="71"/>
      <c r="D7" s="77" t="s">
        <v>4</v>
      </c>
      <c r="E7" s="78"/>
      <c r="F7" s="30">
        <v>0.3</v>
      </c>
      <c r="G7" s="31" t="s">
        <v>7</v>
      </c>
    </row>
    <row r="8" spans="3:8" x14ac:dyDescent="0.55000000000000004">
      <c r="C8" s="71"/>
      <c r="D8" s="77" t="s">
        <v>5</v>
      </c>
      <c r="E8" s="78"/>
      <c r="F8" s="10">
        <v>1513</v>
      </c>
      <c r="G8" s="11" t="s">
        <v>6</v>
      </c>
    </row>
    <row r="9" spans="3:8" x14ac:dyDescent="0.55000000000000004">
      <c r="C9" s="71"/>
      <c r="D9" s="77" t="s">
        <v>40</v>
      </c>
      <c r="E9" s="78"/>
      <c r="F9" s="10">
        <v>4.2999999999999997E-2</v>
      </c>
      <c r="G9" s="11" t="s">
        <v>9</v>
      </c>
    </row>
    <row r="10" spans="3:8" x14ac:dyDescent="0.55000000000000004">
      <c r="C10" s="71"/>
      <c r="D10" s="77" t="s">
        <v>12</v>
      </c>
      <c r="E10" s="78"/>
      <c r="F10" s="29">
        <v>33.44</v>
      </c>
      <c r="G10" s="11" t="s">
        <v>13</v>
      </c>
    </row>
    <row r="11" spans="3:8" x14ac:dyDescent="0.55000000000000004">
      <c r="C11" s="72"/>
      <c r="D11" s="83" t="s">
        <v>11</v>
      </c>
      <c r="E11" s="84"/>
      <c r="F11" s="43">
        <f>(F9*10000)/F10</f>
        <v>12.858851674641148</v>
      </c>
      <c r="G11" s="12" t="s">
        <v>10</v>
      </c>
    </row>
    <row r="12" spans="3:8" x14ac:dyDescent="0.55000000000000004">
      <c r="C12" s="100" t="s">
        <v>28</v>
      </c>
      <c r="D12" s="103" t="s">
        <v>22</v>
      </c>
      <c r="E12" s="104"/>
      <c r="F12" s="13">
        <v>3.7116646014860402E-5</v>
      </c>
      <c r="G12" s="14" t="s">
        <v>7</v>
      </c>
    </row>
    <row r="13" spans="3:8" x14ac:dyDescent="0.55000000000000004">
      <c r="C13" s="101"/>
      <c r="D13" s="81" t="s">
        <v>23</v>
      </c>
      <c r="E13" s="82"/>
      <c r="F13" s="15">
        <v>3.6360284008303797E-5</v>
      </c>
      <c r="G13" s="16" t="s">
        <v>7</v>
      </c>
    </row>
    <row r="14" spans="3:8" x14ac:dyDescent="0.55000000000000004">
      <c r="C14" s="101"/>
      <c r="D14" s="81" t="s">
        <v>31</v>
      </c>
      <c r="E14" s="82"/>
      <c r="F14" s="15">
        <v>9.4337499999985698E-5</v>
      </c>
      <c r="G14" s="16" t="s">
        <v>7</v>
      </c>
    </row>
    <row r="15" spans="3:8" x14ac:dyDescent="0.55000000000000004">
      <c r="C15" s="102"/>
      <c r="D15" s="105" t="s">
        <v>32</v>
      </c>
      <c r="E15" s="106"/>
      <c r="F15" s="68">
        <f>SQRT(F12^2+F13^2)</f>
        <v>5.1958788135954109E-5</v>
      </c>
      <c r="G15" s="69"/>
    </row>
    <row r="16" spans="3:8" x14ac:dyDescent="0.55000000000000004">
      <c r="C16" s="112"/>
      <c r="D16" s="107" t="s">
        <v>24</v>
      </c>
      <c r="E16" s="108"/>
      <c r="F16" s="32">
        <f>F14</f>
        <v>9.4337499999985698E-5</v>
      </c>
      <c r="G16" s="20" t="s">
        <v>7</v>
      </c>
    </row>
    <row r="17" spans="3:19" x14ac:dyDescent="0.55000000000000004">
      <c r="C17" s="113"/>
      <c r="D17" s="87" t="s">
        <v>25</v>
      </c>
      <c r="E17" s="88"/>
      <c r="F17" s="21">
        <f>F16*F8</f>
        <v>0.14273263749997836</v>
      </c>
      <c r="G17" s="22" t="s">
        <v>14</v>
      </c>
    </row>
    <row r="18" spans="3:19" x14ac:dyDescent="0.55000000000000004">
      <c r="C18" s="113"/>
      <c r="D18" s="87" t="s">
        <v>26</v>
      </c>
      <c r="E18" s="88"/>
      <c r="F18" s="21">
        <f>(F17/10000)*42576080</f>
        <v>607.69961928100781</v>
      </c>
      <c r="G18" s="22" t="s">
        <v>27</v>
      </c>
    </row>
    <row r="19" spans="3:19" x14ac:dyDescent="0.55000000000000004">
      <c r="C19" s="89" t="s">
        <v>37</v>
      </c>
      <c r="D19" s="85" t="s">
        <v>35</v>
      </c>
      <c r="E19" s="86"/>
      <c r="F19" s="44">
        <v>2.8599553332729999E-3</v>
      </c>
      <c r="G19" s="17" t="s">
        <v>13</v>
      </c>
    </row>
    <row r="20" spans="3:19" ht="24.75" customHeight="1" x14ac:dyDescent="0.55000000000000004">
      <c r="C20" s="90"/>
      <c r="D20" s="73"/>
      <c r="E20" s="74"/>
      <c r="F20" s="42">
        <f>F19*F11</f>
        <v>3.6775741426656398E-2</v>
      </c>
      <c r="G20" s="18" t="s">
        <v>14</v>
      </c>
    </row>
    <row r="21" spans="3:19" x14ac:dyDescent="0.55000000000000004">
      <c r="C21" s="90"/>
      <c r="D21" s="79" t="s">
        <v>36</v>
      </c>
      <c r="E21" s="80"/>
      <c r="F21" s="42">
        <v>3.0122019720739998E-3</v>
      </c>
      <c r="G21" s="18" t="s">
        <v>13</v>
      </c>
    </row>
    <row r="22" spans="3:19" ht="24" customHeight="1" x14ac:dyDescent="0.55000000000000004">
      <c r="C22" s="91"/>
      <c r="D22" s="73"/>
      <c r="E22" s="74"/>
      <c r="F22" s="45">
        <f>F21*F11</f>
        <v>3.8733458372961119E-2</v>
      </c>
      <c r="G22" s="19" t="s">
        <v>14</v>
      </c>
    </row>
    <row r="23" spans="3:19" x14ac:dyDescent="0.55000000000000004">
      <c r="C23" s="89" t="s">
        <v>39</v>
      </c>
      <c r="D23" s="116" t="s">
        <v>35</v>
      </c>
      <c r="E23" s="86"/>
      <c r="F23" s="52">
        <f>F12*1000</f>
        <v>3.7116646014860401E-2</v>
      </c>
      <c r="G23" s="41" t="s">
        <v>19</v>
      </c>
    </row>
    <row r="24" spans="3:19" ht="24.75" customHeight="1" x14ac:dyDescent="0.55000000000000004">
      <c r="C24" s="90"/>
      <c r="D24" s="73"/>
      <c r="E24" s="74"/>
      <c r="F24" s="50">
        <f>F12*F8</f>
        <v>5.6157485420483787E-2</v>
      </c>
      <c r="G24" s="51" t="s">
        <v>14</v>
      </c>
    </row>
    <row r="25" spans="3:19" x14ac:dyDescent="0.55000000000000004">
      <c r="C25" s="90"/>
      <c r="D25" s="79" t="s">
        <v>38</v>
      </c>
      <c r="E25" s="80"/>
      <c r="F25" s="52">
        <f>F13*1000</f>
        <v>3.6360284008303795E-2</v>
      </c>
      <c r="G25" s="41" t="s">
        <v>19</v>
      </c>
    </row>
    <row r="26" spans="3:19" ht="23.25" customHeight="1" x14ac:dyDescent="0.55000000000000004">
      <c r="C26" s="91"/>
      <c r="D26" s="114"/>
      <c r="E26" s="115"/>
      <c r="F26" s="50">
        <f>F13*F8</f>
        <v>5.5013109704563648E-2</v>
      </c>
      <c r="G26" s="51" t="s">
        <v>14</v>
      </c>
    </row>
    <row r="27" spans="3:19" x14ac:dyDescent="0.55000000000000004">
      <c r="C27" s="109" t="s">
        <v>29</v>
      </c>
      <c r="D27" s="75" t="s">
        <v>16</v>
      </c>
      <c r="E27" s="76"/>
      <c r="F27" s="23">
        <v>80</v>
      </c>
      <c r="G27" s="24" t="s">
        <v>15</v>
      </c>
    </row>
    <row r="28" spans="3:19" x14ac:dyDescent="0.55000000000000004">
      <c r="C28" s="110"/>
      <c r="D28" s="75" t="s">
        <v>18</v>
      </c>
      <c r="E28" s="76"/>
      <c r="F28" s="25">
        <v>325</v>
      </c>
      <c r="G28" s="26" t="s">
        <v>19</v>
      </c>
    </row>
    <row r="29" spans="3:19" x14ac:dyDescent="0.55000000000000004">
      <c r="C29" s="111"/>
      <c r="D29" s="94" t="s">
        <v>20</v>
      </c>
      <c r="E29" s="95"/>
      <c r="F29" s="27">
        <v>-1.5</v>
      </c>
      <c r="G29" s="28" t="s">
        <v>17</v>
      </c>
    </row>
    <row r="30" spans="3:19" x14ac:dyDescent="0.55000000000000004">
      <c r="C30" s="65" t="s">
        <v>41</v>
      </c>
      <c r="D30" s="57" t="s">
        <v>22</v>
      </c>
      <c r="E30" s="58"/>
      <c r="F30" s="38">
        <f>F12</f>
        <v>3.7116646014860402E-5</v>
      </c>
      <c r="G30" s="36" t="s">
        <v>7</v>
      </c>
    </row>
    <row r="31" spans="3:19" ht="15.6" x14ac:dyDescent="0.6">
      <c r="C31" s="66"/>
      <c r="D31" s="59" t="s">
        <v>33</v>
      </c>
      <c r="E31" s="60"/>
      <c r="F31" s="39">
        <v>4.9367005842190599E-5</v>
      </c>
      <c r="G31" s="37" t="s">
        <v>7</v>
      </c>
      <c r="P31" s="93"/>
      <c r="Q31" s="93"/>
      <c r="R31" s="93"/>
      <c r="S31" s="93"/>
    </row>
    <row r="32" spans="3:19" x14ac:dyDescent="0.55000000000000004">
      <c r="C32" s="66"/>
      <c r="D32" s="61" t="s">
        <v>34</v>
      </c>
      <c r="E32" s="62"/>
      <c r="F32" s="46">
        <v>1.12262499999997E-4</v>
      </c>
      <c r="G32" s="47" t="s">
        <v>7</v>
      </c>
    </row>
    <row r="33" spans="3:8" x14ac:dyDescent="0.55000000000000004">
      <c r="C33" s="67"/>
      <c r="D33" s="63" t="s">
        <v>32</v>
      </c>
      <c r="E33" s="64"/>
      <c r="F33" s="48">
        <f>SQRT(F30^2+F31^2)</f>
        <v>6.17636355569791E-5</v>
      </c>
      <c r="G33" s="49" t="s">
        <v>7</v>
      </c>
    </row>
    <row r="34" spans="3:8" x14ac:dyDescent="0.55000000000000004">
      <c r="C34" s="33"/>
      <c r="D34" s="57" t="s">
        <v>23</v>
      </c>
      <c r="E34" s="58"/>
      <c r="F34" s="40">
        <f>F13</f>
        <v>3.6360284008303797E-5</v>
      </c>
      <c r="G34" s="36" t="s">
        <v>7</v>
      </c>
    </row>
    <row r="35" spans="3:8" x14ac:dyDescent="0.55000000000000004">
      <c r="C35" s="34"/>
      <c r="D35" s="59" t="s">
        <v>33</v>
      </c>
      <c r="E35" s="60"/>
      <c r="F35" s="39">
        <v>4.0640518457643703E-5</v>
      </c>
      <c r="G35" s="37" t="s">
        <v>7</v>
      </c>
    </row>
    <row r="36" spans="3:8" x14ac:dyDescent="0.55000000000000004">
      <c r="C36" s="34"/>
      <c r="D36" s="61" t="s">
        <v>34</v>
      </c>
      <c r="E36" s="62"/>
      <c r="F36" s="46">
        <v>1.108125E-4</v>
      </c>
      <c r="G36" s="47" t="s">
        <v>7</v>
      </c>
    </row>
    <row r="37" spans="3:8" x14ac:dyDescent="0.55000000000000004">
      <c r="C37" s="35"/>
      <c r="D37" s="63" t="s">
        <v>32</v>
      </c>
      <c r="E37" s="64"/>
      <c r="F37" s="48">
        <f>SQRT(F34^2+F35^2)</f>
        <v>5.4531843849906553E-5</v>
      </c>
      <c r="G37" s="49" t="s">
        <v>7</v>
      </c>
    </row>
    <row r="38" spans="3:8" x14ac:dyDescent="0.55000000000000004">
      <c r="C38" s="65" t="s">
        <v>41</v>
      </c>
      <c r="D38" s="57" t="s">
        <v>22</v>
      </c>
      <c r="E38" s="58"/>
      <c r="F38" s="38">
        <f>F12</f>
        <v>3.7116646014860402E-5</v>
      </c>
      <c r="G38" s="36" t="s">
        <v>7</v>
      </c>
    </row>
    <row r="39" spans="3:8" x14ac:dyDescent="0.55000000000000004">
      <c r="C39" s="66"/>
      <c r="D39" s="59" t="s">
        <v>33</v>
      </c>
      <c r="E39" s="60"/>
      <c r="F39" s="39">
        <v>4.3384268790436899E-5</v>
      </c>
      <c r="G39" s="37" t="s">
        <v>7</v>
      </c>
    </row>
    <row r="40" spans="3:8" x14ac:dyDescent="0.55000000000000004">
      <c r="C40" s="66"/>
      <c r="D40" s="61" t="s">
        <v>34</v>
      </c>
      <c r="E40" s="62"/>
      <c r="F40" s="46">
        <v>1.08299999999995E-4</v>
      </c>
      <c r="G40" s="47" t="s">
        <v>7</v>
      </c>
      <c r="H40" s="53">
        <f>F40*F8</f>
        <v>0.16385789999999245</v>
      </c>
    </row>
    <row r="41" spans="3:8" x14ac:dyDescent="0.55000000000000004">
      <c r="C41" s="67"/>
      <c r="D41" s="63" t="s">
        <v>32</v>
      </c>
      <c r="E41" s="64"/>
      <c r="F41" s="48">
        <f>SQRT(F38^2+F39^2)</f>
        <v>5.7095010201184218E-5</v>
      </c>
      <c r="G41" s="49" t="s">
        <v>7</v>
      </c>
      <c r="H41" s="53">
        <f>F41*F8</f>
        <v>8.6384750434391727E-2</v>
      </c>
    </row>
    <row r="42" spans="3:8" x14ac:dyDescent="0.55000000000000004">
      <c r="C42" s="54" t="s">
        <v>42</v>
      </c>
      <c r="D42" s="57" t="s">
        <v>23</v>
      </c>
      <c r="E42" s="58"/>
      <c r="F42" s="40">
        <f>F13</f>
        <v>3.6360284008303797E-5</v>
      </c>
      <c r="G42" s="36" t="s">
        <v>7</v>
      </c>
      <c r="H42" s="53"/>
    </row>
    <row r="43" spans="3:8" x14ac:dyDescent="0.55000000000000004">
      <c r="C43" s="55"/>
      <c r="D43" s="59" t="s">
        <v>33</v>
      </c>
      <c r="E43" s="60"/>
      <c r="F43" s="39">
        <v>4.0981039147635999E-5</v>
      </c>
      <c r="G43" s="37" t="s">
        <v>7</v>
      </c>
      <c r="H43" s="53"/>
    </row>
    <row r="44" spans="3:8" x14ac:dyDescent="0.55000000000000004">
      <c r="C44" s="55"/>
      <c r="D44" s="61" t="s">
        <v>34</v>
      </c>
      <c r="E44" s="62"/>
      <c r="F44" s="46">
        <v>1.19824999999997E-4</v>
      </c>
      <c r="G44" s="47" t="s">
        <v>7</v>
      </c>
      <c r="H44" s="53">
        <f>F44*F8</f>
        <v>0.18129522499999548</v>
      </c>
    </row>
    <row r="45" spans="3:8" x14ac:dyDescent="0.55000000000000004">
      <c r="C45" s="56"/>
      <c r="D45" s="63" t="s">
        <v>32</v>
      </c>
      <c r="E45" s="64"/>
      <c r="F45" s="48">
        <f>SQRT(F42^2+F43^2)</f>
        <v>5.4786091508562528E-5</v>
      </c>
      <c r="G45" s="49" t="s">
        <v>7</v>
      </c>
      <c r="H45" s="53">
        <f>F45*F8</f>
        <v>8.2891356452455101E-2</v>
      </c>
    </row>
    <row r="61" spans="5:5" s="4" customFormat="1" ht="9" customHeight="1" x14ac:dyDescent="0.55000000000000004"/>
    <row r="63" spans="5:5" x14ac:dyDescent="0.55000000000000004">
      <c r="E63" s="5"/>
    </row>
    <row r="65" spans="5:9" x14ac:dyDescent="0.55000000000000004">
      <c r="E65" s="92"/>
      <c r="F65" s="92"/>
      <c r="G65" s="3"/>
      <c r="H65" s="3"/>
    </row>
    <row r="66" spans="5:9" x14ac:dyDescent="0.55000000000000004">
      <c r="E66" s="92"/>
      <c r="F66" s="92"/>
      <c r="G66" s="3"/>
      <c r="H66" s="3"/>
      <c r="I66" s="5"/>
    </row>
    <row r="68" spans="5:9" x14ac:dyDescent="0.55000000000000004">
      <c r="F68" s="6"/>
    </row>
    <row r="82" spans="5:17" s="4" customFormat="1" ht="6" customHeight="1" x14ac:dyDescent="0.55000000000000004"/>
    <row r="87" spans="5:17" ht="15.6" x14ac:dyDescent="0.6">
      <c r="E87" s="7"/>
      <c r="L87" s="93"/>
      <c r="M87" s="93"/>
      <c r="N87" s="93"/>
      <c r="O87" s="93"/>
      <c r="P87" s="93"/>
      <c r="Q87" s="93"/>
    </row>
  </sheetData>
  <mergeCells count="56">
    <mergeCell ref="C27:C29"/>
    <mergeCell ref="C16:C18"/>
    <mergeCell ref="D24:E24"/>
    <mergeCell ref="D25:E25"/>
    <mergeCell ref="D26:E26"/>
    <mergeCell ref="D23:E23"/>
    <mergeCell ref="C12:C15"/>
    <mergeCell ref="C19:C22"/>
    <mergeCell ref="D12:E12"/>
    <mergeCell ref="D14:E14"/>
    <mergeCell ref="D15:E15"/>
    <mergeCell ref="D16:E16"/>
    <mergeCell ref="D2:H2"/>
    <mergeCell ref="D5:E5"/>
    <mergeCell ref="D6:E6"/>
    <mergeCell ref="D7:E7"/>
    <mergeCell ref="D8:E8"/>
    <mergeCell ref="E65:F65"/>
    <mergeCell ref="E66:F66"/>
    <mergeCell ref="P31:S31"/>
    <mergeCell ref="L87:Q87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F15:G15"/>
    <mergeCell ref="C30:C33"/>
    <mergeCell ref="C6:C11"/>
    <mergeCell ref="D22:E22"/>
    <mergeCell ref="D28:E28"/>
    <mergeCell ref="D27:E27"/>
    <mergeCell ref="D10:E10"/>
    <mergeCell ref="D21:E21"/>
    <mergeCell ref="D13:E13"/>
    <mergeCell ref="D11:E11"/>
    <mergeCell ref="D19:E19"/>
    <mergeCell ref="D20:E20"/>
    <mergeCell ref="D18:E18"/>
    <mergeCell ref="D17:E17"/>
    <mergeCell ref="D9:E9"/>
    <mergeCell ref="C23:C26"/>
    <mergeCell ref="C38:C41"/>
    <mergeCell ref="D38:E38"/>
    <mergeCell ref="D39:E39"/>
    <mergeCell ref="D40:E40"/>
    <mergeCell ref="D41:E41"/>
    <mergeCell ref="C42:C45"/>
    <mergeCell ref="D42:E42"/>
    <mergeCell ref="D43:E43"/>
    <mergeCell ref="D44:E44"/>
    <mergeCell ref="D45:E45"/>
  </mergeCells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Grech</dc:creator>
  <cp:lastModifiedBy>Chris Grech</cp:lastModifiedBy>
  <cp:lastPrinted>2016-12-06T15:01:04Z</cp:lastPrinted>
  <dcterms:created xsi:type="dcterms:W3CDTF">2016-11-25T09:22:12Z</dcterms:created>
  <dcterms:modified xsi:type="dcterms:W3CDTF">2019-11-09T08:09:12Z</dcterms:modified>
</cp:coreProperties>
</file>