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20490" windowHeight="7530" tabRatio="500"/>
  </bookViews>
  <sheets>
    <sheet name="Magnet Pull Force" sheetId="1" r:id="rId1"/>
    <sheet name="Various Constants" sheetId="2" r:id="rId2"/>
    <sheet name="Electromagnet Measurements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8" i="3"/>
  <c r="K9" i="3"/>
  <c r="K10" i="3"/>
  <c r="K11" i="3"/>
  <c r="K12" i="3"/>
  <c r="K13" i="3"/>
  <c r="K14" i="3"/>
  <c r="K15" i="3"/>
  <c r="K7" i="3"/>
  <c r="J5" i="3"/>
  <c r="G8" i="3"/>
  <c r="G9" i="3"/>
  <c r="G10" i="3"/>
  <c r="G11" i="3"/>
  <c r="G12" i="3"/>
  <c r="G13" i="3"/>
  <c r="G14" i="3"/>
  <c r="G15" i="3"/>
  <c r="G7" i="3"/>
  <c r="C8" i="3"/>
  <c r="C9" i="3"/>
  <c r="C10" i="3"/>
  <c r="C11" i="3"/>
  <c r="C12" i="3"/>
  <c r="C13" i="3"/>
  <c r="C14" i="3"/>
  <c r="C15" i="3"/>
  <c r="C7" i="3"/>
  <c r="P5" i="3"/>
  <c r="S5" i="3"/>
  <c r="F5" i="3"/>
  <c r="B5" i="3"/>
  <c r="N8" i="1" l="1"/>
  <c r="N9" i="1"/>
  <c r="N10" i="1"/>
  <c r="N11" i="1"/>
  <c r="N12" i="1"/>
  <c r="N13" i="1"/>
  <c r="N14" i="1"/>
  <c r="N15" i="1"/>
  <c r="N16" i="1"/>
  <c r="N17" i="1"/>
  <c r="N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M8" i="1"/>
  <c r="M9" i="1"/>
  <c r="M10" i="1"/>
  <c r="M11" i="1"/>
  <c r="M12" i="1"/>
  <c r="M13" i="1"/>
  <c r="M14" i="1"/>
  <c r="M15" i="1"/>
  <c r="M16" i="1"/>
  <c r="M17" i="1"/>
  <c r="M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G7" i="1"/>
  <c r="A7" i="1"/>
  <c r="O8" i="1"/>
  <c r="O9" i="1"/>
  <c r="O10" i="1"/>
  <c r="O11" i="1"/>
  <c r="O12" i="1"/>
  <c r="O13" i="1"/>
  <c r="O14" i="1"/>
  <c r="O15" i="1"/>
  <c r="O16" i="1"/>
  <c r="O17" i="1"/>
  <c r="O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7" i="1"/>
  <c r="H1" i="2"/>
  <c r="F1" i="2"/>
</calcChain>
</file>

<file path=xl/sharedStrings.xml><?xml version="1.0" encoding="utf-8"?>
<sst xmlns="http://schemas.openxmlformats.org/spreadsheetml/2006/main" count="81" uniqueCount="37">
  <si>
    <t>Scale reading (g)</t>
  </si>
  <si>
    <t>Levitated bowl</t>
  </si>
  <si>
    <t>Grams</t>
  </si>
  <si>
    <t xml:space="preserve">Magnet mass </t>
  </si>
  <si>
    <t>Magnet, no core</t>
  </si>
  <si>
    <t>Magnet 2 inch core</t>
  </si>
  <si>
    <t>Magnet 4 inch core</t>
  </si>
  <si>
    <t>Mass of bowl + magnet + glass + cardboard</t>
  </si>
  <si>
    <t>coil 1</t>
  </si>
  <si>
    <t>grams</t>
  </si>
  <si>
    <t>coil 2</t>
  </si>
  <si>
    <t>leds</t>
  </si>
  <si>
    <t>bowl + glue</t>
  </si>
  <si>
    <t>inches</t>
  </si>
  <si>
    <t>mm</t>
  </si>
  <si>
    <t>Bowl + magnet + cardboard</t>
  </si>
  <si>
    <t>Unstable reading on scale</t>
  </si>
  <si>
    <t>Unstable reading on scale was because platform was slowly advancing downward.</t>
  </si>
  <si>
    <t>Notes</t>
  </si>
  <si>
    <t>Initial Separation</t>
  </si>
  <si>
    <t>Platform reading (mm)</t>
  </si>
  <si>
    <t>mm + bowl</t>
  </si>
  <si>
    <t>Separation</t>
  </si>
  <si>
    <t>Delta</t>
  </si>
  <si>
    <t>Pull Force</t>
  </si>
  <si>
    <t>Mass of bowl + glass + magnet + glue</t>
  </si>
  <si>
    <t>Full mass</t>
  </si>
  <si>
    <t>Open CV</t>
  </si>
  <si>
    <t>Current (A)</t>
  </si>
  <si>
    <t>Mass reading (grams)</t>
  </si>
  <si>
    <t>2 inch core</t>
  </si>
  <si>
    <t>4 inch core</t>
  </si>
  <si>
    <t>Separation bow to top of wood (mm)</t>
  </si>
  <si>
    <t>Separation bowl to top of wood (mm)</t>
  </si>
  <si>
    <t>Separation magnet to electromagnet</t>
  </si>
  <si>
    <t>Leviation Force</t>
  </si>
  <si>
    <t>Levitation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</si>
</sst>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core +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'Magnet Pull Force'!$A$7:$A$22</c:f>
              <c:numCache>
                <c:formatCode>General</c:formatCode>
                <c:ptCount val="16"/>
                <c:pt idx="0">
                  <c:v>89.525000000000006</c:v>
                </c:pt>
                <c:pt idx="1">
                  <c:v>86.525000000000006</c:v>
                </c:pt>
                <c:pt idx="2">
                  <c:v>83.525000000000006</c:v>
                </c:pt>
                <c:pt idx="3">
                  <c:v>78.525000000000006</c:v>
                </c:pt>
                <c:pt idx="4">
                  <c:v>73.525000000000006</c:v>
                </c:pt>
                <c:pt idx="5">
                  <c:v>68.525000000000006</c:v>
                </c:pt>
                <c:pt idx="6">
                  <c:v>63.525000000000006</c:v>
                </c:pt>
                <c:pt idx="7">
                  <c:v>58.525000000000006</c:v>
                </c:pt>
                <c:pt idx="8">
                  <c:v>53.525000000000006</c:v>
                </c:pt>
                <c:pt idx="9">
                  <c:v>48.525000000000006</c:v>
                </c:pt>
                <c:pt idx="10">
                  <c:v>43.525000000000006</c:v>
                </c:pt>
                <c:pt idx="11">
                  <c:v>38.525000000000006</c:v>
                </c:pt>
                <c:pt idx="12">
                  <c:v>36.525000000000006</c:v>
                </c:pt>
                <c:pt idx="13">
                  <c:v>33.525000000000006</c:v>
                </c:pt>
                <c:pt idx="14">
                  <c:v>31.525000000000006</c:v>
                </c:pt>
                <c:pt idx="15">
                  <c:v>28.525000000000006</c:v>
                </c:pt>
              </c:numCache>
            </c:numRef>
          </c:xVal>
          <c:yVal>
            <c:numRef>
              <c:f>'Magnet Pull Force'!$B$7:$B$22</c:f>
              <c:numCache>
                <c:formatCode>General</c:formatCode>
                <c:ptCount val="16"/>
                <c:pt idx="0">
                  <c:v>50.199999999999818</c:v>
                </c:pt>
                <c:pt idx="1">
                  <c:v>55.299999999999955</c:v>
                </c:pt>
                <c:pt idx="2">
                  <c:v>60.199999999999818</c:v>
                </c:pt>
                <c:pt idx="3">
                  <c:v>71.299999999999955</c:v>
                </c:pt>
                <c:pt idx="4">
                  <c:v>86.399999999999864</c:v>
                </c:pt>
                <c:pt idx="5">
                  <c:v>105.19999999999982</c:v>
                </c:pt>
                <c:pt idx="6">
                  <c:v>132.79999999999995</c:v>
                </c:pt>
                <c:pt idx="7">
                  <c:v>169.79999999999995</c:v>
                </c:pt>
                <c:pt idx="8">
                  <c:v>223.09999999999991</c:v>
                </c:pt>
                <c:pt idx="9">
                  <c:v>298.89999999999986</c:v>
                </c:pt>
                <c:pt idx="10">
                  <c:v>411.69999999999982</c:v>
                </c:pt>
                <c:pt idx="11">
                  <c:v>600.59999999999991</c:v>
                </c:pt>
                <c:pt idx="12">
                  <c:v>705.09999999999991</c:v>
                </c:pt>
                <c:pt idx="13">
                  <c:v>910.09999999999991</c:v>
                </c:pt>
                <c:pt idx="14">
                  <c:v>1150.0999999999999</c:v>
                </c:pt>
                <c:pt idx="15">
                  <c:v>1490.1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6-4FD3-B4C0-70BAF9E4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53456"/>
        <c:axId val="387245912"/>
      </c:scatterChart>
      <c:valAx>
        <c:axId val="3872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5912"/>
        <c:crosses val="autoZero"/>
        <c:crossBetween val="midCat"/>
      </c:valAx>
      <c:valAx>
        <c:axId val="3872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inch core +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4607611548556427E-2"/>
                  <c:y val="-0.57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'Magnet Pull Force'!$G$7:$G$21</c:f>
              <c:numCache>
                <c:formatCode>General</c:formatCode>
                <c:ptCount val="15"/>
                <c:pt idx="0">
                  <c:v>64.525000000000006</c:v>
                </c:pt>
                <c:pt idx="1">
                  <c:v>59.525000000000006</c:v>
                </c:pt>
                <c:pt idx="2">
                  <c:v>56.525000000000006</c:v>
                </c:pt>
                <c:pt idx="3">
                  <c:v>52.525000000000006</c:v>
                </c:pt>
                <c:pt idx="4">
                  <c:v>49.525000000000006</c:v>
                </c:pt>
                <c:pt idx="5">
                  <c:v>46.525000000000006</c:v>
                </c:pt>
                <c:pt idx="6">
                  <c:v>43.525000000000006</c:v>
                </c:pt>
                <c:pt idx="7">
                  <c:v>40.525000000000006</c:v>
                </c:pt>
                <c:pt idx="8">
                  <c:v>37.525000000000006</c:v>
                </c:pt>
                <c:pt idx="9">
                  <c:v>34.525000000000006</c:v>
                </c:pt>
                <c:pt idx="10">
                  <c:v>31.525000000000006</c:v>
                </c:pt>
                <c:pt idx="11">
                  <c:v>27.525000000000006</c:v>
                </c:pt>
                <c:pt idx="12">
                  <c:v>25.525000000000006</c:v>
                </c:pt>
                <c:pt idx="13">
                  <c:v>23.525000000000006</c:v>
                </c:pt>
                <c:pt idx="14">
                  <c:v>21.525000000000006</c:v>
                </c:pt>
              </c:numCache>
            </c:numRef>
          </c:xVal>
          <c:yVal>
            <c:numRef>
              <c:f>'Magnet Pull Force'!$H$7:$H$21</c:f>
              <c:numCache>
                <c:formatCode>General</c:formatCode>
                <c:ptCount val="15"/>
                <c:pt idx="0">
                  <c:v>53</c:v>
                </c:pt>
                <c:pt idx="1">
                  <c:v>64.099999999999909</c:v>
                </c:pt>
                <c:pt idx="2">
                  <c:v>72.699999999999818</c:v>
                </c:pt>
                <c:pt idx="3">
                  <c:v>87.099999999999909</c:v>
                </c:pt>
                <c:pt idx="4">
                  <c:v>101.29999999999995</c:v>
                </c:pt>
                <c:pt idx="5">
                  <c:v>118</c:v>
                </c:pt>
                <c:pt idx="6">
                  <c:v>140.79999999999995</c:v>
                </c:pt>
                <c:pt idx="7">
                  <c:v>169.59999999999991</c:v>
                </c:pt>
                <c:pt idx="8">
                  <c:v>200.09999999999991</c:v>
                </c:pt>
                <c:pt idx="9">
                  <c:v>249.5</c:v>
                </c:pt>
                <c:pt idx="10">
                  <c:v>311.69999999999982</c:v>
                </c:pt>
                <c:pt idx="11">
                  <c:v>412.59999999999991</c:v>
                </c:pt>
                <c:pt idx="12">
                  <c:v>514.59999999999991</c:v>
                </c:pt>
                <c:pt idx="13">
                  <c:v>619</c:v>
                </c:pt>
                <c:pt idx="14">
                  <c:v>769.5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D-4D27-B046-813D12E3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6848"/>
        <c:axId val="393017176"/>
      </c:scatterChart>
      <c:valAx>
        <c:axId val="3930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7176"/>
        <c:crosses val="autoZero"/>
        <c:crossBetween val="midCat"/>
      </c:valAx>
      <c:valAx>
        <c:axId val="3930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Inch Core +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921369203849519E-2"/>
                  <c:y val="-0.55676399825021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'Magnet Pull Force'!$M$7:$M$17</c:f>
              <c:numCache>
                <c:formatCode>General</c:formatCode>
                <c:ptCount val="11"/>
                <c:pt idx="0">
                  <c:v>63.524999999999999</c:v>
                </c:pt>
                <c:pt idx="1">
                  <c:v>58.524999999999999</c:v>
                </c:pt>
                <c:pt idx="2">
                  <c:v>53.524999999999999</c:v>
                </c:pt>
                <c:pt idx="3">
                  <c:v>48.524999999999999</c:v>
                </c:pt>
                <c:pt idx="4">
                  <c:v>43.524999999999999</c:v>
                </c:pt>
                <c:pt idx="5">
                  <c:v>38.524999999999999</c:v>
                </c:pt>
                <c:pt idx="6">
                  <c:v>33.524999999999999</c:v>
                </c:pt>
                <c:pt idx="7">
                  <c:v>30.524999999999999</c:v>
                </c:pt>
                <c:pt idx="8">
                  <c:v>27.524999999999999</c:v>
                </c:pt>
                <c:pt idx="9">
                  <c:v>24.524999999999999</c:v>
                </c:pt>
                <c:pt idx="10">
                  <c:v>22.524999999999999</c:v>
                </c:pt>
              </c:numCache>
            </c:numRef>
          </c:xVal>
          <c:yVal>
            <c:numRef>
              <c:f>'Magnet Pull Force'!$N$7:$N$17</c:f>
              <c:numCache>
                <c:formatCode>General</c:formatCode>
                <c:ptCount val="11"/>
                <c:pt idx="0">
                  <c:v>39.599999999999909</c:v>
                </c:pt>
                <c:pt idx="1">
                  <c:v>50.099999999999909</c:v>
                </c:pt>
                <c:pt idx="2">
                  <c:v>61.899999999999864</c:v>
                </c:pt>
                <c:pt idx="3">
                  <c:v>79</c:v>
                </c:pt>
                <c:pt idx="4">
                  <c:v>108.39999999999986</c:v>
                </c:pt>
                <c:pt idx="5">
                  <c:v>152.39999999999986</c:v>
                </c:pt>
                <c:pt idx="6">
                  <c:v>218.19999999999982</c:v>
                </c:pt>
                <c:pt idx="7">
                  <c:v>279.5</c:v>
                </c:pt>
                <c:pt idx="8">
                  <c:v>361.89999999999986</c:v>
                </c:pt>
                <c:pt idx="9">
                  <c:v>514.59999999999991</c:v>
                </c:pt>
                <c:pt idx="10">
                  <c:v>640.09999999999991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D-4501-9540-10D77C9D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03520"/>
        <c:axId val="396081464"/>
      </c:scatterChart>
      <c:valAx>
        <c:axId val="3113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81464"/>
        <c:crosses val="autoZero"/>
        <c:crossBetween val="midCat"/>
      </c:valAx>
      <c:valAx>
        <c:axId val="3960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 inch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'Magnet Pull Force'!$G$7:$G$21</c:f>
              <c:numCache>
                <c:formatCode>General</c:formatCode>
                <c:ptCount val="15"/>
                <c:pt idx="0">
                  <c:v>64.525000000000006</c:v>
                </c:pt>
                <c:pt idx="1">
                  <c:v>59.525000000000006</c:v>
                </c:pt>
                <c:pt idx="2">
                  <c:v>56.525000000000006</c:v>
                </c:pt>
                <c:pt idx="3">
                  <c:v>52.525000000000006</c:v>
                </c:pt>
                <c:pt idx="4">
                  <c:v>49.525000000000006</c:v>
                </c:pt>
                <c:pt idx="5">
                  <c:v>46.525000000000006</c:v>
                </c:pt>
                <c:pt idx="6">
                  <c:v>43.525000000000006</c:v>
                </c:pt>
                <c:pt idx="7">
                  <c:v>40.525000000000006</c:v>
                </c:pt>
                <c:pt idx="8">
                  <c:v>37.525000000000006</c:v>
                </c:pt>
                <c:pt idx="9">
                  <c:v>34.525000000000006</c:v>
                </c:pt>
                <c:pt idx="10">
                  <c:v>31.525000000000006</c:v>
                </c:pt>
                <c:pt idx="11">
                  <c:v>27.525000000000006</c:v>
                </c:pt>
                <c:pt idx="12">
                  <c:v>25.525000000000006</c:v>
                </c:pt>
                <c:pt idx="13">
                  <c:v>23.525000000000006</c:v>
                </c:pt>
                <c:pt idx="14">
                  <c:v>21.525000000000006</c:v>
                </c:pt>
              </c:numCache>
            </c:numRef>
          </c:xVal>
          <c:yVal>
            <c:numRef>
              <c:f>'Magnet Pull Force'!$H$7:$H$21</c:f>
              <c:numCache>
                <c:formatCode>General</c:formatCode>
                <c:ptCount val="15"/>
                <c:pt idx="0">
                  <c:v>53</c:v>
                </c:pt>
                <c:pt idx="1">
                  <c:v>64.099999999999909</c:v>
                </c:pt>
                <c:pt idx="2">
                  <c:v>72.699999999999818</c:v>
                </c:pt>
                <c:pt idx="3">
                  <c:v>87.099999999999909</c:v>
                </c:pt>
                <c:pt idx="4">
                  <c:v>101.29999999999995</c:v>
                </c:pt>
                <c:pt idx="5">
                  <c:v>118</c:v>
                </c:pt>
                <c:pt idx="6">
                  <c:v>140.79999999999995</c:v>
                </c:pt>
                <c:pt idx="7">
                  <c:v>169.59999999999991</c:v>
                </c:pt>
                <c:pt idx="8">
                  <c:v>200.09999999999991</c:v>
                </c:pt>
                <c:pt idx="9">
                  <c:v>249.5</c:v>
                </c:pt>
                <c:pt idx="10">
                  <c:v>311.69999999999982</c:v>
                </c:pt>
                <c:pt idx="11">
                  <c:v>412.59999999999991</c:v>
                </c:pt>
                <c:pt idx="12">
                  <c:v>514.59999999999991</c:v>
                </c:pt>
                <c:pt idx="13">
                  <c:v>619</c:v>
                </c:pt>
                <c:pt idx="14">
                  <c:v>769.5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2C-43B0-B286-A170C7EA5037}"/>
            </c:ext>
          </c:extLst>
        </c:ser>
        <c:ser>
          <c:idx val="2"/>
          <c:order val="2"/>
          <c:tx>
            <c:v>4 inch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'Magnet Pull Force'!$M$7:$M$17</c:f>
              <c:numCache>
                <c:formatCode>General</c:formatCode>
                <c:ptCount val="11"/>
                <c:pt idx="0">
                  <c:v>63.524999999999999</c:v>
                </c:pt>
                <c:pt idx="1">
                  <c:v>58.524999999999999</c:v>
                </c:pt>
                <c:pt idx="2">
                  <c:v>53.524999999999999</c:v>
                </c:pt>
                <c:pt idx="3">
                  <c:v>48.524999999999999</c:v>
                </c:pt>
                <c:pt idx="4">
                  <c:v>43.524999999999999</c:v>
                </c:pt>
                <c:pt idx="5">
                  <c:v>38.524999999999999</c:v>
                </c:pt>
                <c:pt idx="6">
                  <c:v>33.524999999999999</c:v>
                </c:pt>
                <c:pt idx="7">
                  <c:v>30.524999999999999</c:v>
                </c:pt>
                <c:pt idx="8">
                  <c:v>27.524999999999999</c:v>
                </c:pt>
                <c:pt idx="9">
                  <c:v>24.524999999999999</c:v>
                </c:pt>
                <c:pt idx="10">
                  <c:v>22.524999999999999</c:v>
                </c:pt>
              </c:numCache>
            </c:numRef>
          </c:xVal>
          <c:yVal>
            <c:numRef>
              <c:f>'Magnet Pull Force'!$N$7:$N$17</c:f>
              <c:numCache>
                <c:formatCode>General</c:formatCode>
                <c:ptCount val="11"/>
                <c:pt idx="0">
                  <c:v>39.599999999999909</c:v>
                </c:pt>
                <c:pt idx="1">
                  <c:v>50.099999999999909</c:v>
                </c:pt>
                <c:pt idx="2">
                  <c:v>61.899999999999864</c:v>
                </c:pt>
                <c:pt idx="3">
                  <c:v>79</c:v>
                </c:pt>
                <c:pt idx="4">
                  <c:v>108.39999999999986</c:v>
                </c:pt>
                <c:pt idx="5">
                  <c:v>152.39999999999986</c:v>
                </c:pt>
                <c:pt idx="6">
                  <c:v>218.19999999999982</c:v>
                </c:pt>
                <c:pt idx="7">
                  <c:v>279.5</c:v>
                </c:pt>
                <c:pt idx="8">
                  <c:v>361.89999999999986</c:v>
                </c:pt>
                <c:pt idx="9">
                  <c:v>514.59999999999991</c:v>
                </c:pt>
                <c:pt idx="10">
                  <c:v>640.09999999999991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2C-43B0-B286-A170C7EA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51008"/>
        <c:axId val="307049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core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'Magnet Pull Force'!$A$7:$A$22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89.525000000000006</c:v>
                      </c:pt>
                      <c:pt idx="1">
                        <c:v>86.525000000000006</c:v>
                      </c:pt>
                      <c:pt idx="2">
                        <c:v>83.525000000000006</c:v>
                      </c:pt>
                      <c:pt idx="3">
                        <c:v>78.525000000000006</c:v>
                      </c:pt>
                      <c:pt idx="4">
                        <c:v>73.525000000000006</c:v>
                      </c:pt>
                      <c:pt idx="5">
                        <c:v>68.525000000000006</c:v>
                      </c:pt>
                      <c:pt idx="6">
                        <c:v>63.525000000000006</c:v>
                      </c:pt>
                      <c:pt idx="7">
                        <c:v>58.525000000000006</c:v>
                      </c:pt>
                      <c:pt idx="8">
                        <c:v>53.525000000000006</c:v>
                      </c:pt>
                      <c:pt idx="9">
                        <c:v>48.525000000000006</c:v>
                      </c:pt>
                      <c:pt idx="10">
                        <c:v>43.525000000000006</c:v>
                      </c:pt>
                      <c:pt idx="11">
                        <c:v>38.525000000000006</c:v>
                      </c:pt>
                      <c:pt idx="12">
                        <c:v>36.525000000000006</c:v>
                      </c:pt>
                      <c:pt idx="13">
                        <c:v>33.525000000000006</c:v>
                      </c:pt>
                      <c:pt idx="14">
                        <c:v>31.525000000000006</c:v>
                      </c:pt>
                      <c:pt idx="15">
                        <c:v>28.525000000000006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'Magnet Pull Force'!$B$7:$B$22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50.199999999999818</c:v>
                      </c:pt>
                      <c:pt idx="1">
                        <c:v>55.299999999999955</c:v>
                      </c:pt>
                      <c:pt idx="2">
                        <c:v>60.199999999999818</c:v>
                      </c:pt>
                      <c:pt idx="3">
                        <c:v>71.299999999999955</c:v>
                      </c:pt>
                      <c:pt idx="4">
                        <c:v>86.399999999999864</c:v>
                      </c:pt>
                      <c:pt idx="5">
                        <c:v>105.19999999999982</c:v>
                      </c:pt>
                      <c:pt idx="6">
                        <c:v>132.79999999999995</c:v>
                      </c:pt>
                      <c:pt idx="7">
                        <c:v>169.79999999999995</c:v>
                      </c:pt>
                      <c:pt idx="8">
                        <c:v>223.09999999999991</c:v>
                      </c:pt>
                      <c:pt idx="9">
                        <c:v>298.89999999999986</c:v>
                      </c:pt>
                      <c:pt idx="10">
                        <c:v>411.69999999999982</c:v>
                      </c:pt>
                      <c:pt idx="11">
                        <c:v>600.59999999999991</c:v>
                      </c:pt>
                      <c:pt idx="12">
                        <c:v>705.09999999999991</c:v>
                      </c:pt>
                      <c:pt idx="13">
                        <c:v>910.09999999999991</c:v>
                      </c:pt>
                      <c:pt idx="14">
                        <c:v>1150.0999999999999</c:v>
                      </c:pt>
                      <c:pt idx="15">
                        <c:v>1490.1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2C-43B0-B286-A170C7EA5037}"/>
                  </c:ext>
                </c:extLst>
              </c15:ser>
            </c15:filteredScatterSeries>
          </c:ext>
        </c:extLst>
      </c:scatterChart>
      <c:valAx>
        <c:axId val="3070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49696"/>
        <c:crosses val="autoZero"/>
        <c:crossBetween val="midCat"/>
      </c:valAx>
      <c:valAx>
        <c:axId val="307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26</xdr:row>
      <xdr:rowOff>95250</xdr:rowOff>
    </xdr:from>
    <xdr:to>
      <xdr:col>5</xdr:col>
      <xdr:colOff>485775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AF54B-DB2A-473D-AA9B-837A5799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26</xdr:row>
      <xdr:rowOff>133349</xdr:rowOff>
    </xdr:from>
    <xdr:to>
      <xdr:col>11</xdr:col>
      <xdr:colOff>495300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34F8D-71DE-49C2-BA1C-CD1E31CF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809625</xdr:colOff>
      <xdr:row>26</xdr:row>
      <xdr:rowOff>171450</xdr:rowOff>
    </xdr:from>
    <xdr:to>
      <xdr:col>17</xdr:col>
      <xdr:colOff>352425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3701B-A29F-43D6-8C37-C12939A4E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767602</xdr:colOff>
      <xdr:row>42</xdr:row>
      <xdr:rowOff>17929</xdr:rowOff>
    </xdr:from>
    <xdr:to>
      <xdr:col>6</xdr:col>
      <xdr:colOff>296955</xdr:colOff>
      <xdr:row>55</xdr:row>
      <xdr:rowOff>138952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F683D-0DB8-4DF2-B0D7-7FA19388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4"/>
  <sheetViews>
    <sheetView tabSelected="1" showRuler="0" topLeftCell="C19" zoomScale="85" zoomScaleNormal="85" workbookViewId="0">
      <selection activeCell="K46" sqref="K46"/>
    </sheetView>
  </sheetViews>
  <sheetFormatPr defaultColWidth="11" defaultRowHeight="15.75" x14ac:dyDescent="0.25"/>
  <sheetData>
    <row r="1" spans="1:18" x14ac:dyDescent="0.25">
      <c r="P1" s="1"/>
    </row>
    <row r="4" spans="1:18" x14ac:dyDescent="0.25">
      <c r="A4" t="s">
        <v>19</v>
      </c>
      <c r="D4">
        <v>80</v>
      </c>
      <c r="E4" t="s">
        <v>21</v>
      </c>
      <c r="G4" t="s">
        <v>19</v>
      </c>
      <c r="J4">
        <v>55</v>
      </c>
      <c r="K4" t="s">
        <v>21</v>
      </c>
      <c r="M4" t="s">
        <v>19</v>
      </c>
      <c r="P4">
        <v>54</v>
      </c>
      <c r="Q4" t="s">
        <v>21</v>
      </c>
    </row>
    <row r="5" spans="1:18" x14ac:dyDescent="0.25">
      <c r="A5" s="3" t="s">
        <v>4</v>
      </c>
      <c r="B5" s="3"/>
      <c r="C5" s="3"/>
      <c r="D5" s="3"/>
      <c r="E5" s="3"/>
      <c r="F5" s="3"/>
      <c r="G5" s="3" t="s">
        <v>5</v>
      </c>
      <c r="H5" s="3"/>
      <c r="I5" s="3"/>
      <c r="J5" s="3"/>
      <c r="K5" s="3"/>
      <c r="L5" s="3"/>
      <c r="M5" s="3" t="s">
        <v>6</v>
      </c>
      <c r="N5" s="3"/>
      <c r="O5" s="3"/>
      <c r="P5" s="3"/>
      <c r="Q5" s="3"/>
      <c r="R5" s="3"/>
    </row>
    <row r="6" spans="1:18" x14ac:dyDescent="0.25">
      <c r="A6" t="s">
        <v>22</v>
      </c>
      <c r="B6" t="s">
        <v>24</v>
      </c>
      <c r="C6" t="s">
        <v>23</v>
      </c>
      <c r="D6" t="s">
        <v>20</v>
      </c>
      <c r="E6" t="s">
        <v>0</v>
      </c>
      <c r="F6" t="s">
        <v>18</v>
      </c>
      <c r="G6" t="s">
        <v>22</v>
      </c>
      <c r="H6" t="s">
        <v>24</v>
      </c>
      <c r="I6" t="s">
        <v>23</v>
      </c>
      <c r="J6" t="s">
        <v>20</v>
      </c>
      <c r="K6" t="s">
        <v>0</v>
      </c>
      <c r="L6" t="s">
        <v>18</v>
      </c>
      <c r="M6" t="s">
        <v>22</v>
      </c>
      <c r="N6" t="s">
        <v>24</v>
      </c>
      <c r="O6" t="s">
        <v>23</v>
      </c>
      <c r="P6" t="s">
        <v>20</v>
      </c>
      <c r="Q6" t="s">
        <v>0</v>
      </c>
    </row>
    <row r="7" spans="1:18" x14ac:dyDescent="0.25">
      <c r="A7">
        <f>D$4+'Various Constants'!$H$1-'Magnet Pull Force'!C7</f>
        <v>89.525000000000006</v>
      </c>
      <c r="B7">
        <f>'Various Constants'!$B$4-E7</f>
        <v>50.199999999999818</v>
      </c>
      <c r="C7">
        <f>$D$7-D7</f>
        <v>0</v>
      </c>
      <c r="D7">
        <v>121</v>
      </c>
      <c r="E7">
        <v>1999.9</v>
      </c>
      <c r="G7">
        <f>J$4+'Various Constants'!$H$1-'Magnet Pull Force'!I7</f>
        <v>64.525000000000006</v>
      </c>
      <c r="H7">
        <f>'Various Constants'!$B$4-K7</f>
        <v>53</v>
      </c>
      <c r="I7">
        <f>$J$7-J7</f>
        <v>0</v>
      </c>
      <c r="J7">
        <v>107</v>
      </c>
      <c r="K7">
        <v>1997.1</v>
      </c>
      <c r="M7">
        <f>P$4+'Various Constants'!$H$1-'Magnet Pull Force'!O7</f>
        <v>63.524999999999999</v>
      </c>
      <c r="N7">
        <f>'Various Constants'!$B$4-Q7</f>
        <v>39.599999999999909</v>
      </c>
      <c r="O7">
        <f>$P$7-P7</f>
        <v>0</v>
      </c>
      <c r="P7">
        <v>155</v>
      </c>
      <c r="Q7">
        <v>2010.5</v>
      </c>
    </row>
    <row r="8" spans="1:18" x14ac:dyDescent="0.25">
      <c r="A8">
        <f>D$4+'Various Constants'!$H$1-'Magnet Pull Force'!C8</f>
        <v>86.525000000000006</v>
      </c>
      <c r="B8">
        <f>'Various Constants'!$B$4-E8</f>
        <v>55.299999999999955</v>
      </c>
      <c r="C8">
        <f t="shared" ref="C8:C23" si="0">$D$7-D8</f>
        <v>3</v>
      </c>
      <c r="D8">
        <v>118</v>
      </c>
      <c r="E8">
        <v>1994.8</v>
      </c>
      <c r="G8">
        <f>J$4+'Various Constants'!$H$1-'Magnet Pull Force'!I8</f>
        <v>59.525000000000006</v>
      </c>
      <c r="H8">
        <f>'Various Constants'!$B$4-K8</f>
        <v>64.099999999999909</v>
      </c>
      <c r="I8">
        <f t="shared" ref="I8:I21" si="1">$J$7-J8</f>
        <v>5</v>
      </c>
      <c r="J8">
        <v>102</v>
      </c>
      <c r="K8">
        <v>1986</v>
      </c>
      <c r="M8">
        <f>P$4+'Various Constants'!$H$1-'Magnet Pull Force'!O8</f>
        <v>58.524999999999999</v>
      </c>
      <c r="N8">
        <f>'Various Constants'!$B$4-Q8</f>
        <v>50.099999999999909</v>
      </c>
      <c r="O8">
        <f t="shared" ref="O8:O17" si="2">$P$7-P8</f>
        <v>5</v>
      </c>
      <c r="P8">
        <v>150</v>
      </c>
      <c r="Q8">
        <v>2000</v>
      </c>
    </row>
    <row r="9" spans="1:18" x14ac:dyDescent="0.25">
      <c r="A9">
        <f>D$4+'Various Constants'!$H$1-'Magnet Pull Force'!C9</f>
        <v>83.525000000000006</v>
      </c>
      <c r="B9">
        <f>'Various Constants'!$B$4-E9</f>
        <v>60.199999999999818</v>
      </c>
      <c r="C9">
        <f t="shared" si="0"/>
        <v>6</v>
      </c>
      <c r="D9">
        <v>115</v>
      </c>
      <c r="E9">
        <v>1989.9</v>
      </c>
      <c r="G9">
        <f>J$4+'Various Constants'!$H$1-'Magnet Pull Force'!I9</f>
        <v>56.525000000000006</v>
      </c>
      <c r="H9">
        <f>'Various Constants'!$B$4-K9</f>
        <v>72.699999999999818</v>
      </c>
      <c r="I9">
        <f t="shared" si="1"/>
        <v>8</v>
      </c>
      <c r="J9">
        <v>99</v>
      </c>
      <c r="K9">
        <v>1977.4</v>
      </c>
      <c r="M9">
        <f>P$4+'Various Constants'!$H$1-'Magnet Pull Force'!O9</f>
        <v>53.524999999999999</v>
      </c>
      <c r="N9">
        <f>'Various Constants'!$B$4-Q9</f>
        <v>61.899999999999864</v>
      </c>
      <c r="O9">
        <f t="shared" si="2"/>
        <v>10</v>
      </c>
      <c r="P9">
        <v>145</v>
      </c>
      <c r="Q9">
        <v>1988.2</v>
      </c>
    </row>
    <row r="10" spans="1:18" x14ac:dyDescent="0.25">
      <c r="A10">
        <f>D$4+'Various Constants'!$H$1-'Magnet Pull Force'!C10</f>
        <v>78.525000000000006</v>
      </c>
      <c r="B10">
        <f>'Various Constants'!$B$4-E10</f>
        <v>71.299999999999955</v>
      </c>
      <c r="C10">
        <f t="shared" si="0"/>
        <v>11</v>
      </c>
      <c r="D10">
        <v>110</v>
      </c>
      <c r="E10">
        <v>1978.8</v>
      </c>
      <c r="G10">
        <f>J$4+'Various Constants'!$H$1-'Magnet Pull Force'!I10</f>
        <v>52.525000000000006</v>
      </c>
      <c r="H10">
        <f>'Various Constants'!$B$4-K10</f>
        <v>87.099999999999909</v>
      </c>
      <c r="I10">
        <f t="shared" si="1"/>
        <v>12</v>
      </c>
      <c r="J10">
        <v>95</v>
      </c>
      <c r="K10">
        <v>1963</v>
      </c>
      <c r="M10">
        <f>P$4+'Various Constants'!$H$1-'Magnet Pull Force'!O10</f>
        <v>48.524999999999999</v>
      </c>
      <c r="N10">
        <f>'Various Constants'!$B$4-Q10</f>
        <v>79</v>
      </c>
      <c r="O10">
        <f t="shared" si="2"/>
        <v>15</v>
      </c>
      <c r="P10">
        <v>140</v>
      </c>
      <c r="Q10">
        <v>1971.1</v>
      </c>
    </row>
    <row r="11" spans="1:18" x14ac:dyDescent="0.25">
      <c r="A11">
        <f>D$4+'Various Constants'!$H$1-'Magnet Pull Force'!C11</f>
        <v>73.525000000000006</v>
      </c>
      <c r="B11">
        <f>'Various Constants'!$B$4-E11</f>
        <v>86.399999999999864</v>
      </c>
      <c r="C11">
        <f t="shared" si="0"/>
        <v>16</v>
      </c>
      <c r="D11">
        <v>105</v>
      </c>
      <c r="E11">
        <v>1963.7</v>
      </c>
      <c r="G11">
        <f>J$4+'Various Constants'!$H$1-'Magnet Pull Force'!I11</f>
        <v>49.525000000000006</v>
      </c>
      <c r="H11">
        <f>'Various Constants'!$B$4-K11</f>
        <v>101.29999999999995</v>
      </c>
      <c r="I11">
        <f t="shared" si="1"/>
        <v>15</v>
      </c>
      <c r="J11">
        <v>92</v>
      </c>
      <c r="K11">
        <v>1948.8</v>
      </c>
      <c r="M11">
        <f>P$4+'Various Constants'!$H$1-'Magnet Pull Force'!O11</f>
        <v>43.524999999999999</v>
      </c>
      <c r="N11">
        <f>'Various Constants'!$B$4-Q11</f>
        <v>108.39999999999986</v>
      </c>
      <c r="O11">
        <f t="shared" si="2"/>
        <v>20</v>
      </c>
      <c r="P11">
        <v>135</v>
      </c>
      <c r="Q11">
        <v>1941.7</v>
      </c>
    </row>
    <row r="12" spans="1:18" x14ac:dyDescent="0.25">
      <c r="A12">
        <f>D$4+'Various Constants'!$H$1-'Magnet Pull Force'!C12</f>
        <v>68.525000000000006</v>
      </c>
      <c r="B12">
        <f>'Various Constants'!$B$4-E12</f>
        <v>105.19999999999982</v>
      </c>
      <c r="C12">
        <f t="shared" si="0"/>
        <v>21</v>
      </c>
      <c r="D12">
        <v>100</v>
      </c>
      <c r="E12">
        <v>1944.9</v>
      </c>
      <c r="G12">
        <f>J$4+'Various Constants'!$H$1-'Magnet Pull Force'!I12</f>
        <v>46.525000000000006</v>
      </c>
      <c r="H12">
        <f>'Various Constants'!$B$4-K12</f>
        <v>118</v>
      </c>
      <c r="I12">
        <f t="shared" si="1"/>
        <v>18</v>
      </c>
      <c r="J12">
        <v>89</v>
      </c>
      <c r="K12">
        <v>1932.1</v>
      </c>
      <c r="M12">
        <f>P$4+'Various Constants'!$H$1-'Magnet Pull Force'!O12</f>
        <v>38.524999999999999</v>
      </c>
      <c r="N12">
        <f>'Various Constants'!$B$4-Q12</f>
        <v>152.39999999999986</v>
      </c>
      <c r="O12">
        <f t="shared" si="2"/>
        <v>25</v>
      </c>
      <c r="P12">
        <v>130</v>
      </c>
      <c r="Q12">
        <v>1897.7</v>
      </c>
    </row>
    <row r="13" spans="1:18" x14ac:dyDescent="0.25">
      <c r="A13">
        <f>D$4+'Various Constants'!$H$1-'Magnet Pull Force'!C13</f>
        <v>63.525000000000006</v>
      </c>
      <c r="B13">
        <f>'Various Constants'!$B$4-E13</f>
        <v>132.79999999999995</v>
      </c>
      <c r="C13">
        <f t="shared" si="0"/>
        <v>26</v>
      </c>
      <c r="D13">
        <v>95</v>
      </c>
      <c r="E13">
        <v>1917.3</v>
      </c>
      <c r="G13">
        <f>J$4+'Various Constants'!$H$1-'Magnet Pull Force'!I13</f>
        <v>43.525000000000006</v>
      </c>
      <c r="H13">
        <f>'Various Constants'!$B$4-K13</f>
        <v>140.79999999999995</v>
      </c>
      <c r="I13">
        <f t="shared" si="1"/>
        <v>21</v>
      </c>
      <c r="J13">
        <v>86</v>
      </c>
      <c r="K13">
        <v>1909.3</v>
      </c>
      <c r="M13">
        <f>P$4+'Various Constants'!$H$1-'Magnet Pull Force'!O13</f>
        <v>33.524999999999999</v>
      </c>
      <c r="N13">
        <f>'Various Constants'!$B$4-Q13</f>
        <v>218.19999999999982</v>
      </c>
      <c r="O13">
        <f t="shared" si="2"/>
        <v>30</v>
      </c>
      <c r="P13">
        <v>125</v>
      </c>
      <c r="Q13">
        <v>1831.9</v>
      </c>
    </row>
    <row r="14" spans="1:18" x14ac:dyDescent="0.25">
      <c r="A14">
        <f>D$4+'Various Constants'!$H$1-'Magnet Pull Force'!C14</f>
        <v>58.525000000000006</v>
      </c>
      <c r="B14">
        <f>'Various Constants'!$B$4-E14</f>
        <v>169.79999999999995</v>
      </c>
      <c r="C14">
        <f t="shared" si="0"/>
        <v>31</v>
      </c>
      <c r="D14">
        <v>90</v>
      </c>
      <c r="E14">
        <v>1880.3</v>
      </c>
      <c r="G14">
        <f>J$4+'Various Constants'!$H$1-'Magnet Pull Force'!I14</f>
        <v>40.525000000000006</v>
      </c>
      <c r="H14">
        <f>'Various Constants'!$B$4-K14</f>
        <v>169.59999999999991</v>
      </c>
      <c r="I14">
        <f t="shared" si="1"/>
        <v>24</v>
      </c>
      <c r="J14">
        <v>83</v>
      </c>
      <c r="K14">
        <v>1880.5</v>
      </c>
      <c r="M14">
        <f>P$4+'Various Constants'!$H$1-'Magnet Pull Force'!O14</f>
        <v>30.524999999999999</v>
      </c>
      <c r="N14">
        <f>'Various Constants'!$B$4-Q14</f>
        <v>279.5</v>
      </c>
      <c r="O14">
        <f t="shared" si="2"/>
        <v>33</v>
      </c>
      <c r="P14">
        <v>122</v>
      </c>
      <c r="Q14">
        <v>1770.6</v>
      </c>
    </row>
    <row r="15" spans="1:18" x14ac:dyDescent="0.25">
      <c r="A15">
        <f>D$4+'Various Constants'!$H$1-'Magnet Pull Force'!C15</f>
        <v>53.525000000000006</v>
      </c>
      <c r="B15">
        <f>'Various Constants'!$B$4-E15</f>
        <v>223.09999999999991</v>
      </c>
      <c r="C15">
        <f t="shared" si="0"/>
        <v>36</v>
      </c>
      <c r="D15">
        <v>85</v>
      </c>
      <c r="E15">
        <v>1827</v>
      </c>
      <c r="G15">
        <f>J$4+'Various Constants'!$H$1-'Magnet Pull Force'!I15</f>
        <v>37.525000000000006</v>
      </c>
      <c r="H15">
        <f>'Various Constants'!$B$4-K15</f>
        <v>200.09999999999991</v>
      </c>
      <c r="I15">
        <f t="shared" si="1"/>
        <v>27</v>
      </c>
      <c r="J15">
        <v>80</v>
      </c>
      <c r="K15">
        <v>1850</v>
      </c>
      <c r="M15">
        <f>P$4+'Various Constants'!$H$1-'Magnet Pull Force'!O15</f>
        <v>27.524999999999999</v>
      </c>
      <c r="N15">
        <f>'Various Constants'!$B$4-Q15</f>
        <v>361.89999999999986</v>
      </c>
      <c r="O15">
        <f t="shared" si="2"/>
        <v>36</v>
      </c>
      <c r="P15">
        <v>119</v>
      </c>
      <c r="Q15">
        <v>1688.2</v>
      </c>
    </row>
    <row r="16" spans="1:18" x14ac:dyDescent="0.25">
      <c r="A16">
        <f>D$4+'Various Constants'!$H$1-'Magnet Pull Force'!C16</f>
        <v>48.525000000000006</v>
      </c>
      <c r="B16">
        <f>'Various Constants'!$B$4-E16</f>
        <v>298.89999999999986</v>
      </c>
      <c r="C16">
        <f t="shared" si="0"/>
        <v>41</v>
      </c>
      <c r="D16">
        <v>80</v>
      </c>
      <c r="E16">
        <v>1751.2</v>
      </c>
      <c r="G16">
        <f>J$4+'Various Constants'!$H$1-'Magnet Pull Force'!I16</f>
        <v>34.525000000000006</v>
      </c>
      <c r="H16">
        <f>'Various Constants'!$B$4-K16</f>
        <v>249.5</v>
      </c>
      <c r="I16">
        <f t="shared" si="1"/>
        <v>30</v>
      </c>
      <c r="J16">
        <v>77</v>
      </c>
      <c r="K16">
        <v>1800.6</v>
      </c>
      <c r="M16">
        <f>P$4+'Various Constants'!$H$1-'Magnet Pull Force'!O16</f>
        <v>24.524999999999999</v>
      </c>
      <c r="N16">
        <f>'Various Constants'!$B$4-Q16</f>
        <v>514.59999999999991</v>
      </c>
      <c r="O16">
        <f t="shared" si="2"/>
        <v>39</v>
      </c>
      <c r="P16">
        <v>116</v>
      </c>
      <c r="Q16">
        <v>1535.5</v>
      </c>
    </row>
    <row r="17" spans="1:17" x14ac:dyDescent="0.25">
      <c r="A17">
        <f>D$4+'Various Constants'!$H$1-'Magnet Pull Force'!C17</f>
        <v>43.525000000000006</v>
      </c>
      <c r="B17">
        <f>'Various Constants'!$B$4-E17</f>
        <v>411.69999999999982</v>
      </c>
      <c r="C17">
        <f t="shared" si="0"/>
        <v>46</v>
      </c>
      <c r="D17">
        <v>75</v>
      </c>
      <c r="E17">
        <v>1638.4</v>
      </c>
      <c r="G17">
        <f>J$4+'Various Constants'!$H$1-'Magnet Pull Force'!I17</f>
        <v>31.525000000000006</v>
      </c>
      <c r="H17">
        <f>'Various Constants'!$B$4-K17</f>
        <v>311.69999999999982</v>
      </c>
      <c r="I17">
        <f t="shared" si="1"/>
        <v>33</v>
      </c>
      <c r="J17">
        <v>74</v>
      </c>
      <c r="K17">
        <v>1738.4</v>
      </c>
      <c r="M17">
        <f>P$4+'Various Constants'!$H$1-'Magnet Pull Force'!O17</f>
        <v>22.524999999999999</v>
      </c>
      <c r="N17">
        <f>'Various Constants'!$B$4-Q17</f>
        <v>640.09999999999991</v>
      </c>
      <c r="O17">
        <f t="shared" si="2"/>
        <v>41</v>
      </c>
      <c r="P17">
        <v>114</v>
      </c>
      <c r="Q17">
        <v>1410</v>
      </c>
    </row>
    <row r="18" spans="1:17" x14ac:dyDescent="0.25">
      <c r="A18">
        <f>D$4+'Various Constants'!$H$1-'Magnet Pull Force'!C18</f>
        <v>38.525000000000006</v>
      </c>
      <c r="B18">
        <f>'Various Constants'!$B$4-E18</f>
        <v>600.59999999999991</v>
      </c>
      <c r="C18">
        <f t="shared" si="0"/>
        <v>51</v>
      </c>
      <c r="D18">
        <v>70</v>
      </c>
      <c r="E18">
        <v>1449.5</v>
      </c>
      <c r="G18">
        <f>J$4+'Various Constants'!$H$1-'Magnet Pull Force'!I18</f>
        <v>27.525000000000006</v>
      </c>
      <c r="H18">
        <f>'Various Constants'!$B$4-K18</f>
        <v>412.59999999999991</v>
      </c>
      <c r="I18">
        <f t="shared" si="1"/>
        <v>37</v>
      </c>
      <c r="J18">
        <v>70</v>
      </c>
      <c r="K18">
        <v>1637.5</v>
      </c>
    </row>
    <row r="19" spans="1:17" x14ac:dyDescent="0.25">
      <c r="A19">
        <f>D$4+'Various Constants'!$H$1-'Magnet Pull Force'!C19</f>
        <v>36.525000000000006</v>
      </c>
      <c r="B19">
        <f>'Various Constants'!$B$4-E19</f>
        <v>705.09999999999991</v>
      </c>
      <c r="C19">
        <f t="shared" si="0"/>
        <v>53</v>
      </c>
      <c r="D19">
        <v>68</v>
      </c>
      <c r="E19">
        <v>1345</v>
      </c>
      <c r="F19" t="s">
        <v>16</v>
      </c>
      <c r="G19">
        <f>J$4+'Various Constants'!$H$1-'Magnet Pull Force'!I19</f>
        <v>25.525000000000006</v>
      </c>
      <c r="H19">
        <f>'Various Constants'!$B$4-K19</f>
        <v>514.59999999999991</v>
      </c>
      <c r="I19">
        <f t="shared" si="1"/>
        <v>39</v>
      </c>
      <c r="J19">
        <v>68</v>
      </c>
      <c r="K19">
        <v>1535.5</v>
      </c>
    </row>
    <row r="20" spans="1:17" x14ac:dyDescent="0.25">
      <c r="A20">
        <f>D$4+'Various Constants'!$H$1-'Magnet Pull Force'!C20</f>
        <v>33.525000000000006</v>
      </c>
      <c r="B20">
        <f>'Various Constants'!$B$4-E20</f>
        <v>910.09999999999991</v>
      </c>
      <c r="C20">
        <f t="shared" si="0"/>
        <v>56</v>
      </c>
      <c r="D20">
        <v>65</v>
      </c>
      <c r="E20">
        <v>1140</v>
      </c>
      <c r="F20" t="s">
        <v>16</v>
      </c>
      <c r="G20">
        <f>J$4+'Various Constants'!$H$1-'Magnet Pull Force'!I20</f>
        <v>23.525000000000006</v>
      </c>
      <c r="H20">
        <f>'Various Constants'!$B$4-K20</f>
        <v>619</v>
      </c>
      <c r="I20">
        <f t="shared" si="1"/>
        <v>41</v>
      </c>
      <c r="J20">
        <v>66</v>
      </c>
      <c r="K20">
        <v>1431.1</v>
      </c>
    </row>
    <row r="21" spans="1:17" x14ac:dyDescent="0.25">
      <c r="A21">
        <f>D$4+'Various Constants'!$H$1-'Magnet Pull Force'!C21</f>
        <v>31.525000000000006</v>
      </c>
      <c r="B21">
        <f>'Various Constants'!$B$4-E21</f>
        <v>1150.0999999999999</v>
      </c>
      <c r="C21">
        <f t="shared" si="0"/>
        <v>58</v>
      </c>
      <c r="D21">
        <v>63</v>
      </c>
      <c r="E21">
        <v>900</v>
      </c>
      <c r="F21" t="s">
        <v>16</v>
      </c>
      <c r="G21">
        <f>J$4+'Various Constants'!$H$1-'Magnet Pull Force'!I21</f>
        <v>21.525000000000006</v>
      </c>
      <c r="H21">
        <f>'Various Constants'!$B$4-K21</f>
        <v>769.5</v>
      </c>
      <c r="I21">
        <f t="shared" si="1"/>
        <v>43</v>
      </c>
      <c r="J21">
        <v>64</v>
      </c>
      <c r="K21">
        <v>1280.5999999999999</v>
      </c>
    </row>
    <row r="22" spans="1:17" x14ac:dyDescent="0.25">
      <c r="A22">
        <f>D$4+'Various Constants'!$H$1-'Magnet Pull Force'!C22</f>
        <v>28.525000000000006</v>
      </c>
      <c r="B22">
        <f>'Various Constants'!$B$4-E22</f>
        <v>1490.1</v>
      </c>
      <c r="C22">
        <f t="shared" si="0"/>
        <v>61</v>
      </c>
      <c r="D22">
        <v>60</v>
      </c>
      <c r="E22">
        <v>560</v>
      </c>
    </row>
    <row r="23" spans="1:17" x14ac:dyDescent="0.25">
      <c r="A23">
        <f>D$4+'Various Constants'!$H$1-'Magnet Pull Force'!C23</f>
        <v>27.525000000000006</v>
      </c>
      <c r="C23">
        <f t="shared" si="0"/>
        <v>62</v>
      </c>
      <c r="D23">
        <v>59</v>
      </c>
      <c r="F23" t="s">
        <v>1</v>
      </c>
    </row>
    <row r="24" spans="1:17" x14ac:dyDescent="0.25">
      <c r="F24" t="s">
        <v>17</v>
      </c>
    </row>
  </sheetData>
  <mergeCells count="3">
    <mergeCell ref="A5:F5"/>
    <mergeCell ref="G5:L5"/>
    <mergeCell ref="M5:R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4" sqref="B14"/>
    </sheetView>
  </sheetViews>
  <sheetFormatPr defaultRowHeight="15.75" x14ac:dyDescent="0.25"/>
  <sheetData>
    <row r="1" spans="1:9" x14ac:dyDescent="0.25">
      <c r="A1" t="s">
        <v>8</v>
      </c>
      <c r="B1">
        <v>26</v>
      </c>
      <c r="C1" t="s">
        <v>9</v>
      </c>
      <c r="E1" t="s">
        <v>12</v>
      </c>
      <c r="F1">
        <f>3/8</f>
        <v>0.375</v>
      </c>
      <c r="G1" t="s">
        <v>13</v>
      </c>
      <c r="H1">
        <f>F1*25.4</f>
        <v>9.5249999999999986</v>
      </c>
      <c r="I1" t="s">
        <v>14</v>
      </c>
    </row>
    <row r="2" spans="1:9" x14ac:dyDescent="0.25">
      <c r="A2" t="s">
        <v>10</v>
      </c>
      <c r="B2">
        <v>28</v>
      </c>
      <c r="C2" t="s">
        <v>9</v>
      </c>
    </row>
    <row r="3" spans="1:9" x14ac:dyDescent="0.25">
      <c r="A3" t="s">
        <v>11</v>
      </c>
      <c r="B3">
        <v>2.1</v>
      </c>
      <c r="C3" t="s">
        <v>9</v>
      </c>
    </row>
    <row r="4" spans="1:9" x14ac:dyDescent="0.25">
      <c r="A4" t="s">
        <v>7</v>
      </c>
      <c r="B4">
        <v>2050.1</v>
      </c>
      <c r="C4" t="s">
        <v>9</v>
      </c>
    </row>
    <row r="5" spans="1:9" x14ac:dyDescent="0.25">
      <c r="A5" s="1" t="s">
        <v>3</v>
      </c>
      <c r="B5" s="1">
        <v>48.3</v>
      </c>
      <c r="C5" s="1" t="s">
        <v>2</v>
      </c>
    </row>
    <row r="6" spans="1:9" x14ac:dyDescent="0.25">
      <c r="A6" t="s">
        <v>15</v>
      </c>
      <c r="B6">
        <v>1748.8</v>
      </c>
      <c r="C6" t="s">
        <v>2</v>
      </c>
    </row>
    <row r="14" spans="1:9" x14ac:dyDescent="0.25">
      <c r="A14" t="s">
        <v>25</v>
      </c>
      <c r="B14">
        <v>2019.1</v>
      </c>
      <c r="C1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K7" sqref="K7"/>
    </sheetView>
  </sheetViews>
  <sheetFormatPr defaultRowHeight="15.75" x14ac:dyDescent="0.25"/>
  <sheetData>
    <row r="1" spans="1:20" x14ac:dyDescent="0.25">
      <c r="F1" t="s">
        <v>26</v>
      </c>
      <c r="H1">
        <v>2019.1</v>
      </c>
      <c r="I1" t="s">
        <v>9</v>
      </c>
      <c r="Q1" t="s">
        <v>27</v>
      </c>
    </row>
    <row r="3" spans="1:20" x14ac:dyDescent="0.2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3" t="s">
        <v>31</v>
      </c>
      <c r="P3" s="3"/>
      <c r="Q3" s="3"/>
      <c r="R3" s="3"/>
      <c r="S3" s="3"/>
      <c r="T3" s="3"/>
    </row>
    <row r="4" spans="1:20" x14ac:dyDescent="0.25">
      <c r="A4" t="s">
        <v>32</v>
      </c>
      <c r="B4">
        <v>69</v>
      </c>
      <c r="E4" t="s">
        <v>33</v>
      </c>
      <c r="F4">
        <v>46</v>
      </c>
      <c r="I4" t="s">
        <v>33</v>
      </c>
      <c r="J4">
        <v>26</v>
      </c>
      <c r="O4" t="s">
        <v>32</v>
      </c>
      <c r="R4" t="s">
        <v>33</v>
      </c>
      <c r="S4">
        <v>46</v>
      </c>
    </row>
    <row r="5" spans="1:20" x14ac:dyDescent="0.25">
      <c r="A5" t="s">
        <v>34</v>
      </c>
      <c r="B5">
        <f>B4+'Various Constants'!H1</f>
        <v>78.525000000000006</v>
      </c>
      <c r="E5" t="s">
        <v>34</v>
      </c>
      <c r="F5">
        <f>F4+'Various Constants'!H1</f>
        <v>55.524999999999999</v>
      </c>
      <c r="I5" t="s">
        <v>34</v>
      </c>
      <c r="J5">
        <f>J4+'Various Constants'!H1</f>
        <v>35.524999999999999</v>
      </c>
      <c r="K5">
        <f>J5/25.4</f>
        <v>1.3986220472440944</v>
      </c>
      <c r="O5" t="s">
        <v>34</v>
      </c>
      <c r="P5">
        <f>P4+'Various Constants'!H1</f>
        <v>9.5249999999999986</v>
      </c>
      <c r="R5" t="s">
        <v>34</v>
      </c>
      <c r="S5">
        <f>S4+'Various Constants'!H1</f>
        <v>55.524999999999999</v>
      </c>
    </row>
    <row r="6" spans="1:20" x14ac:dyDescent="0.25">
      <c r="A6" t="s">
        <v>28</v>
      </c>
      <c r="B6" t="s">
        <v>29</v>
      </c>
      <c r="C6" t="s">
        <v>35</v>
      </c>
      <c r="D6" t="s">
        <v>18</v>
      </c>
      <c r="E6" t="s">
        <v>28</v>
      </c>
      <c r="F6" t="s">
        <v>29</v>
      </c>
      <c r="G6" t="s">
        <v>36</v>
      </c>
      <c r="H6" t="s">
        <v>18</v>
      </c>
      <c r="I6" t="s">
        <v>28</v>
      </c>
      <c r="J6" t="s">
        <v>29</v>
      </c>
      <c r="K6" t="s">
        <v>36</v>
      </c>
      <c r="L6" t="s">
        <v>18</v>
      </c>
      <c r="O6" t="s">
        <v>28</v>
      </c>
      <c r="P6" t="s">
        <v>29</v>
      </c>
      <c r="Q6" t="s">
        <v>18</v>
      </c>
      <c r="R6" t="s">
        <v>28</v>
      </c>
      <c r="S6" t="s">
        <v>29</v>
      </c>
      <c r="T6" t="s">
        <v>18</v>
      </c>
    </row>
    <row r="7" spans="1:20" x14ac:dyDescent="0.25">
      <c r="A7">
        <v>0</v>
      </c>
      <c r="B7">
        <v>1991.3</v>
      </c>
      <c r="C7">
        <f>$H$1-B7</f>
        <v>27.799999999999955</v>
      </c>
      <c r="E7">
        <v>0</v>
      </c>
      <c r="F7">
        <v>1948.7</v>
      </c>
      <c r="G7">
        <f>$H$1-F7</f>
        <v>70.399999999999864</v>
      </c>
      <c r="I7">
        <v>0</v>
      </c>
      <c r="J7">
        <v>1782.8</v>
      </c>
      <c r="K7">
        <f>$H$1-J7</f>
        <v>236.29999999999995</v>
      </c>
      <c r="O7">
        <v>0</v>
      </c>
      <c r="R7">
        <v>0</v>
      </c>
    </row>
    <row r="8" spans="1:20" x14ac:dyDescent="0.25">
      <c r="A8">
        <v>0.1</v>
      </c>
      <c r="B8">
        <v>1995.2</v>
      </c>
      <c r="C8">
        <f t="shared" ref="C8:C15" si="0">$H$1-B8</f>
        <v>23.899999999999864</v>
      </c>
      <c r="E8">
        <v>0.1</v>
      </c>
      <c r="F8">
        <v>1959.6</v>
      </c>
      <c r="G8">
        <f t="shared" ref="G8:G15" si="1">$H$1-F8</f>
        <v>59.5</v>
      </c>
      <c r="I8">
        <v>0.1</v>
      </c>
      <c r="J8">
        <v>1820.6</v>
      </c>
      <c r="K8">
        <f t="shared" ref="K8:K15" si="2">$H$1-J8</f>
        <v>198.5</v>
      </c>
      <c r="O8">
        <v>0.1</v>
      </c>
      <c r="R8">
        <v>0.1</v>
      </c>
    </row>
    <row r="9" spans="1:20" x14ac:dyDescent="0.25">
      <c r="A9">
        <v>0.2</v>
      </c>
      <c r="B9">
        <v>1999.1</v>
      </c>
      <c r="C9">
        <f t="shared" si="0"/>
        <v>20</v>
      </c>
      <c r="E9">
        <v>0.2</v>
      </c>
      <c r="F9">
        <v>1978</v>
      </c>
      <c r="G9">
        <f t="shared" si="1"/>
        <v>41.099999999999909</v>
      </c>
      <c r="I9">
        <v>0.2</v>
      </c>
      <c r="J9">
        <v>1858.2</v>
      </c>
      <c r="K9">
        <f t="shared" si="2"/>
        <v>160.89999999999986</v>
      </c>
      <c r="O9">
        <v>0.2</v>
      </c>
      <c r="R9">
        <v>0.2</v>
      </c>
    </row>
    <row r="10" spans="1:20" x14ac:dyDescent="0.25">
      <c r="A10">
        <v>0.3</v>
      </c>
      <c r="B10">
        <v>2003.1</v>
      </c>
      <c r="C10">
        <f t="shared" si="0"/>
        <v>16</v>
      </c>
      <c r="E10">
        <v>0.3</v>
      </c>
      <c r="F10">
        <v>1981.9</v>
      </c>
      <c r="G10">
        <f t="shared" si="1"/>
        <v>37.199999999999818</v>
      </c>
      <c r="I10">
        <v>0.3</v>
      </c>
      <c r="J10">
        <v>1895.5</v>
      </c>
      <c r="K10">
        <f t="shared" si="2"/>
        <v>123.59999999999991</v>
      </c>
      <c r="O10">
        <v>0.3</v>
      </c>
      <c r="R10">
        <v>0.3</v>
      </c>
    </row>
    <row r="11" spans="1:20" x14ac:dyDescent="0.25">
      <c r="A11">
        <v>0.4</v>
      </c>
      <c r="B11">
        <v>2007.3</v>
      </c>
      <c r="C11">
        <f t="shared" si="0"/>
        <v>11.799999999999955</v>
      </c>
      <c r="E11">
        <v>0.4</v>
      </c>
      <c r="F11">
        <v>2009.6</v>
      </c>
      <c r="G11">
        <f t="shared" si="1"/>
        <v>9.5</v>
      </c>
      <c r="I11">
        <v>0.4</v>
      </c>
      <c r="J11">
        <v>1933.4</v>
      </c>
      <c r="K11">
        <f t="shared" si="2"/>
        <v>85.699999999999818</v>
      </c>
      <c r="O11">
        <v>0.4</v>
      </c>
      <c r="R11">
        <v>0.4</v>
      </c>
    </row>
    <row r="12" spans="1:20" x14ac:dyDescent="0.25">
      <c r="A12">
        <v>0.5</v>
      </c>
      <c r="B12">
        <v>2011.2</v>
      </c>
      <c r="C12">
        <f t="shared" si="0"/>
        <v>7.8999999999998636</v>
      </c>
      <c r="E12">
        <v>0.5</v>
      </c>
      <c r="F12">
        <v>2027.8</v>
      </c>
      <c r="G12">
        <f t="shared" si="1"/>
        <v>-8.7000000000000455</v>
      </c>
      <c r="I12">
        <v>0.5</v>
      </c>
      <c r="J12">
        <v>1971.2</v>
      </c>
      <c r="K12">
        <f t="shared" si="2"/>
        <v>47.899999999999864</v>
      </c>
      <c r="O12">
        <v>0.5</v>
      </c>
      <c r="R12">
        <v>0.5</v>
      </c>
    </row>
    <row r="13" spans="1:20" x14ac:dyDescent="0.25">
      <c r="A13">
        <v>0.6</v>
      </c>
      <c r="B13">
        <v>2015.9</v>
      </c>
      <c r="C13">
        <f t="shared" si="0"/>
        <v>3.1999999999998181</v>
      </c>
      <c r="E13">
        <v>0.6</v>
      </c>
      <c r="F13">
        <v>2027</v>
      </c>
      <c r="G13">
        <f t="shared" si="1"/>
        <v>-7.9000000000000909</v>
      </c>
      <c r="I13">
        <v>0.6</v>
      </c>
      <c r="J13">
        <v>2008.8</v>
      </c>
      <c r="K13">
        <f t="shared" si="2"/>
        <v>10.299999999999955</v>
      </c>
      <c r="O13">
        <v>0.6</v>
      </c>
      <c r="R13">
        <v>0.6</v>
      </c>
    </row>
    <row r="14" spans="1:20" x14ac:dyDescent="0.25">
      <c r="A14">
        <v>0.7</v>
      </c>
      <c r="B14">
        <v>2019.9</v>
      </c>
      <c r="C14">
        <f t="shared" si="0"/>
        <v>-0.8000000000001819</v>
      </c>
      <c r="E14">
        <v>0.7</v>
      </c>
      <c r="F14">
        <v>2029</v>
      </c>
      <c r="G14">
        <f t="shared" si="1"/>
        <v>-9.9000000000000909</v>
      </c>
      <c r="I14">
        <v>0.7</v>
      </c>
      <c r="J14">
        <v>2046.6</v>
      </c>
      <c r="K14">
        <f t="shared" si="2"/>
        <v>-27.5</v>
      </c>
      <c r="O14">
        <v>0.7</v>
      </c>
      <c r="R14">
        <v>0.7</v>
      </c>
    </row>
    <row r="15" spans="1:20" x14ac:dyDescent="0.25">
      <c r="A15">
        <v>0.8</v>
      </c>
      <c r="B15">
        <v>2023.9</v>
      </c>
      <c r="C15">
        <f t="shared" si="0"/>
        <v>-4.8000000000001819</v>
      </c>
      <c r="E15">
        <v>0.8</v>
      </c>
      <c r="F15">
        <v>2038.5</v>
      </c>
      <c r="G15">
        <f t="shared" si="1"/>
        <v>-19.400000000000091</v>
      </c>
      <c r="I15">
        <v>0.8</v>
      </c>
      <c r="J15">
        <v>2084.1999999999998</v>
      </c>
      <c r="K15">
        <f t="shared" si="2"/>
        <v>-65.099999999999909</v>
      </c>
      <c r="O15">
        <v>0.8</v>
      </c>
      <c r="R15">
        <v>0.8</v>
      </c>
    </row>
  </sheetData>
  <mergeCells count="2">
    <mergeCell ref="O3:T3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Magnet Pull Force</vt:lpstr>
      <vt:lpstr>Various Constants</vt:lpstr>
      <vt:lpstr>Electromagnet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Greenbaum, Clayton A.</dc:creator>
  <cp:lastModifiedBy>Virgil</cp:lastModifiedBy>
  <dcterms:created xsi:type="dcterms:W3CDTF">2017-03-29T23:32:04Z</dcterms:created>
  <dcterms:modified xsi:type="dcterms:W3CDTF">2017-04-01T01:48:28Z</dcterms:modified>
</cp:coreProperties>
</file>