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oogle Drive/HIV:TB/"/>
    </mc:Choice>
  </mc:AlternateContent>
  <xr:revisionPtr revIDLastSave="0" documentId="13_ncr:1_{22674C86-FAF6-5747-BDD7-EEE81018DEA5}" xr6:coauthVersionLast="36" xr6:coauthVersionMax="36" xr10:uidLastSave="{00000000-0000-0000-0000-000000000000}"/>
  <bookViews>
    <workbookView xWindow="17640" yWindow="1060" windowWidth="10000" windowHeight="15500" xr2:uid="{23E87AAA-F98F-6E44-8E92-6D3127C9E12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G23" i="1" l="1"/>
  <c r="G21" i="1"/>
  <c r="G19" i="1"/>
  <c r="G17" i="1"/>
  <c r="G16" i="1"/>
  <c r="G4" i="1"/>
  <c r="G5" i="1"/>
  <c r="G6" i="1"/>
  <c r="G7" i="1"/>
  <c r="G8" i="1"/>
  <c r="G9" i="1"/>
  <c r="G10" i="1"/>
  <c r="G11" i="1"/>
  <c r="G3" i="1"/>
  <c r="H17" i="1"/>
  <c r="H18" i="1"/>
  <c r="G18" i="1" s="1"/>
  <c r="H19" i="1"/>
  <c r="H20" i="1"/>
  <c r="G20" i="1" s="1"/>
  <c r="H21" i="1"/>
  <c r="H22" i="1"/>
  <c r="G22" i="1" s="1"/>
  <c r="H23" i="1"/>
  <c r="H24" i="1"/>
  <c r="G24" i="1" s="1"/>
  <c r="H16" i="1"/>
  <c r="I20" i="1"/>
  <c r="I11" i="1"/>
  <c r="I7" i="1"/>
  <c r="I3" i="1"/>
  <c r="I17" i="1"/>
  <c r="I18" i="1"/>
  <c r="I19" i="1"/>
  <c r="I21" i="1"/>
  <c r="I22" i="1"/>
  <c r="I23" i="1"/>
  <c r="I24" i="1"/>
  <c r="I16" i="1"/>
  <c r="I4" i="1"/>
  <c r="I5" i="1"/>
  <c r="I6" i="1"/>
  <c r="I8" i="1"/>
  <c r="I9" i="1"/>
  <c r="I10" i="1"/>
  <c r="G14" i="1"/>
  <c r="H14" i="1"/>
  <c r="I14" i="1"/>
  <c r="J14" i="1"/>
  <c r="K14" i="1"/>
  <c r="L14" i="1"/>
  <c r="F16" i="1"/>
  <c r="L16" i="1"/>
  <c r="F17" i="1"/>
  <c r="F18" i="1"/>
  <c r="F19" i="1"/>
  <c r="F20" i="1"/>
  <c r="F21" i="1"/>
  <c r="F22" i="1"/>
  <c r="F23" i="1"/>
  <c r="F24" i="1"/>
  <c r="K24" i="1" l="1"/>
  <c r="K18" i="1" l="1"/>
  <c r="K19" i="1"/>
  <c r="K20" i="1"/>
  <c r="K21" i="1"/>
  <c r="K22" i="1"/>
  <c r="K23" i="1"/>
  <c r="K17" i="1" l="1"/>
  <c r="J16" i="1" l="1"/>
  <c r="J3" i="1"/>
  <c r="J17" i="1"/>
  <c r="K3" i="1" l="1"/>
  <c r="K16" i="1" s="1"/>
  <c r="J19" i="1"/>
  <c r="J6" i="1"/>
  <c r="L7" i="1" s="1"/>
  <c r="L20" i="1" s="1"/>
  <c r="J18" i="1"/>
  <c r="J5" i="1"/>
  <c r="L6" i="1" s="1"/>
  <c r="L19" i="1" s="1"/>
  <c r="J4" i="1"/>
  <c r="L5" i="1" s="1"/>
  <c r="L18" i="1" s="1"/>
  <c r="L4" i="1" l="1"/>
  <c r="L17" i="1" s="1"/>
  <c r="J7" i="1"/>
  <c r="L8" i="1" s="1"/>
  <c r="L21" i="1" s="1"/>
  <c r="J20" i="1"/>
  <c r="J21" i="1" l="1"/>
  <c r="J8" i="1"/>
  <c r="L9" i="1" s="1"/>
  <c r="L22" i="1" s="1"/>
  <c r="J22" i="1" l="1"/>
  <c r="J9" i="1"/>
  <c r="L10" i="1" s="1"/>
  <c r="L23" i="1" s="1"/>
  <c r="J10" i="1" l="1"/>
  <c r="L11" i="1" s="1"/>
  <c r="L24" i="1" s="1"/>
  <c r="J23" i="1"/>
  <c r="J11" i="1" l="1"/>
  <c r="J24" i="1"/>
</calcChain>
</file>

<file path=xl/sharedStrings.xml><?xml version="1.0" encoding="utf-8"?>
<sst xmlns="http://schemas.openxmlformats.org/spreadsheetml/2006/main" count="104" uniqueCount="81">
  <si>
    <r>
      <t>ART coverage over time by gender</t>
    </r>
    <r>
      <rPr>
        <sz val="12"/>
        <color rgb="FF000000"/>
        <rFont val="Helvetica"/>
        <family val="2"/>
      </rPr>
      <t> </t>
    </r>
  </si>
  <si>
    <t>Year </t>
  </si>
  <si>
    <t>Males </t>
  </si>
  <si>
    <t>Females </t>
  </si>
  <si>
    <r>
      <t>2004</t>
    </r>
    <r>
      <rPr>
        <sz val="12"/>
        <color rgb="FF000000"/>
        <rFont val="Helvetica"/>
        <family val="2"/>
      </rPr>
      <t> </t>
    </r>
  </si>
  <si>
    <r>
      <t>2005</t>
    </r>
    <r>
      <rPr>
        <sz val="12"/>
        <color rgb="FF222222"/>
        <rFont val="Helvetica"/>
        <family val="2"/>
      </rPr>
      <t> </t>
    </r>
  </si>
  <si>
    <r>
      <t>2006</t>
    </r>
    <r>
      <rPr>
        <sz val="12"/>
        <color rgb="FF000000"/>
        <rFont val="Helvetica"/>
        <family val="2"/>
      </rPr>
      <t> </t>
    </r>
  </si>
  <si>
    <r>
      <t>2007</t>
    </r>
    <r>
      <rPr>
        <sz val="12"/>
        <color rgb="FF222222"/>
        <rFont val="Helvetica"/>
        <family val="2"/>
      </rPr>
      <t> </t>
    </r>
  </si>
  <si>
    <r>
      <t>2008</t>
    </r>
    <r>
      <rPr>
        <sz val="12"/>
        <color rgb="FF000000"/>
        <rFont val="Helvetica"/>
        <family val="2"/>
      </rPr>
      <t> </t>
    </r>
  </si>
  <si>
    <r>
      <t>2009</t>
    </r>
    <r>
      <rPr>
        <sz val="12"/>
        <color rgb="FF222222"/>
        <rFont val="Helvetica"/>
        <family val="2"/>
      </rPr>
      <t> </t>
    </r>
  </si>
  <si>
    <r>
      <t>2010</t>
    </r>
    <r>
      <rPr>
        <sz val="12"/>
        <color rgb="FF000000"/>
        <rFont val="Helvetica"/>
        <family val="2"/>
      </rPr>
      <t> </t>
    </r>
  </si>
  <si>
    <r>
      <t>2011</t>
    </r>
    <r>
      <rPr>
        <sz val="12"/>
        <color rgb="FF222222"/>
        <rFont val="Helvetica"/>
        <family val="2"/>
      </rPr>
      <t> </t>
    </r>
  </si>
  <si>
    <r>
      <t>2017</t>
    </r>
    <r>
      <rPr>
        <sz val="12"/>
        <color rgb="FF000000"/>
        <rFont val="Helvetica"/>
        <family val="2"/>
      </rPr>
      <t> </t>
    </r>
  </si>
  <si>
    <t>HIV -</t>
  </si>
  <si>
    <t>ART</t>
  </si>
  <si>
    <t xml:space="preserve">Number of population (HIV +) </t>
  </si>
  <si>
    <t xml:space="preserve">Number of population (ART) </t>
  </si>
  <si>
    <t>ART rate initiation (eta_3,4)</t>
  </si>
  <si>
    <t>FEMALES</t>
  </si>
  <si>
    <t>MALES</t>
  </si>
  <si>
    <t>HIV Prevalence</t>
  </si>
  <si>
    <t>Total Female pop</t>
  </si>
  <si>
    <t>Total Male pop</t>
  </si>
  <si>
    <r>
      <t>prevalence over time by gender</t>
    </r>
    <r>
      <rPr>
        <sz val="12"/>
        <color rgb="FF000000"/>
        <rFont val="Helvetica"/>
        <family val="2"/>
      </rPr>
      <t> </t>
    </r>
  </si>
  <si>
    <t>https://serve.mg.co.za/content/documents/2018/07/17/7M1RBtUShKFJbN3NL1Wr_HSRC_HIV_Survey_Summary_2018.pdf</t>
  </si>
  <si>
    <t>http://repository.hsrc.ac.za/bitstream/handle/20.500.11910/2490/8162.pdf?sequence=1&amp;is</t>
  </si>
  <si>
    <t>T</t>
  </si>
  <si>
    <t>Province</t>
  </si>
  <si>
    <t>n</t>
  </si>
  <si>
    <t>%</t>
  </si>
  <si>
    <t>CI</t>
  </si>
  <si>
    <t>Western</t>
  </si>
  <si>
    <t>Cape</t>
  </si>
  <si>
    <t>6.4–15.0</t>
  </si>
  <si>
    <t>1.2–3.0</t>
  </si>
  <si>
    <t>2.7–5.3</t>
  </si>
  <si>
    <t>3.6–7.2</t>
  </si>
  <si>
    <t>Eastern</t>
  </si>
  <si>
    <t>4.5–8.7</t>
  </si>
  <si>
    <t>7.0–11.4</t>
  </si>
  <si>
    <t>7.2–11.2</t>
  </si>
  <si>
    <t>10.5–14.1</t>
  </si>
  <si>
    <t>Northern</t>
  </si>
  <si>
    <t>5.0–11.7</t>
  </si>
  <si>
    <t>4.0–7.2</t>
  </si>
  <si>
    <t>4.5–7.8</t>
  </si>
  <si>
    <t>4.7–12.6</t>
  </si>
  <si>
    <t>Free</t>
  </si>
  <si>
    <t>State</t>
  </si>
  <si>
    <t>9.5–20.3</t>
  </si>
  <si>
    <t>9.5–16.7</t>
  </si>
  <si>
    <t>10.5–15.1</t>
  </si>
  <si>
    <t>11.6–18.4</t>
  </si>
  <si>
    <t>KwaZulu-Natal</t>
  </si>
  <si>
    <t>8.2–15.2</t>
  </si>
  <si>
    <t>14.0–19.3</t>
  </si>
  <si>
    <t>13.4–18.6</t>
  </si>
  <si>
    <t>15.8–19.2</t>
  </si>
  <si>
    <t>North</t>
  </si>
  <si>
    <t>West</t>
  </si>
  <si>
    <t>6.8–13.8</t>
  </si>
  <si>
    <t>8.4–14.0</t>
  </si>
  <si>
    <t>9.1–14.0</t>
  </si>
  <si>
    <t>12.0–16.1</t>
  </si>
  <si>
    <t>Gauteng</t>
  </si>
  <si>
    <t>11.3–18.1</t>
  </si>
  <si>
    <t>8.9–12.9</t>
  </si>
  <si>
    <t>8.3–12.7</t>
  </si>
  <si>
    <t>10.5–15.5</t>
  </si>
  <si>
    <t>Mpumalanga</t>
  </si>
  <si>
    <t>9.7–18.5</t>
  </si>
  <si>
    <t>12.3–18.5</t>
  </si>
  <si>
    <t>11.9–19.7</t>
  </si>
  <si>
    <t>12.0–17.3</t>
  </si>
  <si>
    <t>Limpopo</t>
  </si>
  <si>
    <t>5.9–13.7</t>
  </si>
  <si>
    <t>6.0–10.6</t>
  </si>
  <si>
    <t>6.5–11.9</t>
  </si>
  <si>
    <t>7.0–12.4</t>
  </si>
  <si>
    <t>r&amp;$a2/KnS!pSCTA</t>
  </si>
  <si>
    <t>page 37?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</si>
</sst>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* #,##0_);_(* \(#,##0\);_(* &quot;-&quot;????_);_(@_)"/>
    <numFmt numFmtId="169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Helvetica"/>
      <family val="2"/>
    </font>
    <font>
      <b/>
      <sz val="12"/>
      <color rgb="FF222222"/>
      <name val="Helvetica"/>
      <family val="2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5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166" fontId="0" fillId="0" borderId="0" xfId="0" applyNumberFormat="1"/>
    <xf numFmtId="43" fontId="0" fillId="0" borderId="0" xfId="0" applyNumberFormat="1"/>
    <xf numFmtId="3" fontId="0" fillId="0" borderId="0" xfId="0" applyNumberFormat="1"/>
    <xf numFmtId="0" fontId="0" fillId="2" borderId="0" xfId="0" applyFill="1"/>
    <xf numFmtId="43" fontId="0" fillId="2" borderId="0" xfId="0" applyNumberFormat="1" applyFill="1"/>
    <xf numFmtId="165" fontId="0" fillId="2" borderId="0" xfId="0" applyNumberFormat="1" applyFill="1"/>
    <xf numFmtId="169" fontId="0" fillId="2" borderId="0" xfId="0" applyNumberFormat="1" applyFill="1"/>
    <xf numFmtId="0" fontId="6" fillId="0" borderId="0" xfId="2"/>
    <xf numFmtId="9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repository.hsrc.ac.za/bitstream/handle/20.500.11910/2490/8162.pdf?sequence=1&amp;is" TargetMode="External"/><Relationship Id="rId1" Type="http://schemas.openxmlformats.org/officeDocument/2006/relationships/hyperlink" Target="https://serve.mg.co.za/content/documents/2018/07/17/7M1RBtUShKFJbN3NL1Wr_HSRC_HIV_Survey_Summary_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C5C0-7259-F74C-B74F-4B62E66F4BA2}">
  <dimension ref="A1:N29"/>
  <sheetViews>
    <sheetView tabSelected="1" topLeftCell="E1" zoomScale="110" zoomScaleNormal="110" workbookViewId="0">
      <selection activeCell="B10" sqref="B10"/>
    </sheetView>
  </sheetViews>
  <sheetFormatPr baseColWidth="10" defaultRowHeight="16" x14ac:dyDescent="0.2"/>
  <cols>
    <col min="10" max="10" width="15.83203125" customWidth="1"/>
    <col min="11" max="11" width="17.5" customWidth="1"/>
    <col min="12" max="12" width="11.5" bestFit="1" customWidth="1"/>
  </cols>
  <sheetData>
    <row r="1" spans="1:14" ht="51" x14ac:dyDescent="0.2">
      <c r="A1" s="1" t="s">
        <v>0</v>
      </c>
      <c r="F1" t="s">
        <v>19</v>
      </c>
      <c r="G1" t="s">
        <v>13</v>
      </c>
      <c r="H1" s="5" t="s">
        <v>20</v>
      </c>
      <c r="I1" t="s">
        <v>14</v>
      </c>
      <c r="J1" s="5" t="s">
        <v>15</v>
      </c>
      <c r="K1" s="5" t="s">
        <v>16</v>
      </c>
      <c r="L1" s="5" t="s">
        <v>17</v>
      </c>
      <c r="N1" s="5" t="s">
        <v>22</v>
      </c>
    </row>
    <row r="2" spans="1:14" x14ac:dyDescent="0.2">
      <c r="A2" s="1" t="s">
        <v>1</v>
      </c>
      <c r="B2" s="1" t="s">
        <v>2</v>
      </c>
      <c r="C2" s="1" t="s">
        <v>3</v>
      </c>
      <c r="N2" s="6">
        <v>100000</v>
      </c>
    </row>
    <row r="3" spans="1:14" x14ac:dyDescent="0.2">
      <c r="A3" s="2" t="s">
        <v>4</v>
      </c>
      <c r="B3">
        <v>0</v>
      </c>
      <c r="C3">
        <v>0</v>
      </c>
      <c r="F3" s="2" t="s">
        <v>4</v>
      </c>
      <c r="G3" s="13">
        <f>1-H3</f>
        <v>0.7</v>
      </c>
      <c r="H3" s="13">
        <v>0.3</v>
      </c>
      <c r="I3" s="4">
        <f>B3</f>
        <v>0</v>
      </c>
      <c r="J3" s="7">
        <f>$N$2*H3</f>
        <v>30000</v>
      </c>
      <c r="K3" s="6">
        <f>I3*J3</f>
        <v>0</v>
      </c>
    </row>
    <row r="4" spans="1:14" x14ac:dyDescent="0.2">
      <c r="A4" s="1" t="s">
        <v>5</v>
      </c>
      <c r="B4">
        <v>5.7000000000000002E-3</v>
      </c>
      <c r="C4">
        <v>7.7000000000000002E-3</v>
      </c>
      <c r="F4" s="1" t="s">
        <v>5</v>
      </c>
      <c r="G4" s="13">
        <f t="shared" ref="G4:G11" si="0">1-H4</f>
        <v>0.7</v>
      </c>
      <c r="H4" s="13">
        <v>0.3</v>
      </c>
      <c r="I4" s="4">
        <f t="shared" ref="I4:I10" si="1">B4</f>
        <v>5.7000000000000002E-3</v>
      </c>
      <c r="J4" s="7">
        <f>$N$2*H4</f>
        <v>30000</v>
      </c>
      <c r="K4" s="6">
        <f>I4*J4</f>
        <v>171</v>
      </c>
      <c r="L4" s="8">
        <f>(K4-K3)/J3</f>
        <v>5.7000000000000002E-3</v>
      </c>
    </row>
    <row r="5" spans="1:14" x14ac:dyDescent="0.2">
      <c r="A5" s="2" t="s">
        <v>6</v>
      </c>
      <c r="B5">
        <v>2.18E-2</v>
      </c>
      <c r="C5">
        <v>2.9399999999999999E-2</v>
      </c>
      <c r="F5" s="2" t="s">
        <v>6</v>
      </c>
      <c r="G5" s="13">
        <f t="shared" si="0"/>
        <v>0.7</v>
      </c>
      <c r="H5" s="13">
        <v>0.3</v>
      </c>
      <c r="I5" s="4">
        <f t="shared" si="1"/>
        <v>2.18E-2</v>
      </c>
      <c r="J5" s="7">
        <f>$N$2*H5</f>
        <v>30000</v>
      </c>
      <c r="K5" s="6">
        <f t="shared" ref="K4:K11" si="2">I5*J5</f>
        <v>654</v>
      </c>
      <c r="L5" s="8">
        <f t="shared" ref="L5:L10" si="3">(K5-K4)/J4</f>
        <v>1.61E-2</v>
      </c>
    </row>
    <row r="6" spans="1:14" x14ac:dyDescent="0.2">
      <c r="A6" s="1" t="s">
        <v>7</v>
      </c>
      <c r="B6" s="3">
        <v>4.7600000000000003E-2</v>
      </c>
      <c r="C6">
        <v>6.4299999999999996E-2</v>
      </c>
      <c r="F6" s="1" t="s">
        <v>7</v>
      </c>
      <c r="G6" s="13">
        <f t="shared" si="0"/>
        <v>0.7</v>
      </c>
      <c r="H6" s="13">
        <v>0.3</v>
      </c>
      <c r="I6" s="4">
        <f t="shared" si="1"/>
        <v>4.7600000000000003E-2</v>
      </c>
      <c r="J6" s="7">
        <f>$N$2*H6</f>
        <v>30000</v>
      </c>
      <c r="K6" s="6">
        <f t="shared" si="2"/>
        <v>1428</v>
      </c>
      <c r="L6" s="8">
        <f t="shared" si="3"/>
        <v>2.58E-2</v>
      </c>
    </row>
    <row r="7" spans="1:14" x14ac:dyDescent="0.2">
      <c r="A7" s="2" t="s">
        <v>8</v>
      </c>
      <c r="B7">
        <v>8.2000000000000003E-2</v>
      </c>
      <c r="C7">
        <v>0.1108</v>
      </c>
      <c r="F7" s="2" t="s">
        <v>8</v>
      </c>
      <c r="G7" s="13">
        <f t="shared" si="0"/>
        <v>0.7</v>
      </c>
      <c r="H7" s="13">
        <v>0.3</v>
      </c>
      <c r="I7" s="4">
        <f>B7</f>
        <v>8.2000000000000003E-2</v>
      </c>
      <c r="J7" s="7">
        <f>$N$2*H7</f>
        <v>30000</v>
      </c>
      <c r="K7" s="6">
        <f t="shared" si="2"/>
        <v>2460</v>
      </c>
      <c r="L7" s="8">
        <f t="shared" si="3"/>
        <v>3.44E-2</v>
      </c>
    </row>
    <row r="8" spans="1:14" x14ac:dyDescent="0.2">
      <c r="A8" s="1" t="s">
        <v>9</v>
      </c>
      <c r="B8">
        <v>0.1152</v>
      </c>
      <c r="C8">
        <v>0.15570000000000001</v>
      </c>
      <c r="F8" s="1" t="s">
        <v>9</v>
      </c>
      <c r="G8" s="13">
        <f t="shared" si="0"/>
        <v>0.7</v>
      </c>
      <c r="H8" s="13">
        <v>0.3</v>
      </c>
      <c r="I8" s="4">
        <f t="shared" si="1"/>
        <v>0.1152</v>
      </c>
      <c r="J8" s="7">
        <f>$N$2*H8</f>
        <v>30000</v>
      </c>
      <c r="K8" s="6">
        <f t="shared" si="2"/>
        <v>3456</v>
      </c>
      <c r="L8" s="8">
        <f t="shared" si="3"/>
        <v>3.32E-2</v>
      </c>
    </row>
    <row r="9" spans="1:14" x14ac:dyDescent="0.2">
      <c r="A9" s="2" t="s">
        <v>10</v>
      </c>
      <c r="B9">
        <v>0.1416</v>
      </c>
      <c r="C9">
        <v>0.1913</v>
      </c>
      <c r="F9" s="2" t="s">
        <v>10</v>
      </c>
      <c r="G9" s="13">
        <f t="shared" si="0"/>
        <v>0.7</v>
      </c>
      <c r="H9" s="13">
        <v>0.3</v>
      </c>
      <c r="I9" s="4">
        <f t="shared" si="1"/>
        <v>0.1416</v>
      </c>
      <c r="J9" s="7">
        <f>$N$2*H9</f>
        <v>30000</v>
      </c>
      <c r="K9" s="6">
        <f t="shared" si="2"/>
        <v>4248</v>
      </c>
      <c r="L9" s="8">
        <f t="shared" si="3"/>
        <v>2.64E-2</v>
      </c>
    </row>
    <row r="10" spans="1:14" x14ac:dyDescent="0.2">
      <c r="A10" s="1" t="s">
        <v>11</v>
      </c>
      <c r="B10">
        <v>0.17599999999999999</v>
      </c>
      <c r="C10">
        <v>0.23780000000000001</v>
      </c>
      <c r="F10" s="1" t="s">
        <v>11</v>
      </c>
      <c r="G10" s="13">
        <f t="shared" si="0"/>
        <v>0.7</v>
      </c>
      <c r="H10" s="13">
        <v>0.3</v>
      </c>
      <c r="I10" s="4">
        <f t="shared" si="1"/>
        <v>0.17599999999999999</v>
      </c>
      <c r="J10" s="7">
        <f>$N$2*H10</f>
        <v>30000</v>
      </c>
      <c r="K10" s="6">
        <f t="shared" si="2"/>
        <v>5280</v>
      </c>
      <c r="L10" s="8">
        <f t="shared" si="3"/>
        <v>3.44E-2</v>
      </c>
    </row>
    <row r="11" spans="1:14" x14ac:dyDescent="0.2">
      <c r="A11" s="2" t="s">
        <v>12</v>
      </c>
      <c r="B11">
        <v>0.44209999999999999</v>
      </c>
      <c r="C11">
        <v>0.59750000000000003</v>
      </c>
      <c r="F11" s="2" t="s">
        <v>12</v>
      </c>
      <c r="G11" s="13">
        <f t="shared" si="0"/>
        <v>0.7</v>
      </c>
      <c r="H11" s="13">
        <v>0.3</v>
      </c>
      <c r="I11" s="4">
        <f>B11</f>
        <v>0.44209999999999999</v>
      </c>
      <c r="J11" s="7">
        <f>$N$2*H11</f>
        <v>30000</v>
      </c>
      <c r="K11" s="6">
        <f t="shared" si="2"/>
        <v>13263</v>
      </c>
      <c r="L11" s="8">
        <f>(K11-K10)/J10</f>
        <v>0.2661</v>
      </c>
    </row>
    <row r="13" spans="1:14" x14ac:dyDescent="0.2">
      <c r="N13" t="s">
        <v>21</v>
      </c>
    </row>
    <row r="14" spans="1:14" x14ac:dyDescent="0.2">
      <c r="A14" s="1" t="s">
        <v>23</v>
      </c>
      <c r="F14" t="s">
        <v>18</v>
      </c>
      <c r="G14" t="str">
        <f t="shared" ref="F14:L23" si="4">G1</f>
        <v>HIV -</v>
      </c>
      <c r="H14" t="str">
        <f t="shared" si="4"/>
        <v>HIV Prevalence</v>
      </c>
      <c r="I14" t="str">
        <f t="shared" si="4"/>
        <v>ART</v>
      </c>
      <c r="J14" t="str">
        <f t="shared" si="4"/>
        <v xml:space="preserve">Number of population (HIV +) </v>
      </c>
      <c r="K14" t="str">
        <f t="shared" si="4"/>
        <v xml:space="preserve">Number of population (ART) </v>
      </c>
      <c r="L14" t="str">
        <f t="shared" si="4"/>
        <v>ART rate initiation (eta_3,4)</v>
      </c>
      <c r="N14" s="9">
        <v>100000</v>
      </c>
    </row>
    <row r="15" spans="1:14" x14ac:dyDescent="0.2">
      <c r="A15" s="1" t="s">
        <v>1</v>
      </c>
      <c r="B15" s="1" t="s">
        <v>2</v>
      </c>
      <c r="C15" s="1" t="s">
        <v>3</v>
      </c>
    </row>
    <row r="16" spans="1:14" x14ac:dyDescent="0.2">
      <c r="A16" s="2">
        <v>2004</v>
      </c>
      <c r="D16" s="14"/>
      <c r="F16" t="str">
        <f t="shared" si="4"/>
        <v>2004 </v>
      </c>
      <c r="G16" s="13">
        <f>1-H16</f>
        <v>0.7</v>
      </c>
      <c r="H16" s="13">
        <f>0.3</f>
        <v>0.3</v>
      </c>
      <c r="I16">
        <f>C3</f>
        <v>0</v>
      </c>
      <c r="J16" s="7">
        <f>$N$14*H16</f>
        <v>30000</v>
      </c>
      <c r="K16" s="10">
        <f t="shared" si="4"/>
        <v>0</v>
      </c>
      <c r="L16" s="10">
        <f t="shared" si="4"/>
        <v>0</v>
      </c>
    </row>
    <row r="17" spans="1:12" x14ac:dyDescent="0.2">
      <c r="A17" s="1">
        <v>2005</v>
      </c>
      <c r="D17" s="14"/>
      <c r="F17" t="str">
        <f t="shared" si="4"/>
        <v>2005 </v>
      </c>
      <c r="G17" s="13">
        <f t="shared" ref="G17:G25" si="5">1-H17</f>
        <v>0.7</v>
      </c>
      <c r="H17" s="13">
        <f t="shared" ref="H17:H25" si="6">0.3</f>
        <v>0.3</v>
      </c>
      <c r="I17">
        <f t="shared" ref="I17:I23" si="7">C4</f>
        <v>7.7000000000000002E-3</v>
      </c>
      <c r="J17" s="7">
        <f t="shared" ref="J17:J25" si="8">$N$14*H17</f>
        <v>30000</v>
      </c>
      <c r="K17" s="10">
        <f t="shared" si="4"/>
        <v>171</v>
      </c>
      <c r="L17" s="11">
        <f>L4</f>
        <v>5.7000000000000002E-3</v>
      </c>
    </row>
    <row r="18" spans="1:12" x14ac:dyDescent="0.2">
      <c r="A18" s="2">
        <v>2006</v>
      </c>
      <c r="F18" t="str">
        <f t="shared" si="4"/>
        <v>2006 </v>
      </c>
      <c r="G18" s="13">
        <f t="shared" si="5"/>
        <v>0.7</v>
      </c>
      <c r="H18" s="13">
        <f t="shared" si="6"/>
        <v>0.3</v>
      </c>
      <c r="I18">
        <f t="shared" si="7"/>
        <v>2.9399999999999999E-2</v>
      </c>
      <c r="J18" s="7">
        <f t="shared" si="8"/>
        <v>30000</v>
      </c>
      <c r="K18" s="10">
        <f t="shared" si="4"/>
        <v>654</v>
      </c>
      <c r="L18" s="10">
        <f t="shared" si="4"/>
        <v>1.61E-2</v>
      </c>
    </row>
    <row r="19" spans="1:12" x14ac:dyDescent="0.2">
      <c r="A19" s="1">
        <v>2007</v>
      </c>
      <c r="B19" s="3"/>
      <c r="F19" t="str">
        <f t="shared" si="4"/>
        <v>2007 </v>
      </c>
      <c r="G19" s="13">
        <f t="shared" si="5"/>
        <v>0.7</v>
      </c>
      <c r="H19" s="13">
        <f t="shared" si="6"/>
        <v>0.3</v>
      </c>
      <c r="I19">
        <f t="shared" si="7"/>
        <v>6.4299999999999996E-2</v>
      </c>
      <c r="J19" s="7">
        <f t="shared" si="8"/>
        <v>30000</v>
      </c>
      <c r="K19" s="12">
        <f>K6</f>
        <v>1428</v>
      </c>
      <c r="L19" s="10">
        <f t="shared" si="4"/>
        <v>2.58E-2</v>
      </c>
    </row>
    <row r="20" spans="1:12" x14ac:dyDescent="0.2">
      <c r="A20" s="2">
        <v>2008</v>
      </c>
      <c r="D20" s="14"/>
      <c r="F20" t="str">
        <f t="shared" si="4"/>
        <v>2008 </v>
      </c>
      <c r="G20" s="13">
        <f t="shared" si="5"/>
        <v>0.7</v>
      </c>
      <c r="H20" s="13">
        <f t="shared" si="6"/>
        <v>0.3</v>
      </c>
      <c r="I20">
        <f>C7</f>
        <v>0.1108</v>
      </c>
      <c r="J20" s="7">
        <f t="shared" si="8"/>
        <v>30000</v>
      </c>
      <c r="K20" s="10">
        <f t="shared" si="4"/>
        <v>2460</v>
      </c>
      <c r="L20" s="10">
        <f t="shared" si="4"/>
        <v>3.44E-2</v>
      </c>
    </row>
    <row r="21" spans="1:12" x14ac:dyDescent="0.2">
      <c r="A21" s="1">
        <v>2009</v>
      </c>
      <c r="F21" t="str">
        <f t="shared" si="4"/>
        <v>2009 </v>
      </c>
      <c r="G21" s="13">
        <f t="shared" si="5"/>
        <v>0.7</v>
      </c>
      <c r="H21" s="13">
        <f t="shared" si="6"/>
        <v>0.3</v>
      </c>
      <c r="I21">
        <f t="shared" si="7"/>
        <v>0.15570000000000001</v>
      </c>
      <c r="J21" s="7">
        <f t="shared" si="8"/>
        <v>30000</v>
      </c>
      <c r="K21" s="10">
        <f t="shared" si="4"/>
        <v>3456</v>
      </c>
      <c r="L21" s="10">
        <f t="shared" si="4"/>
        <v>3.32E-2</v>
      </c>
    </row>
    <row r="22" spans="1:12" x14ac:dyDescent="0.2">
      <c r="A22" s="2">
        <v>2010</v>
      </c>
      <c r="F22" t="str">
        <f t="shared" si="4"/>
        <v>2010 </v>
      </c>
      <c r="G22" s="13">
        <f t="shared" si="5"/>
        <v>0.7</v>
      </c>
      <c r="H22" s="13">
        <f t="shared" si="6"/>
        <v>0.3</v>
      </c>
      <c r="I22">
        <f t="shared" si="7"/>
        <v>0.1913</v>
      </c>
      <c r="J22" s="7">
        <f t="shared" si="8"/>
        <v>30000</v>
      </c>
      <c r="K22" s="10">
        <f t="shared" si="4"/>
        <v>4248</v>
      </c>
      <c r="L22" s="10">
        <f t="shared" si="4"/>
        <v>2.64E-2</v>
      </c>
    </row>
    <row r="23" spans="1:12" x14ac:dyDescent="0.2">
      <c r="A23" s="1">
        <v>2011</v>
      </c>
      <c r="F23" t="str">
        <f t="shared" si="4"/>
        <v>2011 </v>
      </c>
      <c r="G23" s="13">
        <f t="shared" si="5"/>
        <v>0.7</v>
      </c>
      <c r="H23" s="13">
        <f t="shared" si="6"/>
        <v>0.3</v>
      </c>
      <c r="I23">
        <f t="shared" si="7"/>
        <v>0.23780000000000001</v>
      </c>
      <c r="J23" s="7">
        <f t="shared" si="8"/>
        <v>30000</v>
      </c>
      <c r="K23" s="10">
        <f t="shared" si="4"/>
        <v>5280</v>
      </c>
      <c r="L23" s="10">
        <f t="shared" si="4"/>
        <v>3.44E-2</v>
      </c>
    </row>
    <row r="24" spans="1:12" x14ac:dyDescent="0.2">
      <c r="A24" s="1">
        <v>2012</v>
      </c>
      <c r="D24" s="14" t="s">
        <v>25</v>
      </c>
      <c r="E24" t="s">
        <v>80</v>
      </c>
      <c r="F24" t="str">
        <f>F11</f>
        <v>2017 </v>
      </c>
      <c r="G24" s="13">
        <f>1-H24</f>
        <v>0.7</v>
      </c>
      <c r="H24" s="13">
        <f t="shared" si="6"/>
        <v>0.3</v>
      </c>
      <c r="I24">
        <f>C11</f>
        <v>0.59750000000000003</v>
      </c>
      <c r="J24" s="7">
        <f>$N$14*H24</f>
        <v>30000</v>
      </c>
      <c r="K24" s="10">
        <f>K11</f>
        <v>13263</v>
      </c>
      <c r="L24" s="10">
        <f>L11</f>
        <v>0.2661</v>
      </c>
    </row>
    <row r="25" spans="1:12" x14ac:dyDescent="0.2">
      <c r="A25" s="2">
        <v>2017</v>
      </c>
      <c r="B25">
        <v>0.14799999999999999</v>
      </c>
      <c r="C25">
        <v>0.26300000000000001</v>
      </c>
      <c r="D25" s="14" t="s">
        <v>24</v>
      </c>
    </row>
    <row r="29" spans="1:12" x14ac:dyDescent="0.2">
      <c r="H29" t="s">
        <v>79</v>
      </c>
    </row>
  </sheetData>
  <hyperlinks>
    <hyperlink ref="D25" r:id="rId1" xr:uid="{7FF81E16-A9C4-6F48-9D52-219843D03B84}"/>
    <hyperlink ref="D24" r:id="rId2" xr:uid="{5EE437B9-D6FA-604C-9510-6127131DD1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CCCB-5CD2-C446-B019-84C37F8496D5}">
  <dimension ref="A1:R12"/>
  <sheetViews>
    <sheetView workbookViewId="0">
      <selection activeCell="B8" sqref="B8"/>
    </sheetView>
  </sheetViews>
  <sheetFormatPr baseColWidth="10" defaultRowHeight="16" x14ac:dyDescent="0.2"/>
  <sheetData>
    <row r="1" spans="1:18" x14ac:dyDescent="0.2">
      <c r="A1" t="s">
        <v>27</v>
      </c>
      <c r="B1">
        <v>2002</v>
      </c>
      <c r="C1">
        <v>2005</v>
      </c>
      <c r="D1">
        <v>2008</v>
      </c>
      <c r="E1">
        <v>2012</v>
      </c>
    </row>
    <row r="2" spans="1:18" x14ac:dyDescent="0.2">
      <c r="A2" t="s">
        <v>28</v>
      </c>
      <c r="B2" t="s">
        <v>29</v>
      </c>
      <c r="C2" s="15">
        <v>0.95</v>
      </c>
      <c r="D2" t="s">
        <v>30</v>
      </c>
      <c r="E2" t="s">
        <v>28</v>
      </c>
      <c r="F2" t="s">
        <v>29</v>
      </c>
      <c r="G2" s="15">
        <v>0.95</v>
      </c>
      <c r="H2" t="s">
        <v>30</v>
      </c>
      <c r="I2" t="s">
        <v>28</v>
      </c>
      <c r="J2" t="s">
        <v>29</v>
      </c>
      <c r="K2" s="15">
        <v>0.95</v>
      </c>
      <c r="L2" t="s">
        <v>30</v>
      </c>
      <c r="M2" t="s">
        <v>28</v>
      </c>
      <c r="N2" t="s">
        <v>29</v>
      </c>
      <c r="O2" s="15">
        <v>0.95</v>
      </c>
      <c r="P2" t="s">
        <v>30</v>
      </c>
    </row>
    <row r="3" spans="1:18" x14ac:dyDescent="0.2">
      <c r="A3" t="s">
        <v>31</v>
      </c>
      <c r="B3" t="s">
        <v>32</v>
      </c>
      <c r="C3">
        <v>1</v>
      </c>
      <c r="D3">
        <v>267</v>
      </c>
      <c r="E3">
        <v>10.7</v>
      </c>
      <c r="F3" t="s">
        <v>33</v>
      </c>
      <c r="G3">
        <v>2</v>
      </c>
      <c r="H3">
        <v>204</v>
      </c>
      <c r="I3">
        <v>1.9</v>
      </c>
      <c r="J3" t="s">
        <v>34</v>
      </c>
      <c r="K3">
        <v>2</v>
      </c>
      <c r="L3">
        <v>98</v>
      </c>
      <c r="M3">
        <v>3.8</v>
      </c>
      <c r="N3" t="s">
        <v>35</v>
      </c>
      <c r="O3">
        <v>3</v>
      </c>
      <c r="P3">
        <v>288</v>
      </c>
      <c r="Q3">
        <v>5.0999999999999996</v>
      </c>
      <c r="R3" t="s">
        <v>36</v>
      </c>
    </row>
    <row r="4" spans="1:18" x14ac:dyDescent="0.2">
      <c r="A4" t="s">
        <v>37</v>
      </c>
      <c r="B4" t="s">
        <v>32</v>
      </c>
      <c r="C4">
        <v>1</v>
      </c>
      <c r="D4">
        <v>221</v>
      </c>
      <c r="E4">
        <v>6.6</v>
      </c>
      <c r="F4" t="s">
        <v>38</v>
      </c>
      <c r="G4">
        <v>2</v>
      </c>
      <c r="H4">
        <v>428</v>
      </c>
      <c r="I4">
        <v>8.9</v>
      </c>
      <c r="J4" t="s">
        <v>39</v>
      </c>
      <c r="K4">
        <v>1</v>
      </c>
      <c r="L4">
        <v>984</v>
      </c>
      <c r="M4">
        <v>9</v>
      </c>
      <c r="N4" t="s">
        <v>40</v>
      </c>
      <c r="O4">
        <v>3</v>
      </c>
      <c r="P4">
        <v>928</v>
      </c>
      <c r="Q4">
        <v>12.2</v>
      </c>
      <c r="R4" t="s">
        <v>41</v>
      </c>
    </row>
    <row r="5" spans="1:18" x14ac:dyDescent="0.2">
      <c r="A5" t="s">
        <v>42</v>
      </c>
      <c r="B5" t="s">
        <v>32</v>
      </c>
      <c r="C5">
        <v>694</v>
      </c>
      <c r="D5">
        <v>8.4</v>
      </c>
      <c r="E5" t="s">
        <v>43</v>
      </c>
      <c r="F5">
        <v>1</v>
      </c>
      <c r="G5">
        <v>144</v>
      </c>
      <c r="H5">
        <v>5.4</v>
      </c>
      <c r="I5" t="s">
        <v>44</v>
      </c>
      <c r="J5">
        <v>1</v>
      </c>
      <c r="K5">
        <v>227</v>
      </c>
      <c r="L5">
        <v>5.9</v>
      </c>
      <c r="M5" t="s">
        <v>45</v>
      </c>
      <c r="N5">
        <v>2</v>
      </c>
      <c r="O5">
        <v>284</v>
      </c>
      <c r="P5">
        <v>7.8</v>
      </c>
      <c r="Q5" t="s">
        <v>46</v>
      </c>
    </row>
    <row r="6" spans="1:18" x14ac:dyDescent="0.2">
      <c r="A6" t="s">
        <v>47</v>
      </c>
      <c r="B6" t="s">
        <v>48</v>
      </c>
      <c r="C6">
        <v>540</v>
      </c>
      <c r="D6">
        <v>14.9</v>
      </c>
      <c r="E6" t="s">
        <v>49</v>
      </c>
      <c r="F6">
        <v>1</v>
      </c>
      <c r="G6">
        <v>66</v>
      </c>
      <c r="H6">
        <v>12.6</v>
      </c>
      <c r="I6" t="s">
        <v>50</v>
      </c>
      <c r="J6">
        <v>960</v>
      </c>
      <c r="K6">
        <v>12.6</v>
      </c>
      <c r="L6" t="s">
        <v>51</v>
      </c>
      <c r="M6">
        <v>1</v>
      </c>
      <c r="N6">
        <v>998</v>
      </c>
      <c r="O6">
        <v>14.7</v>
      </c>
      <c r="P6" t="s">
        <v>52</v>
      </c>
    </row>
    <row r="7" spans="1:18" x14ac:dyDescent="0.2">
      <c r="A7" t="s">
        <v>53</v>
      </c>
      <c r="B7">
        <v>1</v>
      </c>
      <c r="C7">
        <v>579</v>
      </c>
      <c r="D7">
        <v>11.7</v>
      </c>
      <c r="E7" t="s">
        <v>54</v>
      </c>
      <c r="F7">
        <v>2</v>
      </c>
      <c r="G7">
        <v>729</v>
      </c>
      <c r="H7">
        <v>16.5</v>
      </c>
      <c r="I7" t="s">
        <v>55</v>
      </c>
      <c r="J7">
        <v>2</v>
      </c>
      <c r="K7">
        <v>464</v>
      </c>
      <c r="L7">
        <v>15.8</v>
      </c>
      <c r="M7" t="s">
        <v>56</v>
      </c>
      <c r="N7">
        <v>6</v>
      </c>
      <c r="O7">
        <v>798</v>
      </c>
      <c r="P7">
        <v>17.399999999999999</v>
      </c>
      <c r="Q7" t="s">
        <v>57</v>
      </c>
    </row>
    <row r="8" spans="1:18" x14ac:dyDescent="0.2">
      <c r="A8" t="s">
        <v>58</v>
      </c>
      <c r="B8" t="s">
        <v>59</v>
      </c>
      <c r="C8">
        <v>626</v>
      </c>
      <c r="D8">
        <v>10.3</v>
      </c>
      <c r="E8" t="s">
        <v>60</v>
      </c>
      <c r="F8">
        <v>1</v>
      </c>
      <c r="G8">
        <v>56</v>
      </c>
      <c r="H8">
        <v>10.9</v>
      </c>
      <c r="I8" t="s">
        <v>61</v>
      </c>
      <c r="J8">
        <v>1</v>
      </c>
      <c r="K8">
        <v>156</v>
      </c>
      <c r="L8">
        <v>11.3</v>
      </c>
      <c r="M8" t="s">
        <v>62</v>
      </c>
      <c r="N8">
        <v>1</v>
      </c>
      <c r="O8">
        <v>923</v>
      </c>
      <c r="P8">
        <v>13.9</v>
      </c>
      <c r="Q8" t="s">
        <v>63</v>
      </c>
    </row>
    <row r="9" spans="1:18" x14ac:dyDescent="0.2">
      <c r="A9" t="s">
        <v>64</v>
      </c>
      <c r="B9">
        <v>1</v>
      </c>
      <c r="C9">
        <v>272</v>
      </c>
      <c r="D9">
        <v>14.7</v>
      </c>
      <c r="E9" t="s">
        <v>65</v>
      </c>
      <c r="F9">
        <v>2</v>
      </c>
      <c r="G9">
        <v>430</v>
      </c>
      <c r="H9">
        <v>10.8</v>
      </c>
      <c r="I9" t="s">
        <v>66</v>
      </c>
      <c r="J9">
        <v>2</v>
      </c>
      <c r="K9">
        <v>93</v>
      </c>
      <c r="L9">
        <v>10.3</v>
      </c>
      <c r="M9" t="s">
        <v>67</v>
      </c>
      <c r="N9">
        <v>2</v>
      </c>
      <c r="O9">
        <v>899</v>
      </c>
      <c r="P9">
        <v>12.8</v>
      </c>
      <c r="Q9" t="s">
        <v>68</v>
      </c>
    </row>
    <row r="10" spans="1:18" x14ac:dyDescent="0.2">
      <c r="A10" t="s">
        <v>69</v>
      </c>
      <c r="B10">
        <v>550</v>
      </c>
      <c r="C10">
        <v>14.1</v>
      </c>
      <c r="D10" t="s">
        <v>70</v>
      </c>
      <c r="E10">
        <v>1</v>
      </c>
      <c r="F10">
        <v>224</v>
      </c>
      <c r="G10">
        <v>15.2</v>
      </c>
      <c r="H10" t="s">
        <v>71</v>
      </c>
      <c r="I10">
        <v>988</v>
      </c>
      <c r="J10">
        <v>15.4</v>
      </c>
      <c r="K10" t="s">
        <v>72</v>
      </c>
      <c r="L10">
        <v>2</v>
      </c>
      <c r="M10">
        <v>180</v>
      </c>
      <c r="N10">
        <v>14.5</v>
      </c>
      <c r="O10" t="s">
        <v>73</v>
      </c>
    </row>
    <row r="11" spans="1:18" x14ac:dyDescent="0.2">
      <c r="A11" t="s">
        <v>74</v>
      </c>
      <c r="B11">
        <v>679</v>
      </c>
      <c r="C11">
        <v>9.8000000000000007</v>
      </c>
      <c r="D11" t="s">
        <v>75</v>
      </c>
      <c r="E11">
        <v>1</v>
      </c>
      <c r="F11">
        <v>570</v>
      </c>
      <c r="G11">
        <v>8</v>
      </c>
      <c r="H11" t="s">
        <v>76</v>
      </c>
      <c r="I11">
        <v>1</v>
      </c>
      <c r="J11">
        <v>252</v>
      </c>
      <c r="K11">
        <v>8.8000000000000007</v>
      </c>
      <c r="L11" t="s">
        <v>77</v>
      </c>
      <c r="M11">
        <v>2</v>
      </c>
      <c r="N11">
        <v>562</v>
      </c>
      <c r="O11">
        <v>9.4</v>
      </c>
      <c r="P11" t="s">
        <v>78</v>
      </c>
    </row>
    <row r="12" spans="1:18" x14ac:dyDescent="0.2">
      <c r="A1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Greene</dc:creator>
  <cp:lastModifiedBy>Chelsea Greene</cp:lastModifiedBy>
  <dcterms:created xsi:type="dcterms:W3CDTF">2020-08-13T16:19:25Z</dcterms:created>
  <dcterms:modified xsi:type="dcterms:W3CDTF">2020-08-19T00:46:59Z</dcterms:modified>
</cp:coreProperties>
</file>