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param_files/"/>
    </mc:Choice>
  </mc:AlternateContent>
  <xr:revisionPtr revIDLastSave="0" documentId="8_{D170FF1D-A66D-6849-BD4E-E53579E6BB71}" xr6:coauthVersionLast="36" xr6:coauthVersionMax="36" xr10:uidLastSave="{00000000-0000-0000-0000-000000000000}"/>
  <bookViews>
    <workbookView xWindow="0" yWindow="540" windowWidth="26460" windowHeight="16160" xr2:uid="{00000000-000D-0000-FFFF-FFFF00000000}"/>
  </bookViews>
  <sheets>
    <sheet name="Model Matched Parameters" sheetId="1" r:id="rId1"/>
    <sheet name="Indirect Model Parameters" sheetId="4" r:id="rId2"/>
    <sheet name="Set Ref" sheetId="5" r:id="rId3"/>
  </sheets>
  <definedNames>
    <definedName name="_xlnm._FilterDatabase" localSheetId="0" hidden="1">'Model Matched Parameters'!$A$1:$O$194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4" i="1" l="1"/>
  <c r="B194" i="1"/>
  <c r="J193" i="1"/>
  <c r="B193" i="1"/>
  <c r="J192" i="1"/>
  <c r="B192" i="1"/>
  <c r="J191" i="1"/>
  <c r="B191" i="1"/>
  <c r="J190" i="1"/>
  <c r="B190" i="1"/>
  <c r="J189" i="1"/>
  <c r="B189" i="1"/>
  <c r="J188" i="1"/>
  <c r="B188" i="1"/>
  <c r="J187" i="1"/>
  <c r="B187" i="1"/>
  <c r="J186" i="1"/>
  <c r="K105" i="1" l="1"/>
  <c r="K104" i="1"/>
  <c r="K109" i="1"/>
  <c r="K108" i="1"/>
  <c r="K10" i="1"/>
  <c r="K11" i="1"/>
  <c r="K9" i="1"/>
  <c r="B115" i="1" l="1"/>
  <c r="B122" i="1"/>
  <c r="B123" i="1"/>
  <c r="B130" i="1"/>
  <c r="B131" i="1"/>
  <c r="B138" i="1"/>
  <c r="B139" i="1"/>
  <c r="B146" i="1"/>
  <c r="B147" i="1"/>
  <c r="B154" i="1"/>
  <c r="B155" i="1"/>
  <c r="B162" i="1"/>
  <c r="B163" i="1"/>
  <c r="B170" i="1"/>
  <c r="B171" i="1"/>
  <c r="B114" i="1"/>
  <c r="B179" i="1"/>
  <c r="B180" i="1"/>
  <c r="B181" i="1"/>
  <c r="B182" i="1"/>
  <c r="B183" i="1"/>
  <c r="B184" i="1"/>
  <c r="B185" i="1"/>
  <c r="B178" i="1"/>
  <c r="B113" i="1"/>
  <c r="B112" i="1"/>
  <c r="B111" i="1"/>
  <c r="B110" i="1"/>
  <c r="B99" i="1"/>
  <c r="B100" i="1"/>
  <c r="B101" i="1"/>
  <c r="B98" i="1"/>
  <c r="B90" i="1"/>
  <c r="B88" i="1"/>
  <c r="B93" i="1"/>
  <c r="B91" i="1"/>
  <c r="B89" i="1"/>
  <c r="B92" i="1"/>
  <c r="B38" i="1"/>
  <c r="B14" i="1"/>
  <c r="B70" i="1"/>
  <c r="B46" i="1"/>
  <c r="B22" i="1"/>
  <c r="B78" i="1"/>
  <c r="B54" i="1"/>
  <c r="B30" i="1"/>
  <c r="B62" i="1"/>
  <c r="B173" i="1"/>
  <c r="B165" i="1"/>
  <c r="B161" i="1"/>
  <c r="B156" i="1"/>
  <c r="B153" i="1"/>
  <c r="B148" i="1"/>
  <c r="B145" i="1"/>
  <c r="B140" i="1"/>
  <c r="B137" i="1"/>
  <c r="B129" i="1"/>
  <c r="B124" i="1"/>
  <c r="J117" i="1"/>
  <c r="B116" i="1"/>
  <c r="B107" i="1"/>
  <c r="B104" i="1"/>
  <c r="B109" i="1"/>
  <c r="B102" i="1"/>
  <c r="B31" i="1"/>
  <c r="B55" i="1"/>
  <c r="B79" i="1"/>
  <c r="B23" i="1"/>
  <c r="B47" i="1"/>
  <c r="B71" i="1"/>
  <c r="B39" i="1"/>
  <c r="B15" i="1"/>
  <c r="B63" i="1"/>
  <c r="J92" i="1"/>
  <c r="J90" i="1"/>
  <c r="J88" i="1"/>
  <c r="J93" i="1"/>
  <c r="J91" i="1"/>
  <c r="J89" i="1"/>
  <c r="J94" i="1"/>
  <c r="J95" i="1"/>
  <c r="J96" i="1"/>
  <c r="J97" i="1"/>
  <c r="J98" i="1"/>
  <c r="J99" i="1"/>
  <c r="J100" i="1"/>
  <c r="J101" i="1"/>
  <c r="J86" i="1"/>
  <c r="J87" i="1"/>
  <c r="J110" i="1"/>
  <c r="J111" i="1"/>
  <c r="J112" i="1"/>
  <c r="J113" i="1"/>
  <c r="J178" i="1"/>
  <c r="J179" i="1"/>
  <c r="J180" i="1"/>
  <c r="J181" i="1"/>
  <c r="J182" i="1"/>
  <c r="J183" i="1"/>
  <c r="J184" i="1"/>
  <c r="J185" i="1"/>
  <c r="J114" i="1"/>
  <c r="J115" i="1"/>
  <c r="B80" i="1"/>
  <c r="J109" i="1" l="1"/>
  <c r="B105" i="1"/>
  <c r="B160" i="1"/>
  <c r="B152" i="1"/>
  <c r="J120" i="1"/>
  <c r="B128" i="1"/>
  <c r="B177" i="1"/>
  <c r="J107" i="1"/>
  <c r="J116" i="1"/>
  <c r="B169" i="1"/>
  <c r="B176" i="1"/>
  <c r="B174" i="1"/>
  <c r="B168" i="1"/>
  <c r="B166" i="1"/>
  <c r="B77" i="1"/>
  <c r="J43" i="1"/>
  <c r="B68" i="1"/>
  <c r="B64" i="1"/>
  <c r="B136" i="1"/>
  <c r="B134" i="1"/>
  <c r="B158" i="1"/>
  <c r="B157" i="1"/>
  <c r="B149" i="1"/>
  <c r="B141" i="1"/>
  <c r="B133" i="1"/>
  <c r="B125" i="1"/>
  <c r="B117" i="1"/>
  <c r="B83" i="1"/>
  <c r="B108" i="1"/>
  <c r="B172" i="1"/>
  <c r="B164" i="1"/>
  <c r="B132" i="1"/>
  <c r="B106" i="1"/>
  <c r="B82" i="1"/>
  <c r="J106" i="1"/>
  <c r="B119" i="1"/>
  <c r="B159" i="1"/>
  <c r="B151" i="1"/>
  <c r="B143" i="1"/>
  <c r="B135" i="1"/>
  <c r="B127" i="1"/>
  <c r="J104" i="1"/>
  <c r="J74" i="1"/>
  <c r="B72" i="1"/>
  <c r="B32" i="1"/>
  <c r="J59" i="1"/>
  <c r="B57" i="1"/>
  <c r="J108" i="1"/>
  <c r="J102" i="1"/>
  <c r="J67" i="1"/>
  <c r="B65" i="1"/>
  <c r="B33" i="1"/>
  <c r="B75" i="1"/>
  <c r="J118" i="1"/>
  <c r="B81" i="1"/>
  <c r="B56" i="1"/>
  <c r="B73" i="1"/>
  <c r="J122" i="1"/>
  <c r="J6" i="1"/>
  <c r="J7" i="1"/>
  <c r="J12" i="1"/>
  <c r="J13" i="1"/>
  <c r="J62" i="1"/>
  <c r="J38" i="1"/>
  <c r="J14" i="1"/>
  <c r="J63" i="1"/>
  <c r="J39" i="1"/>
  <c r="J15" i="1"/>
  <c r="J64" i="1"/>
  <c r="J65" i="1"/>
  <c r="J70" i="1"/>
  <c r="J46" i="1"/>
  <c r="J22" i="1"/>
  <c r="J71" i="1"/>
  <c r="J47" i="1"/>
  <c r="J23" i="1"/>
  <c r="J72" i="1"/>
  <c r="J73" i="1"/>
  <c r="J75" i="1"/>
  <c r="J77" i="1"/>
  <c r="J78" i="1"/>
  <c r="J54" i="1"/>
  <c r="J30" i="1"/>
  <c r="J79" i="1"/>
  <c r="J55" i="1"/>
  <c r="J31" i="1"/>
  <c r="J80" i="1"/>
  <c r="J56" i="1"/>
  <c r="J32" i="1"/>
  <c r="J81" i="1"/>
  <c r="J57" i="1"/>
  <c r="J33" i="1"/>
  <c r="J4" i="1"/>
  <c r="J5" i="1"/>
  <c r="J8" i="1"/>
  <c r="J9" i="1"/>
  <c r="J10" i="1"/>
  <c r="J11" i="1"/>
  <c r="J3" i="1"/>
  <c r="J2" i="1"/>
  <c r="B126" i="1" l="1"/>
  <c r="B120" i="1"/>
  <c r="J105" i="1"/>
  <c r="J41" i="1"/>
  <c r="J66" i="1"/>
  <c r="B66" i="1"/>
  <c r="J68" i="1"/>
  <c r="B175" i="1"/>
  <c r="B49" i="1"/>
  <c r="B41" i="1"/>
  <c r="B150" i="1"/>
  <c r="J82" i="1"/>
  <c r="B167" i="1"/>
  <c r="B118" i="1"/>
  <c r="B48" i="1"/>
  <c r="B121" i="1"/>
  <c r="J83" i="1"/>
  <c r="B103" i="1"/>
  <c r="J103" i="1"/>
  <c r="J119" i="1"/>
  <c r="B144" i="1"/>
  <c r="B142" i="1"/>
  <c r="B43" i="1"/>
  <c r="B59" i="1"/>
  <c r="J85" i="1"/>
  <c r="B67" i="1"/>
  <c r="J42" i="1"/>
  <c r="B74" i="1"/>
  <c r="J124" i="1"/>
  <c r="J123" i="1"/>
  <c r="B85" i="1" l="1"/>
  <c r="J121" i="1"/>
  <c r="J49" i="1"/>
  <c r="B84" i="1"/>
  <c r="B42" i="1"/>
  <c r="J84" i="1"/>
  <c r="J48" i="1"/>
  <c r="B18" i="1"/>
  <c r="J18" i="1"/>
  <c r="J44" i="1"/>
  <c r="B40" i="1"/>
  <c r="J40" i="1"/>
  <c r="B25" i="1"/>
  <c r="J25" i="1"/>
  <c r="B16" i="1"/>
  <c r="J16" i="1"/>
  <c r="B45" i="1"/>
  <c r="J45" i="1"/>
  <c r="B76" i="1"/>
  <c r="J76" i="1"/>
  <c r="B44" i="1"/>
  <c r="B69" i="1"/>
  <c r="J69" i="1"/>
  <c r="J61" i="1"/>
  <c r="B61" i="1"/>
  <c r="J125" i="1"/>
  <c r="J126" i="1"/>
  <c r="J51" i="1" l="1"/>
  <c r="B51" i="1"/>
  <c r="B50" i="1"/>
  <c r="J50" i="1"/>
  <c r="J36" i="1"/>
  <c r="J60" i="1"/>
  <c r="B60" i="1"/>
  <c r="B20" i="1"/>
  <c r="J20" i="1"/>
  <c r="B36" i="1"/>
  <c r="B17" i="1"/>
  <c r="J17" i="1"/>
  <c r="J34" i="1"/>
  <c r="B34" i="1"/>
  <c r="B27" i="1"/>
  <c r="J27" i="1"/>
  <c r="B58" i="1"/>
  <c r="J58" i="1"/>
  <c r="J128" i="1"/>
  <c r="J127" i="1"/>
  <c r="J53" i="1" l="1"/>
  <c r="B53" i="1"/>
  <c r="J52" i="1"/>
  <c r="B52" i="1"/>
  <c r="B24" i="1"/>
  <c r="J24" i="1"/>
  <c r="B29" i="1"/>
  <c r="J29" i="1"/>
  <c r="J35" i="1"/>
  <c r="B35" i="1"/>
  <c r="B19" i="1"/>
  <c r="J19" i="1"/>
  <c r="J129" i="1"/>
  <c r="J130" i="1"/>
  <c r="B26" i="1" l="1"/>
  <c r="J26" i="1"/>
  <c r="B21" i="1"/>
  <c r="J21" i="1"/>
  <c r="B37" i="1"/>
  <c r="J37" i="1"/>
  <c r="J131" i="1"/>
  <c r="J132" i="1"/>
  <c r="J28" i="1" l="1"/>
  <c r="B28" i="1"/>
  <c r="J134" i="1"/>
  <c r="J133" i="1"/>
  <c r="J135" i="1" l="1"/>
  <c r="J136" i="1"/>
  <c r="J138" i="1" l="1"/>
  <c r="J137" i="1"/>
  <c r="J140" i="1" l="1"/>
  <c r="J139" i="1"/>
  <c r="J141" i="1" l="1"/>
  <c r="J142" i="1"/>
  <c r="J144" i="1" l="1"/>
  <c r="J143" i="1"/>
  <c r="J146" i="1" l="1"/>
  <c r="J145" i="1"/>
  <c r="J148" i="1" l="1"/>
  <c r="J147" i="1"/>
  <c r="J149" i="1" l="1"/>
  <c r="J150" i="1"/>
  <c r="J152" i="1" l="1"/>
  <c r="J151" i="1"/>
  <c r="J153" i="1" l="1"/>
  <c r="J154" i="1"/>
  <c r="J156" i="1" l="1"/>
  <c r="J155" i="1"/>
  <c r="J157" i="1" l="1"/>
  <c r="J158" i="1"/>
  <c r="J159" i="1" l="1"/>
  <c r="J160" i="1"/>
  <c r="J162" i="1" l="1"/>
  <c r="J161" i="1"/>
  <c r="J163" i="1" l="1"/>
  <c r="J164" i="1"/>
  <c r="J166" i="1" l="1"/>
  <c r="J165" i="1"/>
  <c r="J167" i="1" l="1"/>
  <c r="J168" i="1"/>
  <c r="J170" i="1" l="1"/>
  <c r="J169" i="1"/>
  <c r="J171" i="1" l="1"/>
  <c r="J172" i="1"/>
  <c r="J173" i="1" l="1"/>
  <c r="J176" i="1"/>
  <c r="J174" i="1"/>
  <c r="J177" i="1" l="1"/>
  <c r="J1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N4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<sst xmlns="http://schemas.openxmlformats.org/spreadsheetml/2006/main" count="777" uniqueCount="275">
  <si>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</si>
  <si>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</si>
  <si>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</si>
  <si>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</si>
  <si>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</si>
  <si>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</si>
  <si>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</si>
  <si>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</si>
  <si>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</si>
  <si>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</si>
  <si>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</si>
  <si>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</si>
  <si>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</si>
  <si>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</si>
  <si>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</si>
  <si>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</si>
  <si>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</si>
  <si>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</si>
  <si>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</si>
  <si>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</si>
  <si>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</si>
  <si>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</si>
  <si>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</si>
  <si>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</si>
  <si>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</si>
  <si>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</si>
  <si>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</si>
  <si>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</si>
  <si>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</si>
  <si>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</si>
  <si>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</si>
  <si>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</si>
  <si>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</si>
  <si>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</si>
  <si>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</si>
  <si>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</si>
  <si>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</si>
  <si>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</si>
  <si>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</si>
  <si>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</si>
  <si>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</si>
  <si>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</si>
  <si>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</si>
  <si>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</si>
  <si>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</si>
  <si>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</si>
  <si>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</si>
  <si>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</si>
  <si>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</si>
  <si>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</si>
  <si>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</si>
  <si>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</si>
  <si>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</si>
  <si>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</si>
  <si>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</si>
  <si>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</si>
  <si>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</si>
  <si>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</si>
  <si>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</si>
  <si>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</si>
  <si>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</si>
  <si>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</si>
  <si>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</si>
  <si>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</si>
  <si>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</si>
  <si>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</si>
  <si>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</si>
  <si>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</si>
  <si>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</si>
  <si>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</si>
  <si>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</si>
  <si>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</si>
  <si>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</si>
  <si>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</si>
  <si>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</si>
  <si>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</si>
  <si>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</si>
  <si>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</si>
  <si>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</si>
  <si>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</si>
  <si>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</si>
  <si>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</si>
  <si>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</si>
  <si>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</si>
  <si>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</si>
  <si>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</si>
  <si>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</si>
  <si>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</si>
  <si>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</si>
  <si>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</si>
  <si>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</si>
  <si>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</si>
  <si>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</si>
  <si>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</si>
  <si>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</si>
  <si>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</si>
  <si>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</si>
  <si>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</si>
  <si>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</si>
  <si>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</si>
  <si>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</si>
  <si>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</si>
  <si>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</si>
  <si>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</si>
  <si>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</si>
  <si>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</si>
  <si>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</si>
  <si>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</si>
  <si>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</si>
  <si>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</si>
  <si>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</si>
  <si>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</si>
  <si>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</si>
  <si>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</si>
  <si>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</si>
  <si>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</si>
  <si>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</si>
  <si>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</si>
  <si>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</si>
  <si>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</si>
  <si>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</si>
  <si>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</si>
  <si>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</si>
  <si>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</si>
  <si>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Rate of moving off of IPT from TB compartment  Uninfected on IPT (TB 2 to 1) under policy Community ART + IPT</t>
  </si>
  <si>
    <t>omega</t>
  </si>
  <si>
    <t>Reflects half-year period for course of IPT (1/0.5)</t>
  </si>
  <si>
    <t>Rate of moving off of IPT from TB compartment  LTBI, on IPT under policy Community ART + IPT</t>
  </si>
  <si>
    <t>Rate of moving off of IPT from TB compartment  Uninfected on IPT (TB 2 to 1) under policy Community ART</t>
  </si>
  <si>
    <t>Rate of moving off of IPT from TB compartment  LTBI, on IPT under policy Community ART</t>
  </si>
  <si>
    <t>Rate of moving off of IPT from TB compartment  Uninfected, on IPT under policy Standard (baseline)</t>
  </si>
  <si>
    <t>Rate of moving off of IPT from TB compartment  LTBI, on IPT under policy Standard (baseline)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</si>
  <si>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</si>
  <si>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</si>
  <si>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</si>
  <si>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</si>
  <si>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</si>
  <si>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</si>
  <si>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</si>
  <si>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</si>
  <si>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</si>
  <si>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</si>
  <si>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</si>
  <si>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</si>
  <si>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Rate of populations moving from HIV negative to HIVPL CD4 &gt; 200 under policy Community ART + IPT</t>
  </si>
  <si>
    <t>eta</t>
  </si>
  <si>
    <t>3 HIV prog</t>
  </si>
  <si>
    <t>HIV incidence per year (by gender?)</t>
  </si>
  <si>
    <t>Rate of populations moving from HIVPL CD4 &gt; 200 to HIVPL &lt;= 200 under policy Community ART + IPT</t>
  </si>
  <si>
    <t>HIV disease progression</t>
  </si>
  <si>
    <t>Rate of populations moving from HIVPL CD4 &gt; 200  to HIVPL on ART under policy Community ART + IPT</t>
  </si>
  <si>
    <t>ART initiation at high CD4</t>
  </si>
  <si>
    <t>Rate of populations moving from HIVPL CD4 &lt;= 200  to HIVPL on ART under policy Community ART + IPT</t>
  </si>
  <si>
    <t>ART initiation at low CD4</t>
  </si>
  <si>
    <t>Rate of populations moving from HIV negative to HIVPL CD4 &gt; 200 under policy Community ART</t>
  </si>
  <si>
    <t>HIV incidence</t>
  </si>
  <si>
    <t>Rate of populations moving from HIVPL CD4 &gt; 200 to HIVPL &lt;= 200 under policy Community ART</t>
  </si>
  <si>
    <t>Rate of populations moving from HIVPL CD4 &gt; 200  to HIVPL on ART under policy Community ART</t>
  </si>
  <si>
    <t>Rate of populations moving from HIVPL CD4 &lt;= 200  to HIVPL on ART under policy Community ART</t>
  </si>
  <si>
    <t>Rate of populations moving from HIV negative to HIVPL CD4 &gt; 200 under policy Standard (baseline)</t>
  </si>
  <si>
    <t>Rate of populations moving from HIVPL CD4 &gt; 200 to HIVPL &lt;= 200 under policy Standard (baseline)</t>
  </si>
  <si>
    <t>Rate of populations moving from HIVPL CD4 &gt; 200  to HIVPL on ART under policy Standard (baseline)</t>
  </si>
  <si>
    <t>Rate of populations moving from HIVPL CD4 &lt;= 200  to HIVPL on ART under policy Standard (baseline)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</si>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</sst>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/>
    </xf>
    <xf numFmtId="0" fontId="4" fillId="5" borderId="0" xfId="0" applyFont="1" applyFill="1"/>
    <xf numFmtId="0" fontId="4" fillId="5" borderId="0" xfId="0" applyFont="1" applyFill="1" applyAlignment="1">
      <alignment wrapText="1"/>
    </xf>
    <xf numFmtId="0" fontId="2" fillId="0" borderId="0" xfId="0" applyFont="1" applyAlignment="1">
      <alignment wrapText="1"/>
    </xf>
    <xf numFmtId="2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4"/>
  <sheetViews>
    <sheetView tabSelected="1" workbookViewId="0">
      <pane xSplit="10" ySplit="1" topLeftCell="K114" activePane="bottomRight" state="frozen"/>
      <selection pane="topRight" activeCell="I1" sqref="I1"/>
      <selection pane="bottomLeft" activeCell="A2" sqref="A2"/>
      <selection pane="bottomRight" activeCell="M116" sqref="M116"/>
    </sheetView>
  </sheetViews>
  <sheetFormatPr baseColWidth="10" defaultColWidth="8.83203125" defaultRowHeight="15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customWidth="1"/>
    <col min="11" max="11" width="20" style="9" customWidth="1"/>
    <col min="12" max="12" width="17.83203125" style="9" customWidth="1"/>
    <col min="13" max="13" width="20.5" style="9" customWidth="1"/>
    <col min="14" max="14" width="28.6640625" style="9" customWidth="1"/>
    <col min="15" max="15" width="29" style="10" customWidth="1"/>
    <col min="16" max="16384" width="8.83203125" style="10"/>
  </cols>
  <sheetData>
    <row r="1" spans="1:15" s="7" customFormat="1" ht="3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7">
      <c r="A2" s="21" t="s">
        <v>15</v>
      </c>
      <c r="B2" s="22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33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7">
      <c r="A3" s="21" t="s">
        <v>19</v>
      </c>
      <c r="B3" s="22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</row>
    <row r="4" spans="1:15" ht="17">
      <c r="A4" s="21" t="s">
        <v>20</v>
      </c>
      <c r="B4" s="22" t="s">
        <v>20</v>
      </c>
      <c r="C4" s="8" t="s">
        <v>21</v>
      </c>
      <c r="D4" s="8" t="s">
        <v>17</v>
      </c>
      <c r="E4" s="8"/>
      <c r="H4" s="9">
        <v>1</v>
      </c>
      <c r="J4" s="9" t="str">
        <f t="shared" si="0"/>
        <v>varepsilon_1</v>
      </c>
      <c r="K4" s="9">
        <v>0.3</v>
      </c>
      <c r="N4" s="9" t="s">
        <v>22</v>
      </c>
    </row>
    <row r="5" spans="1:15" ht="17">
      <c r="A5" s="21" t="s">
        <v>23</v>
      </c>
      <c r="B5" s="22" t="s">
        <v>23</v>
      </c>
      <c r="C5" s="8" t="s">
        <v>21</v>
      </c>
      <c r="D5" s="8" t="s">
        <v>17</v>
      </c>
      <c r="E5" s="8"/>
      <c r="H5" s="9">
        <v>2</v>
      </c>
      <c r="J5" s="9" t="str">
        <f t="shared" si="0"/>
        <v>varepsilon_2</v>
      </c>
      <c r="K5" s="9">
        <v>0.3</v>
      </c>
      <c r="N5" s="9" t="s">
        <v>22</v>
      </c>
    </row>
    <row r="6" spans="1:15" ht="34">
      <c r="A6" s="21" t="s">
        <v>24</v>
      </c>
      <c r="B6" s="22" t="s">
        <v>24</v>
      </c>
      <c r="C6" s="8" t="s">
        <v>25</v>
      </c>
      <c r="D6" s="8" t="s">
        <v>17</v>
      </c>
      <c r="E6" s="8"/>
      <c r="F6" s="9">
        <v>1</v>
      </c>
      <c r="J6" s="9" t="str">
        <f t="shared" si="0"/>
        <v>iota_1,</v>
      </c>
      <c r="K6" s="9">
        <v>0</v>
      </c>
      <c r="N6" s="9" t="s">
        <v>26</v>
      </c>
    </row>
    <row r="7" spans="1:15" ht="34">
      <c r="A7" s="21" t="s">
        <v>27</v>
      </c>
      <c r="B7" s="22" t="s">
        <v>27</v>
      </c>
      <c r="C7" s="8" t="s">
        <v>25</v>
      </c>
      <c r="D7" s="8" t="s">
        <v>17</v>
      </c>
      <c r="E7" s="8"/>
      <c r="F7" s="9">
        <v>2</v>
      </c>
      <c r="J7" s="9" t="str">
        <f t="shared" si="0"/>
        <v>iota_2,</v>
      </c>
      <c r="K7" s="9">
        <v>0.15</v>
      </c>
      <c r="N7" s="9" t="s">
        <v>26</v>
      </c>
    </row>
    <row r="8" spans="1:15" ht="17">
      <c r="A8" s="21" t="s">
        <v>28</v>
      </c>
      <c r="B8" s="22" t="s">
        <v>28</v>
      </c>
      <c r="C8" s="8" t="s">
        <v>29</v>
      </c>
      <c r="D8" s="8" t="s">
        <v>17</v>
      </c>
      <c r="E8" s="8"/>
      <c r="G8" s="9">
        <v>1</v>
      </c>
      <c r="J8" s="9" t="str">
        <f t="shared" si="0"/>
        <v>phi_1,</v>
      </c>
      <c r="K8" s="9">
        <v>0.7</v>
      </c>
      <c r="N8" s="9" t="s">
        <v>30</v>
      </c>
      <c r="O8" s="10" t="s">
        <v>31</v>
      </c>
    </row>
    <row r="9" spans="1:15" ht="17">
      <c r="A9" s="21" t="s">
        <v>32</v>
      </c>
      <c r="B9" s="22" t="s">
        <v>32</v>
      </c>
      <c r="C9" s="8" t="s">
        <v>29</v>
      </c>
      <c r="D9" s="8" t="s">
        <v>17</v>
      </c>
      <c r="E9" s="8"/>
      <c r="G9" s="9">
        <v>2</v>
      </c>
      <c r="J9" s="9" t="str">
        <f t="shared" si="0"/>
        <v>phi_2,</v>
      </c>
      <c r="K9" s="9">
        <f>$K$8*'Indirect Model Parameters'!C2</f>
        <v>0.7</v>
      </c>
      <c r="N9" s="9" t="s">
        <v>30</v>
      </c>
      <c r="O9" s="10" t="s">
        <v>31</v>
      </c>
    </row>
    <row r="10" spans="1:15" ht="34">
      <c r="A10" s="21" t="s">
        <v>33</v>
      </c>
      <c r="B10" s="22" t="s">
        <v>33</v>
      </c>
      <c r="C10" s="8" t="s">
        <v>29</v>
      </c>
      <c r="D10" s="8" t="s">
        <v>17</v>
      </c>
      <c r="E10" s="8"/>
      <c r="G10" s="9">
        <v>3</v>
      </c>
      <c r="J10" s="9" t="str">
        <f t="shared" si="0"/>
        <v>phi_3,</v>
      </c>
      <c r="K10" s="9">
        <f>$K$8*'Indirect Model Parameters'!C3</f>
        <v>0.77</v>
      </c>
      <c r="N10" s="9" t="s">
        <v>30</v>
      </c>
      <c r="O10" s="10" t="s">
        <v>31</v>
      </c>
    </row>
    <row r="11" spans="1:15" ht="17">
      <c r="A11" s="21" t="s">
        <v>34</v>
      </c>
      <c r="B11" s="22" t="s">
        <v>34</v>
      </c>
      <c r="C11" s="8" t="s">
        <v>29</v>
      </c>
      <c r="D11" s="8" t="s">
        <v>17</v>
      </c>
      <c r="E11" s="8"/>
      <c r="G11" s="9">
        <v>4</v>
      </c>
      <c r="J11" s="9" t="str">
        <f t="shared" si="0"/>
        <v>phi_4,</v>
      </c>
      <c r="K11" s="9">
        <f>$K$8*'Indirect Model Parameters'!C4</f>
        <v>0.7</v>
      </c>
      <c r="N11" s="9" t="s">
        <v>30</v>
      </c>
      <c r="O11" s="10" t="s">
        <v>31</v>
      </c>
    </row>
    <row r="12" spans="1:15" ht="51">
      <c r="A12" s="21" t="s">
        <v>35</v>
      </c>
      <c r="B12" s="22" t="s">
        <v>35</v>
      </c>
      <c r="C12" s="8" t="s">
        <v>36</v>
      </c>
      <c r="D12" s="8" t="s">
        <v>17</v>
      </c>
      <c r="E12" s="8"/>
      <c r="J12" s="9" t="str">
        <f t="shared" si="0"/>
        <v>upsilon_</v>
      </c>
      <c r="K12" s="9">
        <v>0.3</v>
      </c>
      <c r="N12" s="9" t="s">
        <v>37</v>
      </c>
      <c r="O12" s="11" t="s">
        <v>38</v>
      </c>
    </row>
    <row r="13" spans="1:15" ht="51">
      <c r="A13" s="21" t="s">
        <v>39</v>
      </c>
      <c r="B13" s="22" t="s">
        <v>39</v>
      </c>
      <c r="C13" s="8" t="s">
        <v>40</v>
      </c>
      <c r="D13" s="8" t="s">
        <v>17</v>
      </c>
      <c r="E13" s="8"/>
      <c r="J13" s="9" t="str">
        <f t="shared" si="0"/>
        <v>zeta_</v>
      </c>
      <c r="K13" s="9">
        <v>0.1</v>
      </c>
    </row>
    <row r="14" spans="1:15" ht="51">
      <c r="A14" s="21" t="s">
        <v>41</v>
      </c>
      <c r="B14" s="22" t="str">
        <f t="shared" ref="B14:B45" si="1">CONCATENATE("Rate of IPT initiation from TB compartment ",VLOOKUP(E14,TB_SET,2)," and HIV compartment ",VLOOKUP(G14,HIV_SET,2)," for gender ",VLOOKUP(H14,G_SET,2), " under policy ", VLOOKUP(I14, P_SET,2))</f>
        <v>Rate of IPT initiation from TB compartment  Uninfected, not on IPT and HIV compartment  HIV-negative for gender Male under policy Community ART + IPT</v>
      </c>
      <c r="C14" s="8" t="s">
        <v>42</v>
      </c>
      <c r="D14" s="8" t="s">
        <v>43</v>
      </c>
      <c r="E14" s="8">
        <v>1</v>
      </c>
      <c r="G14" s="9">
        <v>1</v>
      </c>
      <c r="H14" s="9">
        <v>1</v>
      </c>
      <c r="I14" s="9">
        <v>3</v>
      </c>
      <c r="J14" s="9" t="str">
        <f t="shared" si="0"/>
        <v>kappa_1,1,1(3)</v>
      </c>
      <c r="K14" s="9">
        <v>0</v>
      </c>
      <c r="O14" s="10" t="s">
        <v>44</v>
      </c>
    </row>
    <row r="15" spans="1:15" ht="51">
      <c r="A15" s="21" t="s">
        <v>45</v>
      </c>
      <c r="B15" s="22" t="str">
        <f t="shared" si="1"/>
        <v>Rate of IPT initiation from TB compartment  Uninfected, not on IPT and HIV compartment  HIV-negative for gender Female under policy Community ART + IPT</v>
      </c>
      <c r="C15" s="8" t="s">
        <v>42</v>
      </c>
      <c r="D15" s="8" t="s">
        <v>43</v>
      </c>
      <c r="E15" s="8">
        <v>1</v>
      </c>
      <c r="G15" s="9">
        <v>1</v>
      </c>
      <c r="H15" s="9">
        <v>2</v>
      </c>
      <c r="I15" s="9">
        <v>3</v>
      </c>
      <c r="J15" s="9" t="str">
        <f t="shared" si="0"/>
        <v>kappa_1,1,2(3)</v>
      </c>
      <c r="K15" s="9">
        <v>0</v>
      </c>
      <c r="O15" s="10" t="s">
        <v>44</v>
      </c>
    </row>
    <row r="16" spans="1:15" ht="51">
      <c r="A16" s="21" t="s">
        <v>46</v>
      </c>
      <c r="B16" s="22" t="str">
        <f t="shared" si="1"/>
        <v>Rate of IPT initiation from TB compartment  Uninfected, not on IPT and HIV compartment  PLHIV not on ART, CD4&gt;200 for gender Male under policy Community ART + IPT</v>
      </c>
      <c r="C16" s="8" t="s">
        <v>42</v>
      </c>
      <c r="D16" s="8" t="s">
        <v>43</v>
      </c>
      <c r="E16" s="8">
        <v>1</v>
      </c>
      <c r="G16" s="9">
        <v>2</v>
      </c>
      <c r="H16" s="9">
        <v>1</v>
      </c>
      <c r="I16" s="9">
        <v>3</v>
      </c>
      <c r="J16" s="9" t="str">
        <f t="shared" si="0"/>
        <v>kappa_1,2,1(3)</v>
      </c>
      <c r="K16" s="9">
        <v>0.91</v>
      </c>
      <c r="N16" s="9" t="s">
        <v>47</v>
      </c>
      <c r="O16" s="10" t="s">
        <v>48</v>
      </c>
    </row>
    <row r="17" spans="1:15" ht="51">
      <c r="A17" s="21" t="s">
        <v>49</v>
      </c>
      <c r="B17" s="22" t="str">
        <f t="shared" si="1"/>
        <v>Rate of IPT initiation from TB compartment  Uninfected, not on IPT and HIV compartment  PLHIV not on ART, CD4&gt;200 for gender Female under policy Community ART + IPT</v>
      </c>
      <c r="C17" s="8" t="s">
        <v>42</v>
      </c>
      <c r="D17" s="8" t="s">
        <v>43</v>
      </c>
      <c r="E17" s="8">
        <v>1</v>
      </c>
      <c r="G17" s="9">
        <v>2</v>
      </c>
      <c r="H17" s="9">
        <v>2</v>
      </c>
      <c r="I17" s="9">
        <v>3</v>
      </c>
      <c r="J17" s="9" t="str">
        <f t="shared" si="0"/>
        <v>kappa_1,2,2(3)</v>
      </c>
      <c r="K17" s="9">
        <v>0.91</v>
      </c>
      <c r="N17" s="9" t="s">
        <v>47</v>
      </c>
      <c r="O17" s="10" t="s">
        <v>48</v>
      </c>
    </row>
    <row r="18" spans="1:15" ht="51">
      <c r="A18" s="21" t="s">
        <v>50</v>
      </c>
      <c r="B18" s="22" t="str">
        <f t="shared" si="1"/>
        <v>Rate of IPT initiation from TB compartment  Uninfected, not on IPT and HIV compartment  PLHIV not on ART, CD4≤200 for gender Male under policy Community ART + IPT</v>
      </c>
      <c r="C18" s="8" t="s">
        <v>42</v>
      </c>
      <c r="D18" s="8" t="s">
        <v>43</v>
      </c>
      <c r="E18" s="8">
        <v>1</v>
      </c>
      <c r="G18" s="9">
        <v>3</v>
      </c>
      <c r="H18" s="9">
        <v>1</v>
      </c>
      <c r="I18" s="9">
        <v>3</v>
      </c>
      <c r="J18" s="9" t="str">
        <f t="shared" si="0"/>
        <v>kappa_1,3,1(3)</v>
      </c>
      <c r="K18" s="9">
        <v>0.91</v>
      </c>
      <c r="N18" s="9" t="s">
        <v>47</v>
      </c>
      <c r="O18" s="10" t="s">
        <v>48</v>
      </c>
    </row>
    <row r="19" spans="1:15" ht="51">
      <c r="A19" s="21" t="s">
        <v>51</v>
      </c>
      <c r="B19" s="22" t="str">
        <f t="shared" si="1"/>
        <v>Rate of IPT initiation from TB compartment  Uninfected, not on IPT and HIV compartment  PLHIV not on ART, CD4≤200 for gender Female under policy Community ART + IPT</v>
      </c>
      <c r="C19" s="8" t="s">
        <v>42</v>
      </c>
      <c r="D19" s="8" t="s">
        <v>43</v>
      </c>
      <c r="E19" s="8">
        <v>1</v>
      </c>
      <c r="G19" s="9">
        <v>3</v>
      </c>
      <c r="H19" s="9">
        <v>2</v>
      </c>
      <c r="I19" s="9">
        <v>3</v>
      </c>
      <c r="J19" s="9" t="str">
        <f t="shared" si="0"/>
        <v>kappa_1,3,2(3)</v>
      </c>
      <c r="K19" s="9">
        <v>0.91</v>
      </c>
      <c r="N19" s="9" t="s">
        <v>47</v>
      </c>
      <c r="O19" s="10" t="s">
        <v>48</v>
      </c>
    </row>
    <row r="20" spans="1:15" ht="51">
      <c r="A20" s="21" t="s">
        <v>52</v>
      </c>
      <c r="B20" s="22" t="str">
        <f t="shared" si="1"/>
        <v>Rate of IPT initiation from TB compartment  Uninfected, not on IPT and HIV compartment  PLHIV and on ART for gender Male under policy Community ART + IPT</v>
      </c>
      <c r="C20" s="8" t="s">
        <v>42</v>
      </c>
      <c r="D20" s="8" t="s">
        <v>43</v>
      </c>
      <c r="E20" s="8">
        <v>1</v>
      </c>
      <c r="G20" s="9">
        <v>4</v>
      </c>
      <c r="H20" s="9">
        <v>1</v>
      </c>
      <c r="I20" s="9">
        <v>3</v>
      </c>
      <c r="J20" s="9" t="str">
        <f t="shared" si="0"/>
        <v>kappa_1,4,1(3)</v>
      </c>
      <c r="K20" s="9">
        <v>0.91</v>
      </c>
      <c r="N20" s="9" t="s">
        <v>47</v>
      </c>
      <c r="O20" s="10" t="s">
        <v>48</v>
      </c>
    </row>
    <row r="21" spans="1:15" ht="51">
      <c r="A21" s="21" t="s">
        <v>53</v>
      </c>
      <c r="B21" s="22" t="str">
        <f t="shared" si="1"/>
        <v>Rate of IPT initiation from TB compartment  Uninfected, not on IPT and HIV compartment  PLHIV and on ART for gender Female under policy Community ART + IPT</v>
      </c>
      <c r="C21" s="8" t="s">
        <v>42</v>
      </c>
      <c r="D21" s="8" t="s">
        <v>43</v>
      </c>
      <c r="E21" s="8">
        <v>1</v>
      </c>
      <c r="G21" s="9">
        <v>4</v>
      </c>
      <c r="H21" s="9">
        <v>2</v>
      </c>
      <c r="I21" s="9">
        <v>3</v>
      </c>
      <c r="J21" s="9" t="str">
        <f t="shared" si="0"/>
        <v>kappa_1,4,2(3)</v>
      </c>
      <c r="K21" s="9">
        <v>0.91</v>
      </c>
      <c r="N21" s="9" t="s">
        <v>47</v>
      </c>
      <c r="O21" s="10" t="s">
        <v>48</v>
      </c>
    </row>
    <row r="22" spans="1:15" ht="68">
      <c r="A22" s="21" t="s">
        <v>54</v>
      </c>
      <c r="B22" s="22" t="str">
        <f t="shared" si="1"/>
        <v>Rate of IPT initiation from TB compartment  LTBI, infected recently (at risk for rapid progression) and HIV compartment  HIV-negative for gender Male under policy Community ART + IPT</v>
      </c>
      <c r="C22" s="8" t="s">
        <v>42</v>
      </c>
      <c r="D22" s="8" t="s">
        <v>43</v>
      </c>
      <c r="E22" s="8">
        <v>3</v>
      </c>
      <c r="G22" s="9">
        <v>1</v>
      </c>
      <c r="H22" s="9">
        <v>1</v>
      </c>
      <c r="I22" s="9">
        <v>3</v>
      </c>
      <c r="J22" s="9" t="str">
        <f t="shared" si="0"/>
        <v>kappa_3,1,1(3)</v>
      </c>
      <c r="K22" s="9">
        <v>0</v>
      </c>
      <c r="O22" s="10" t="s">
        <v>44</v>
      </c>
    </row>
    <row r="23" spans="1:15" ht="68">
      <c r="A23" s="21" t="s">
        <v>55</v>
      </c>
      <c r="B23" s="22" t="str">
        <f t="shared" si="1"/>
        <v>Rate of IPT initiation from TB compartment  LTBI, infected recently (at risk for rapid progression) and HIV compartment  HIV-negative for gender Female under policy Community ART + IPT</v>
      </c>
      <c r="C23" s="8" t="s">
        <v>42</v>
      </c>
      <c r="D23" s="8" t="s">
        <v>43</v>
      </c>
      <c r="E23" s="8">
        <v>3</v>
      </c>
      <c r="G23" s="9">
        <v>1</v>
      </c>
      <c r="H23" s="9">
        <v>2</v>
      </c>
      <c r="I23" s="9">
        <v>3</v>
      </c>
      <c r="J23" s="9" t="str">
        <f t="shared" si="0"/>
        <v>kappa_3,1,2(3)</v>
      </c>
      <c r="K23" s="9">
        <v>0</v>
      </c>
      <c r="O23" s="10" t="s">
        <v>44</v>
      </c>
    </row>
    <row r="24" spans="1:15" ht="68">
      <c r="A24" s="21" t="s">
        <v>56</v>
      </c>
      <c r="B24" s="22" t="str">
        <f t="shared" si="1"/>
        <v>Rate of IPT initiation from TB compartment  LTBI, infected recently (at risk for rapid progression) and HIV compartment  PLHIV not on ART, CD4&gt;200 for gender Male under policy Community ART + IPT</v>
      </c>
      <c r="C24" s="8" t="s">
        <v>42</v>
      </c>
      <c r="D24" s="8" t="s">
        <v>43</v>
      </c>
      <c r="E24" s="8">
        <v>3</v>
      </c>
      <c r="G24" s="9">
        <v>2</v>
      </c>
      <c r="H24" s="9">
        <v>1</v>
      </c>
      <c r="I24" s="9">
        <v>3</v>
      </c>
      <c r="J24" s="9" t="str">
        <f t="shared" si="0"/>
        <v>kappa_3,2,1(3)</v>
      </c>
      <c r="K24" s="9">
        <v>0.91</v>
      </c>
      <c r="N24" s="9" t="s">
        <v>47</v>
      </c>
      <c r="O24" s="10" t="s">
        <v>57</v>
      </c>
    </row>
    <row r="25" spans="1:15" ht="68">
      <c r="A25" s="21" t="s">
        <v>58</v>
      </c>
      <c r="B25" s="22" t="str">
        <f t="shared" si="1"/>
        <v>Rate of IPT initiation from TB compartment  LTBI, infected recently (at risk for rapid progression) and HIV compartment  PLHIV not on ART, CD4&gt;200 for gender Female under policy Community ART + IPT</v>
      </c>
      <c r="C25" s="8" t="s">
        <v>42</v>
      </c>
      <c r="D25" s="8" t="s">
        <v>43</v>
      </c>
      <c r="E25" s="8">
        <v>3</v>
      </c>
      <c r="G25" s="9">
        <v>2</v>
      </c>
      <c r="H25" s="9">
        <v>2</v>
      </c>
      <c r="I25" s="9">
        <v>3</v>
      </c>
      <c r="J25" s="9" t="str">
        <f t="shared" si="0"/>
        <v>kappa_3,2,2(3)</v>
      </c>
      <c r="K25" s="9">
        <v>0.91</v>
      </c>
      <c r="N25" s="9" t="s">
        <v>47</v>
      </c>
      <c r="O25" s="10" t="s">
        <v>57</v>
      </c>
    </row>
    <row r="26" spans="1:15" ht="68">
      <c r="A26" s="21" t="s">
        <v>59</v>
      </c>
      <c r="B26" s="22" t="str">
        <f t="shared" si="1"/>
        <v>Rate of IPT initiation from TB compartment  LTBI, infected recently (at risk for rapid progression) and HIV compartment  PLHIV not on ART, CD4≤200 for gender Male under policy Community ART + IPT</v>
      </c>
      <c r="C26" s="8" t="s">
        <v>42</v>
      </c>
      <c r="D26" s="8" t="s">
        <v>43</v>
      </c>
      <c r="E26" s="8">
        <v>3</v>
      </c>
      <c r="G26" s="9">
        <v>3</v>
      </c>
      <c r="H26" s="9">
        <v>1</v>
      </c>
      <c r="I26" s="9">
        <v>3</v>
      </c>
      <c r="J26" s="9" t="str">
        <f t="shared" si="0"/>
        <v>kappa_3,3,1(3)</v>
      </c>
      <c r="K26" s="9">
        <v>0.91</v>
      </c>
      <c r="N26" s="9" t="s">
        <v>47</v>
      </c>
      <c r="O26" s="10" t="s">
        <v>57</v>
      </c>
    </row>
    <row r="27" spans="1:15" ht="68">
      <c r="A27" s="21" t="s">
        <v>60</v>
      </c>
      <c r="B27" s="22" t="str">
        <f t="shared" si="1"/>
        <v>Rate of IPT initiation from TB compartment  LTBI, infected recently (at risk for rapid progression) and HIV compartment  PLHIV not on ART, CD4≤200 for gender Female under policy Community ART + IPT</v>
      </c>
      <c r="C27" s="8" t="s">
        <v>42</v>
      </c>
      <c r="D27" s="8" t="s">
        <v>43</v>
      </c>
      <c r="E27" s="8">
        <v>3</v>
      </c>
      <c r="G27" s="9">
        <v>3</v>
      </c>
      <c r="H27" s="9">
        <v>2</v>
      </c>
      <c r="I27" s="9">
        <v>3</v>
      </c>
      <c r="J27" s="9" t="str">
        <f t="shared" si="0"/>
        <v>kappa_3,3,2(3)</v>
      </c>
      <c r="K27" s="9">
        <v>0.91</v>
      </c>
      <c r="N27" s="9" t="s">
        <v>47</v>
      </c>
      <c r="O27" s="10" t="s">
        <v>57</v>
      </c>
    </row>
    <row r="28" spans="1:15" ht="68">
      <c r="A28" s="21" t="s">
        <v>61</v>
      </c>
      <c r="B28" s="22" t="str">
        <f t="shared" si="1"/>
        <v>Rate of IPT initiation from TB compartment  LTBI, infected recently (at risk for rapid progression) and HIV compartment  PLHIV and on ART for gender Male under policy Community ART + IPT</v>
      </c>
      <c r="C28" s="8" t="s">
        <v>42</v>
      </c>
      <c r="D28" s="8" t="s">
        <v>43</v>
      </c>
      <c r="E28" s="8">
        <v>3</v>
      </c>
      <c r="G28" s="9">
        <v>4</v>
      </c>
      <c r="H28" s="9">
        <v>1</v>
      </c>
      <c r="I28" s="9">
        <v>3</v>
      </c>
      <c r="J28" s="9" t="str">
        <f t="shared" si="0"/>
        <v>kappa_3,4,1(3)</v>
      </c>
      <c r="K28" s="9">
        <v>0.91</v>
      </c>
      <c r="N28" s="9" t="s">
        <v>47</v>
      </c>
    </row>
    <row r="29" spans="1:15" ht="68">
      <c r="A29" s="21" t="s">
        <v>62</v>
      </c>
      <c r="B29" s="22" t="str">
        <f t="shared" si="1"/>
        <v>Rate of IPT initiation from TB compartment  LTBI, infected recently (at risk for rapid progression) and HIV compartment  PLHIV and on ART for gender Female under policy Community ART + IPT</v>
      </c>
      <c r="C29" s="8" t="s">
        <v>42</v>
      </c>
      <c r="D29" s="8" t="s">
        <v>43</v>
      </c>
      <c r="E29" s="8">
        <v>3</v>
      </c>
      <c r="G29" s="9">
        <v>4</v>
      </c>
      <c r="H29" s="9">
        <v>2</v>
      </c>
      <c r="I29" s="9">
        <v>3</v>
      </c>
      <c r="J29" s="9" t="str">
        <f t="shared" si="0"/>
        <v>kappa_3,4,2(3)</v>
      </c>
      <c r="K29" s="9">
        <v>0.91</v>
      </c>
      <c r="N29" s="9" t="s">
        <v>47</v>
      </c>
    </row>
    <row r="30" spans="1:15" ht="51">
      <c r="A30" s="21" t="s">
        <v>63</v>
      </c>
      <c r="B30" s="22" t="str">
        <f t="shared" si="1"/>
        <v>Rate of IPT initiation from TB compartment  LTBI, infected remotely and HIV compartment  HIV-negative for gender Male under policy Community ART + IPT</v>
      </c>
      <c r="C30" s="8" t="s">
        <v>42</v>
      </c>
      <c r="D30" s="8" t="s">
        <v>43</v>
      </c>
      <c r="E30" s="8">
        <v>4</v>
      </c>
      <c r="G30" s="9">
        <v>1</v>
      </c>
      <c r="H30" s="9">
        <v>1</v>
      </c>
      <c r="I30" s="9">
        <v>3</v>
      </c>
      <c r="J30" s="9" t="str">
        <f t="shared" si="0"/>
        <v>kappa_4,1,1(3)</v>
      </c>
      <c r="K30" s="9">
        <v>0</v>
      </c>
      <c r="O30" s="10" t="s">
        <v>44</v>
      </c>
    </row>
    <row r="31" spans="1:15" ht="51">
      <c r="A31" s="21" t="s">
        <v>64</v>
      </c>
      <c r="B31" s="22" t="str">
        <f t="shared" si="1"/>
        <v>Rate of IPT initiation from TB compartment  LTBI, infected remotely and HIV compartment  HIV-negative for gender Female under policy Community ART + IPT</v>
      </c>
      <c r="C31" s="8" t="s">
        <v>42</v>
      </c>
      <c r="D31" s="8" t="s">
        <v>43</v>
      </c>
      <c r="E31" s="8">
        <v>4</v>
      </c>
      <c r="G31" s="9">
        <v>1</v>
      </c>
      <c r="H31" s="9">
        <v>2</v>
      </c>
      <c r="I31" s="9">
        <v>3</v>
      </c>
      <c r="J31" s="9" t="str">
        <f t="shared" si="0"/>
        <v>kappa_4,1,2(3)</v>
      </c>
      <c r="K31" s="9">
        <v>0</v>
      </c>
      <c r="O31" s="10" t="s">
        <v>44</v>
      </c>
    </row>
    <row r="32" spans="1:15" ht="51">
      <c r="A32" s="21" t="s">
        <v>65</v>
      </c>
      <c r="B32" s="22" t="str">
        <f t="shared" si="1"/>
        <v>Rate of IPT initiation from TB compartment  LTBI, infected remotely and HIV compartment  PLHIV not on ART, CD4&gt;200 for gender Male under policy Community ART + IPT</v>
      </c>
      <c r="C32" s="8" t="s">
        <v>42</v>
      </c>
      <c r="D32" s="8" t="s">
        <v>43</v>
      </c>
      <c r="E32" s="8">
        <v>4</v>
      </c>
      <c r="G32" s="9">
        <v>2</v>
      </c>
      <c r="H32" s="9">
        <v>1</v>
      </c>
      <c r="I32" s="9">
        <v>3</v>
      </c>
      <c r="J32" s="9" t="str">
        <f t="shared" si="0"/>
        <v>kappa_4,2,1(3)</v>
      </c>
      <c r="K32" s="9">
        <v>0.91</v>
      </c>
      <c r="N32" s="9" t="s">
        <v>47</v>
      </c>
    </row>
    <row r="33" spans="1:15" ht="51">
      <c r="A33" s="21" t="s">
        <v>66</v>
      </c>
      <c r="B33" s="22" t="str">
        <f t="shared" si="1"/>
        <v>Rate of IPT initiation from TB compartment  LTBI, infected remotely and HIV compartment  PLHIV not on ART, CD4&gt;200 for gender Female under policy Community ART + IPT</v>
      </c>
      <c r="C33" s="8" t="s">
        <v>42</v>
      </c>
      <c r="D33" s="8" t="s">
        <v>43</v>
      </c>
      <c r="E33" s="8">
        <v>4</v>
      </c>
      <c r="G33" s="9">
        <v>2</v>
      </c>
      <c r="H33" s="9">
        <v>2</v>
      </c>
      <c r="I33" s="9">
        <v>3</v>
      </c>
      <c r="J33" s="9" t="str">
        <f t="shared" si="0"/>
        <v>kappa_4,2,2(3)</v>
      </c>
      <c r="K33" s="9">
        <v>0.91</v>
      </c>
      <c r="N33" s="9" t="s">
        <v>47</v>
      </c>
    </row>
    <row r="34" spans="1:15" ht="51">
      <c r="A34" s="21" t="s">
        <v>67</v>
      </c>
      <c r="B34" s="22" t="str">
        <f t="shared" si="1"/>
        <v>Rate of IPT initiation from TB compartment  LTBI, infected remotely and HIV compartment  PLHIV not on ART, CD4≤200 for gender Male under policy Community ART + IPT</v>
      </c>
      <c r="C34" s="8" t="s">
        <v>42</v>
      </c>
      <c r="D34" s="8" t="s">
        <v>43</v>
      </c>
      <c r="E34" s="8">
        <v>4</v>
      </c>
      <c r="G34" s="9">
        <v>3</v>
      </c>
      <c r="H34" s="9">
        <v>1</v>
      </c>
      <c r="I34" s="9">
        <v>3</v>
      </c>
      <c r="J34" s="9" t="str">
        <f t="shared" ref="J34:J65" si="2">CONCATENATE(C34, "_", E34, IF(E34&lt;&gt;"",",",""), F34, IF(F34&lt;&gt;"",",",""),  G34, IF(G34&lt;&gt;"",",",""),  H34, IF(I34&lt;&gt;"","(",""), I34, IF(I34&lt;&gt;"",")",""))</f>
        <v>kappa_4,3,1(3)</v>
      </c>
      <c r="K34" s="9">
        <v>0.91</v>
      </c>
      <c r="N34" s="9" t="s">
        <v>47</v>
      </c>
    </row>
    <row r="35" spans="1:15" ht="51">
      <c r="A35" s="21" t="s">
        <v>68</v>
      </c>
      <c r="B35" s="22" t="str">
        <f t="shared" si="1"/>
        <v>Rate of IPT initiation from TB compartment  LTBI, infected remotely and HIV compartment  PLHIV not on ART, CD4≤200 for gender Female under policy Community ART + IPT</v>
      </c>
      <c r="C35" s="8" t="s">
        <v>42</v>
      </c>
      <c r="D35" s="8" t="s">
        <v>43</v>
      </c>
      <c r="E35" s="8">
        <v>4</v>
      </c>
      <c r="G35" s="9">
        <v>3</v>
      </c>
      <c r="H35" s="9">
        <v>2</v>
      </c>
      <c r="I35" s="9">
        <v>3</v>
      </c>
      <c r="J35" s="9" t="str">
        <f t="shared" si="2"/>
        <v>kappa_4,3,2(3)</v>
      </c>
      <c r="K35" s="9">
        <v>0.91</v>
      </c>
      <c r="N35" s="9" t="s">
        <v>47</v>
      </c>
    </row>
    <row r="36" spans="1:15" ht="51">
      <c r="A36" s="21" t="s">
        <v>69</v>
      </c>
      <c r="B36" s="22" t="str">
        <f t="shared" si="1"/>
        <v>Rate of IPT initiation from TB compartment  LTBI, infected remotely and HIV compartment  PLHIV and on ART for gender Male under policy Community ART + IPT</v>
      </c>
      <c r="C36" s="8" t="s">
        <v>42</v>
      </c>
      <c r="D36" s="8" t="s">
        <v>43</v>
      </c>
      <c r="E36" s="8">
        <v>4</v>
      </c>
      <c r="G36" s="9">
        <v>4</v>
      </c>
      <c r="H36" s="9">
        <v>1</v>
      </c>
      <c r="I36" s="9">
        <v>3</v>
      </c>
      <c r="J36" s="9" t="str">
        <f t="shared" si="2"/>
        <v>kappa_4,4,1(3)</v>
      </c>
      <c r="K36" s="9">
        <v>0.91</v>
      </c>
      <c r="N36" s="9" t="s">
        <v>47</v>
      </c>
    </row>
    <row r="37" spans="1:15" ht="51">
      <c r="A37" s="21" t="s">
        <v>70</v>
      </c>
      <c r="B37" s="22" t="str">
        <f t="shared" si="1"/>
        <v>Rate of IPT initiation from TB compartment  LTBI, infected remotely and HIV compartment  PLHIV and on ART for gender Female under policy Community ART + IPT</v>
      </c>
      <c r="C37" s="8" t="s">
        <v>42</v>
      </c>
      <c r="D37" s="8" t="s">
        <v>43</v>
      </c>
      <c r="E37" s="8">
        <v>4</v>
      </c>
      <c r="G37" s="9">
        <v>4</v>
      </c>
      <c r="H37" s="9">
        <v>2</v>
      </c>
      <c r="I37" s="9">
        <v>3</v>
      </c>
      <c r="J37" s="9" t="str">
        <f t="shared" si="2"/>
        <v>kappa_4,4,2(3)</v>
      </c>
      <c r="K37" s="9">
        <v>0.91</v>
      </c>
      <c r="N37" s="9" t="s">
        <v>47</v>
      </c>
    </row>
    <row r="38" spans="1:15" ht="51">
      <c r="A38" s="21" t="s">
        <v>71</v>
      </c>
      <c r="B38" s="22" t="str">
        <f t="shared" si="1"/>
        <v>Rate of IPT initiation from TB compartment  Uninfected, not on IPT and HIV compartment  HIV-negative for gender Male under policy Community ART</v>
      </c>
      <c r="C38" s="8" t="s">
        <v>42</v>
      </c>
      <c r="D38" s="8" t="s">
        <v>43</v>
      </c>
      <c r="E38" s="8">
        <v>1</v>
      </c>
      <c r="G38" s="9">
        <v>1</v>
      </c>
      <c r="H38" s="9">
        <v>1</v>
      </c>
      <c r="I38" s="9">
        <v>2</v>
      </c>
      <c r="J38" s="9" t="str">
        <f t="shared" si="2"/>
        <v>kappa_1,1,1(2)</v>
      </c>
      <c r="K38" s="9">
        <v>0</v>
      </c>
      <c r="O38" s="10" t="s">
        <v>72</v>
      </c>
    </row>
    <row r="39" spans="1:15" ht="51">
      <c r="A39" s="21" t="s">
        <v>73</v>
      </c>
      <c r="B39" s="22" t="str">
        <f t="shared" si="1"/>
        <v>Rate of IPT initiation from TB compartment  Uninfected, not on IPT and HIV compartment  HIV-negative for gender Female under policy Community ART</v>
      </c>
      <c r="C39" s="8" t="s">
        <v>42</v>
      </c>
      <c r="D39" s="8" t="s">
        <v>43</v>
      </c>
      <c r="E39" s="8">
        <v>1</v>
      </c>
      <c r="G39" s="9">
        <v>1</v>
      </c>
      <c r="H39" s="9">
        <v>2</v>
      </c>
      <c r="I39" s="9">
        <v>2</v>
      </c>
      <c r="J39" s="9" t="str">
        <f t="shared" si="2"/>
        <v>kappa_1,1,2(2)</v>
      </c>
      <c r="K39" s="9">
        <v>0</v>
      </c>
      <c r="O39" s="10" t="s">
        <v>72</v>
      </c>
    </row>
    <row r="40" spans="1:15" ht="51">
      <c r="A40" s="21" t="s">
        <v>74</v>
      </c>
      <c r="B40" s="22" t="str">
        <f t="shared" si="1"/>
        <v>Rate of IPT initiation from TB compartment  Uninfected, not on IPT and HIV compartment  PLHIV not on ART, CD4&gt;200 for gender Male under policy Community ART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2</v>
      </c>
      <c r="J40" s="9" t="str">
        <f t="shared" si="2"/>
        <v>kappa_1,2,1(2)</v>
      </c>
      <c r="K40" s="9">
        <v>0.06</v>
      </c>
      <c r="N40" s="9" t="s">
        <v>47</v>
      </c>
      <c r="O40" s="10" t="s">
        <v>75</v>
      </c>
    </row>
    <row r="41" spans="1:15" ht="51">
      <c r="A41" s="21" t="s">
        <v>76</v>
      </c>
      <c r="B41" s="22" t="str">
        <f t="shared" si="1"/>
        <v>Rate of IPT initiation from TB compartment  Uninfected, not on IPT and HIV compartment  PLHIV not on ART, CD4&gt;200 for gender Female under policy Community ART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2</v>
      </c>
      <c r="J41" s="9" t="str">
        <f t="shared" si="2"/>
        <v>kappa_1,2,2(2)</v>
      </c>
      <c r="K41" s="9">
        <v>0.06</v>
      </c>
      <c r="N41" s="9" t="s">
        <v>47</v>
      </c>
      <c r="O41" s="10" t="s">
        <v>75</v>
      </c>
    </row>
    <row r="42" spans="1:15" ht="51">
      <c r="A42" s="21" t="s">
        <v>77</v>
      </c>
      <c r="B42" s="22" t="str">
        <f t="shared" si="1"/>
        <v>Rate of IPT initiation from TB compartment  Uninfected, not on IPT and HIV compartment  PLHIV not on ART, CD4≤200 for gender Male under policy Community ART</v>
      </c>
      <c r="C42" s="8" t="s">
        <v>42</v>
      </c>
      <c r="D42" s="8" t="s">
        <v>43</v>
      </c>
      <c r="E42" s="8">
        <v>1</v>
      </c>
      <c r="G42" s="9">
        <v>3</v>
      </c>
      <c r="H42" s="9">
        <v>1</v>
      </c>
      <c r="I42" s="9">
        <v>2</v>
      </c>
      <c r="J42" s="9" t="str">
        <f t="shared" si="2"/>
        <v>kappa_1,3,1(2)</v>
      </c>
      <c r="K42" s="9">
        <v>0.06</v>
      </c>
      <c r="N42" s="9" t="s">
        <v>47</v>
      </c>
      <c r="O42" s="10" t="s">
        <v>75</v>
      </c>
    </row>
    <row r="43" spans="1:15" ht="51">
      <c r="A43" s="21" t="s">
        <v>78</v>
      </c>
      <c r="B43" s="22" t="str">
        <f t="shared" si="1"/>
        <v>Rate of IPT initiation from TB compartment  Uninfected, not on IPT and HIV compartment  PLHIV not on ART, CD4≤200 for gender Female under policy Community ART</v>
      </c>
      <c r="C43" s="8" t="s">
        <v>42</v>
      </c>
      <c r="D43" s="8" t="s">
        <v>43</v>
      </c>
      <c r="E43" s="8">
        <v>1</v>
      </c>
      <c r="G43" s="9">
        <v>3</v>
      </c>
      <c r="H43" s="9">
        <v>2</v>
      </c>
      <c r="I43" s="9">
        <v>2</v>
      </c>
      <c r="J43" s="9" t="str">
        <f t="shared" si="2"/>
        <v>kappa_1,3,2(2)</v>
      </c>
      <c r="K43" s="9">
        <v>0.06</v>
      </c>
      <c r="N43" s="9" t="s">
        <v>47</v>
      </c>
      <c r="O43" s="10" t="s">
        <v>75</v>
      </c>
    </row>
    <row r="44" spans="1:15" ht="51">
      <c r="A44" s="21" t="s">
        <v>79</v>
      </c>
      <c r="B44" s="22" t="str">
        <f t="shared" si="1"/>
        <v>Rate of IPT initiation from TB compartment  Uninfected, not on IPT and HIV compartment  PLHIV and on ART for gender Male under policy Community ART</v>
      </c>
      <c r="C44" s="8" t="s">
        <v>42</v>
      </c>
      <c r="D44" s="8" t="s">
        <v>43</v>
      </c>
      <c r="E44" s="8">
        <v>1</v>
      </c>
      <c r="G44" s="9">
        <v>4</v>
      </c>
      <c r="H44" s="9">
        <v>1</v>
      </c>
      <c r="I44" s="9">
        <v>2</v>
      </c>
      <c r="J44" s="9" t="str">
        <f t="shared" si="2"/>
        <v>kappa_1,4,1(2)</v>
      </c>
      <c r="K44" s="9">
        <v>0.06</v>
      </c>
      <c r="N44" s="9" t="s">
        <v>47</v>
      </c>
      <c r="O44" s="10" t="s">
        <v>75</v>
      </c>
    </row>
    <row r="45" spans="1:15" ht="51">
      <c r="A45" s="21" t="s">
        <v>80</v>
      </c>
      <c r="B45" s="22" t="str">
        <f t="shared" si="1"/>
        <v>Rate of IPT initiation from TB compartment  Uninfected, not on IPT and HIV compartment  PLHIV and on ART for gender Female under policy Community ART</v>
      </c>
      <c r="C45" s="8" t="s">
        <v>42</v>
      </c>
      <c r="D45" s="8" t="s">
        <v>43</v>
      </c>
      <c r="E45" s="8">
        <v>1</v>
      </c>
      <c r="G45" s="9">
        <v>4</v>
      </c>
      <c r="H45" s="9">
        <v>2</v>
      </c>
      <c r="I45" s="9">
        <v>2</v>
      </c>
      <c r="J45" s="9" t="str">
        <f t="shared" si="2"/>
        <v>kappa_1,4,2(2)</v>
      </c>
      <c r="K45" s="9">
        <v>0.06</v>
      </c>
      <c r="N45" s="9" t="s">
        <v>47</v>
      </c>
      <c r="O45" s="10" t="s">
        <v>75</v>
      </c>
    </row>
    <row r="46" spans="1:15" ht="51">
      <c r="A46" s="21" t="s">
        <v>81</v>
      </c>
      <c r="B46" s="22" t="str">
        <f t="shared" ref="B46:B77" si="3">CONCATENATE("Rate of IPT initiation from TB compartment ",VLOOKUP(E46,TB_SET,2)," and HIV compartment ",VLOOKUP(G46,HIV_SET,2)," for gender ",VLOOKUP(H46,G_SET,2), " under policy ", VLOOKUP(I46, P_SET,2))</f>
        <v>Rate of IPT initiation from TB compartment  LTBI, infected recently (at risk for rapid progression) and HIV compartment  HIV-negative for gender Male under policy Community ART</v>
      </c>
      <c r="C46" s="8" t="s">
        <v>42</v>
      </c>
      <c r="D46" s="8" t="s">
        <v>43</v>
      </c>
      <c r="E46" s="8">
        <v>3</v>
      </c>
      <c r="G46" s="9">
        <v>1</v>
      </c>
      <c r="H46" s="9">
        <v>1</v>
      </c>
      <c r="I46" s="9">
        <v>2</v>
      </c>
      <c r="J46" s="9" t="str">
        <f t="shared" si="2"/>
        <v>kappa_3,1,1(2)</v>
      </c>
      <c r="K46" s="9">
        <v>0</v>
      </c>
      <c r="N46" s="9">
        <v>0</v>
      </c>
      <c r="O46" s="10" t="s">
        <v>72</v>
      </c>
    </row>
    <row r="47" spans="1:15" ht="51">
      <c r="A47" s="21" t="s">
        <v>82</v>
      </c>
      <c r="B47" s="22" t="str">
        <f t="shared" si="3"/>
        <v>Rate of IPT initiation from TB compartment  LTBI, infected recently (at risk for rapid progression) and HIV compartment  HIV-negative for gender Female under policy Community ART</v>
      </c>
      <c r="C47" s="8" t="s">
        <v>42</v>
      </c>
      <c r="D47" s="8" t="s">
        <v>43</v>
      </c>
      <c r="E47" s="8">
        <v>3</v>
      </c>
      <c r="G47" s="9">
        <v>1</v>
      </c>
      <c r="H47" s="9">
        <v>2</v>
      </c>
      <c r="I47" s="9">
        <v>2</v>
      </c>
      <c r="J47" s="9" t="str">
        <f t="shared" si="2"/>
        <v>kappa_3,1,2(2)</v>
      </c>
      <c r="K47" s="9">
        <v>0</v>
      </c>
      <c r="N47" s="9">
        <v>0</v>
      </c>
      <c r="O47" s="10" t="s">
        <v>72</v>
      </c>
    </row>
    <row r="48" spans="1:15" ht="68">
      <c r="A48" s="21" t="s">
        <v>83</v>
      </c>
      <c r="B48" s="22" t="str">
        <f t="shared" si="3"/>
        <v>Rate of IPT initiation from TB compartment  LTBI, infected recently (at risk for rapid progression) and HIV compartment  PLHIV not on ART, CD4&gt;200 for gender Male under policy Community ART</v>
      </c>
      <c r="C48" s="8" t="s">
        <v>42</v>
      </c>
      <c r="D48" s="8" t="s">
        <v>43</v>
      </c>
      <c r="E48" s="8">
        <v>3</v>
      </c>
      <c r="G48" s="9">
        <v>2</v>
      </c>
      <c r="H48" s="9">
        <v>1</v>
      </c>
      <c r="I48" s="9">
        <v>2</v>
      </c>
      <c r="J48" s="9" t="str">
        <f t="shared" si="2"/>
        <v>kappa_3,2,1(2)</v>
      </c>
      <c r="K48" s="9">
        <v>0.06</v>
      </c>
      <c r="N48" s="9" t="s">
        <v>47</v>
      </c>
    </row>
    <row r="49" spans="1:15" ht="68">
      <c r="A49" s="21" t="s">
        <v>84</v>
      </c>
      <c r="B49" s="22" t="str">
        <f t="shared" si="3"/>
        <v>Rate of IPT initiation from TB compartment  LTBI, infected recently (at risk for rapid progression) and HIV compartment  PLHIV not on ART, CD4&gt;200 for gender Female under policy Community ART</v>
      </c>
      <c r="C49" s="8" t="s">
        <v>42</v>
      </c>
      <c r="D49" s="8" t="s">
        <v>43</v>
      </c>
      <c r="E49" s="8">
        <v>3</v>
      </c>
      <c r="G49" s="9">
        <v>2</v>
      </c>
      <c r="H49" s="9">
        <v>2</v>
      </c>
      <c r="I49" s="9">
        <v>2</v>
      </c>
      <c r="J49" s="9" t="str">
        <f t="shared" si="2"/>
        <v>kappa_3,2,2(2)</v>
      </c>
      <c r="K49" s="9">
        <v>0.06</v>
      </c>
      <c r="N49" s="9" t="s">
        <v>47</v>
      </c>
    </row>
    <row r="50" spans="1:15" ht="68">
      <c r="A50" s="21" t="s">
        <v>85</v>
      </c>
      <c r="B50" s="22" t="str">
        <f t="shared" si="3"/>
        <v>Rate of IPT initiation from TB compartment  LTBI, infected recently (at risk for rapid progression) and HIV compartment  PLHIV not on ART, CD4≤200 for gender Male under policy Community ART</v>
      </c>
      <c r="C50" s="8" t="s">
        <v>42</v>
      </c>
      <c r="D50" s="8" t="s">
        <v>43</v>
      </c>
      <c r="E50" s="8">
        <v>3</v>
      </c>
      <c r="G50" s="9">
        <v>3</v>
      </c>
      <c r="H50" s="9">
        <v>1</v>
      </c>
      <c r="I50" s="9">
        <v>2</v>
      </c>
      <c r="J50" s="9" t="str">
        <f t="shared" si="2"/>
        <v>kappa_3,3,1(2)</v>
      </c>
      <c r="K50" s="9">
        <v>0.06</v>
      </c>
      <c r="N50" s="9" t="s">
        <v>47</v>
      </c>
    </row>
    <row r="51" spans="1:15" ht="68">
      <c r="A51" s="21" t="s">
        <v>86</v>
      </c>
      <c r="B51" s="22" t="str">
        <f t="shared" si="3"/>
        <v>Rate of IPT initiation from TB compartment  LTBI, infected recently (at risk for rapid progression) and HIV compartment  PLHIV not on ART, CD4≤200 for gender Female under policy Community ART</v>
      </c>
      <c r="C51" s="8" t="s">
        <v>42</v>
      </c>
      <c r="D51" s="8" t="s">
        <v>43</v>
      </c>
      <c r="E51" s="8">
        <v>3</v>
      </c>
      <c r="G51" s="9">
        <v>3</v>
      </c>
      <c r="H51" s="9">
        <v>2</v>
      </c>
      <c r="I51" s="9">
        <v>2</v>
      </c>
      <c r="J51" s="9" t="str">
        <f t="shared" si="2"/>
        <v>kappa_3,3,2(2)</v>
      </c>
      <c r="K51" s="9">
        <v>0.06</v>
      </c>
      <c r="N51" s="9" t="s">
        <v>47</v>
      </c>
    </row>
    <row r="52" spans="1:15" ht="68">
      <c r="A52" s="21" t="s">
        <v>87</v>
      </c>
      <c r="B52" s="22" t="str">
        <f t="shared" si="3"/>
        <v>Rate of IPT initiation from TB compartment  LTBI, infected recently (at risk for rapid progression) and HIV compartment  PLHIV and on ART for gender Male under policy Community ART</v>
      </c>
      <c r="C52" s="8" t="s">
        <v>42</v>
      </c>
      <c r="D52" s="8" t="s">
        <v>43</v>
      </c>
      <c r="E52" s="8">
        <v>3</v>
      </c>
      <c r="G52" s="9">
        <v>4</v>
      </c>
      <c r="H52" s="9">
        <v>1</v>
      </c>
      <c r="I52" s="9">
        <v>2</v>
      </c>
      <c r="J52" s="9" t="str">
        <f t="shared" si="2"/>
        <v>kappa_3,4,1(2)</v>
      </c>
      <c r="K52" s="9">
        <v>0.06</v>
      </c>
      <c r="N52" s="9" t="s">
        <v>47</v>
      </c>
    </row>
    <row r="53" spans="1:15" ht="68">
      <c r="A53" s="21" t="s">
        <v>88</v>
      </c>
      <c r="B53" s="22" t="str">
        <f t="shared" si="3"/>
        <v>Rate of IPT initiation from TB compartment  LTBI, infected recently (at risk for rapid progression) and HIV compartment  PLHIV and on ART for gender Female under policy Community ART</v>
      </c>
      <c r="C53" s="8" t="s">
        <v>42</v>
      </c>
      <c r="D53" s="8" t="s">
        <v>43</v>
      </c>
      <c r="E53" s="8">
        <v>3</v>
      </c>
      <c r="G53" s="9">
        <v>4</v>
      </c>
      <c r="H53" s="9">
        <v>2</v>
      </c>
      <c r="I53" s="9">
        <v>2</v>
      </c>
      <c r="J53" s="9" t="str">
        <f t="shared" si="2"/>
        <v>kappa_3,4,2(2)</v>
      </c>
      <c r="K53" s="9">
        <v>0.06</v>
      </c>
      <c r="N53" s="9" t="s">
        <v>47</v>
      </c>
    </row>
    <row r="54" spans="1:15" ht="51">
      <c r="A54" s="21" t="s">
        <v>89</v>
      </c>
      <c r="B54" s="22" t="str">
        <f t="shared" si="3"/>
        <v>Rate of IPT initiation from TB compartment  LTBI, infected remotely and HIV compartment  HIV-negative for gender Male under policy Community ART</v>
      </c>
      <c r="C54" s="8" t="s">
        <v>42</v>
      </c>
      <c r="D54" s="8" t="s">
        <v>43</v>
      </c>
      <c r="E54" s="8">
        <v>4</v>
      </c>
      <c r="G54" s="9">
        <v>1</v>
      </c>
      <c r="H54" s="9">
        <v>1</v>
      </c>
      <c r="I54" s="9">
        <v>2</v>
      </c>
      <c r="J54" s="9" t="str">
        <f t="shared" si="2"/>
        <v>kappa_4,1,1(2)</v>
      </c>
      <c r="K54" s="9">
        <v>0</v>
      </c>
      <c r="O54" s="10" t="s">
        <v>90</v>
      </c>
    </row>
    <row r="55" spans="1:15" ht="51">
      <c r="A55" s="21" t="s">
        <v>91</v>
      </c>
      <c r="B55" s="22" t="str">
        <f t="shared" si="3"/>
        <v>Rate of IPT initiation from TB compartment  LTBI, infected remotely and HIV compartment  HIV-negative for gender Female under policy Community ART</v>
      </c>
      <c r="C55" s="8" t="s">
        <v>42</v>
      </c>
      <c r="D55" s="8" t="s">
        <v>43</v>
      </c>
      <c r="E55" s="8">
        <v>4</v>
      </c>
      <c r="G55" s="9">
        <v>1</v>
      </c>
      <c r="H55" s="9">
        <v>2</v>
      </c>
      <c r="I55" s="9">
        <v>2</v>
      </c>
      <c r="J55" s="9" t="str">
        <f t="shared" si="2"/>
        <v>kappa_4,1,2(2)</v>
      </c>
      <c r="K55" s="9">
        <v>0</v>
      </c>
      <c r="O55" s="10" t="s">
        <v>90</v>
      </c>
    </row>
    <row r="56" spans="1:15" ht="51">
      <c r="A56" s="21" t="s">
        <v>92</v>
      </c>
      <c r="B56" s="22" t="str">
        <f t="shared" si="3"/>
        <v>Rate of IPT initiation from TB compartment  LTBI, infected remotely and HIV compartment  PLHIV not on ART, CD4&gt;200 for gender Male under policy Community ART</v>
      </c>
      <c r="C56" s="8" t="s">
        <v>42</v>
      </c>
      <c r="D56" s="8" t="s">
        <v>43</v>
      </c>
      <c r="E56" s="8">
        <v>4</v>
      </c>
      <c r="G56" s="9">
        <v>2</v>
      </c>
      <c r="H56" s="9">
        <v>1</v>
      </c>
      <c r="I56" s="9">
        <v>2</v>
      </c>
      <c r="J56" s="9" t="str">
        <f t="shared" si="2"/>
        <v>kappa_4,2,1(2)</v>
      </c>
      <c r="K56" s="9">
        <v>0.06</v>
      </c>
      <c r="N56" s="9" t="s">
        <v>47</v>
      </c>
    </row>
    <row r="57" spans="1:15" ht="51">
      <c r="A57" s="21" t="s">
        <v>93</v>
      </c>
      <c r="B57" s="22" t="str">
        <f t="shared" si="3"/>
        <v>Rate of IPT initiation from TB compartment  LTBI, infected remotely and HIV compartment  PLHIV not on ART, CD4&gt;200 for gender Female under policy Community ART</v>
      </c>
      <c r="C57" s="8" t="s">
        <v>42</v>
      </c>
      <c r="D57" s="8" t="s">
        <v>43</v>
      </c>
      <c r="E57" s="8">
        <v>4</v>
      </c>
      <c r="G57" s="9">
        <v>2</v>
      </c>
      <c r="H57" s="9">
        <v>2</v>
      </c>
      <c r="I57" s="9">
        <v>2</v>
      </c>
      <c r="J57" s="9" t="str">
        <f t="shared" si="2"/>
        <v>kappa_4,2,2(2)</v>
      </c>
      <c r="K57" s="9">
        <v>0.06</v>
      </c>
      <c r="N57" s="9" t="s">
        <v>47</v>
      </c>
    </row>
    <row r="58" spans="1:15" ht="51">
      <c r="A58" s="21" t="s">
        <v>94</v>
      </c>
      <c r="B58" s="22" t="str">
        <f t="shared" si="3"/>
        <v>Rate of IPT initiation from TB compartment  LTBI, infected remotely and HIV compartment  PLHIV not on ART, CD4≤200 for gender Male under policy Community ART</v>
      </c>
      <c r="C58" s="8" t="s">
        <v>42</v>
      </c>
      <c r="D58" s="8" t="s">
        <v>43</v>
      </c>
      <c r="E58" s="8">
        <v>4</v>
      </c>
      <c r="G58" s="9">
        <v>3</v>
      </c>
      <c r="H58" s="9">
        <v>1</v>
      </c>
      <c r="I58" s="9">
        <v>2</v>
      </c>
      <c r="J58" s="9" t="str">
        <f t="shared" si="2"/>
        <v>kappa_4,3,1(2)</v>
      </c>
      <c r="K58" s="9">
        <v>0.06</v>
      </c>
      <c r="N58" s="9" t="s">
        <v>47</v>
      </c>
    </row>
    <row r="59" spans="1:15" ht="51">
      <c r="A59" s="21" t="s">
        <v>95</v>
      </c>
      <c r="B59" s="22" t="str">
        <f t="shared" si="3"/>
        <v>Rate of IPT initiation from TB compartment  LTBI, infected remotely and HIV compartment  PLHIV not on ART, CD4≤200 for gender Female under policy Community ART</v>
      </c>
      <c r="C59" s="8" t="s">
        <v>42</v>
      </c>
      <c r="D59" s="8" t="s">
        <v>43</v>
      </c>
      <c r="E59" s="8">
        <v>4</v>
      </c>
      <c r="G59" s="9">
        <v>3</v>
      </c>
      <c r="H59" s="9">
        <v>2</v>
      </c>
      <c r="I59" s="9">
        <v>2</v>
      </c>
      <c r="J59" s="9" t="str">
        <f t="shared" si="2"/>
        <v>kappa_4,3,2(2)</v>
      </c>
      <c r="K59" s="9">
        <v>0.06</v>
      </c>
      <c r="N59" s="9" t="s">
        <v>47</v>
      </c>
    </row>
    <row r="60" spans="1:15" ht="51">
      <c r="A60" s="21" t="s">
        <v>96</v>
      </c>
      <c r="B60" s="22" t="str">
        <f t="shared" si="3"/>
        <v>Rate of IPT initiation from TB compartment  LTBI, infected remotely and HIV compartment  PLHIV and on ART for gender Male under policy Community ART</v>
      </c>
      <c r="C60" s="8" t="s">
        <v>42</v>
      </c>
      <c r="D60" s="8" t="s">
        <v>43</v>
      </c>
      <c r="E60" s="8">
        <v>4</v>
      </c>
      <c r="G60" s="9">
        <v>4</v>
      </c>
      <c r="H60" s="9">
        <v>1</v>
      </c>
      <c r="I60" s="9">
        <v>2</v>
      </c>
      <c r="J60" s="9" t="str">
        <f t="shared" si="2"/>
        <v>kappa_4,4,1(2)</v>
      </c>
      <c r="K60" s="9">
        <v>0.06</v>
      </c>
      <c r="N60" s="9" t="s">
        <v>47</v>
      </c>
    </row>
    <row r="61" spans="1:15" ht="51">
      <c r="A61" s="21" t="s">
        <v>97</v>
      </c>
      <c r="B61" s="22" t="str">
        <f t="shared" si="3"/>
        <v>Rate of IPT initiation from TB compartment  LTBI, infected remotely and HIV compartment  PLHIV and on ART for gender Female under policy Community ART</v>
      </c>
      <c r="C61" s="8" t="s">
        <v>42</v>
      </c>
      <c r="D61" s="8" t="s">
        <v>43</v>
      </c>
      <c r="E61" s="8">
        <v>4</v>
      </c>
      <c r="G61" s="9">
        <v>4</v>
      </c>
      <c r="H61" s="9">
        <v>2</v>
      </c>
      <c r="I61" s="9">
        <v>2</v>
      </c>
      <c r="J61" s="9" t="str">
        <f t="shared" si="2"/>
        <v>kappa_4,4,2(2)</v>
      </c>
      <c r="K61" s="9">
        <v>0.06</v>
      </c>
      <c r="N61" s="9" t="s">
        <v>47</v>
      </c>
    </row>
    <row r="62" spans="1:15" ht="51">
      <c r="A62" s="21" t="s">
        <v>98</v>
      </c>
      <c r="B62" s="22" t="str">
        <f t="shared" si="3"/>
        <v>Rate of IPT initiation from TB compartment  Uninfected, not on IPT and HIV compartment  HIV-negative for gender Male under policy Standard (baseline)</v>
      </c>
      <c r="C62" s="8" t="s">
        <v>42</v>
      </c>
      <c r="D62" s="8" t="s">
        <v>43</v>
      </c>
      <c r="E62" s="8">
        <v>1</v>
      </c>
      <c r="G62" s="9">
        <v>1</v>
      </c>
      <c r="H62" s="9">
        <v>1</v>
      </c>
      <c r="I62" s="9">
        <v>1</v>
      </c>
      <c r="J62" s="9" t="str">
        <f t="shared" si="2"/>
        <v>kappa_1,1,1(1)</v>
      </c>
      <c r="K62" s="9">
        <v>0</v>
      </c>
      <c r="O62" s="10" t="s">
        <v>90</v>
      </c>
    </row>
    <row r="63" spans="1:15" ht="51">
      <c r="A63" s="21" t="s">
        <v>99</v>
      </c>
      <c r="B63" s="22" t="str">
        <f t="shared" si="3"/>
        <v>Rate of IPT initiation from TB compartment  Uninfected, not on IPT and HIV compartment  HIV-negative for gender Female under policy Standard (baseline)</v>
      </c>
      <c r="C63" s="8" t="s">
        <v>42</v>
      </c>
      <c r="D63" s="8" t="s">
        <v>43</v>
      </c>
      <c r="E63" s="8">
        <v>1</v>
      </c>
      <c r="G63" s="9">
        <v>1</v>
      </c>
      <c r="H63" s="9">
        <v>2</v>
      </c>
      <c r="I63" s="9">
        <v>1</v>
      </c>
      <c r="J63" s="9" t="str">
        <f t="shared" si="2"/>
        <v>kappa_1,1,2(1)</v>
      </c>
      <c r="K63" s="9">
        <v>0</v>
      </c>
      <c r="O63" s="10" t="s">
        <v>90</v>
      </c>
    </row>
    <row r="64" spans="1:15" ht="51">
      <c r="A64" s="21" t="s">
        <v>100</v>
      </c>
      <c r="B64" s="22" t="str">
        <f t="shared" si="3"/>
        <v>Rate of IPT initiation from TB compartment  Uninfected, not on IPT and HIV compartment  PLHIV not on ART, CD4&gt;200 for gender Male under policy Standard (baseline)</v>
      </c>
      <c r="C64" s="8" t="s">
        <v>42</v>
      </c>
      <c r="D64" s="8" t="s">
        <v>43</v>
      </c>
      <c r="E64" s="8">
        <v>1</v>
      </c>
      <c r="G64" s="9">
        <v>2</v>
      </c>
      <c r="H64" s="9">
        <v>1</v>
      </c>
      <c r="I64" s="9">
        <v>1</v>
      </c>
      <c r="J64" s="9" t="str">
        <f t="shared" si="2"/>
        <v>kappa_1,2,1(1)</v>
      </c>
      <c r="K64" s="9">
        <v>0.06</v>
      </c>
      <c r="N64" s="9" t="s">
        <v>47</v>
      </c>
    </row>
    <row r="65" spans="1:15" ht="51">
      <c r="A65" s="21" t="s">
        <v>101</v>
      </c>
      <c r="B65" s="22" t="str">
        <f t="shared" si="3"/>
        <v>Rate of IPT initiation from TB compartment  Uninfected, not on IPT and HIV compartment  PLHIV not on ART, CD4&gt;200 for gender Female under policy Standard (baseline)</v>
      </c>
      <c r="C65" s="8" t="s">
        <v>42</v>
      </c>
      <c r="D65" s="8" t="s">
        <v>43</v>
      </c>
      <c r="E65" s="8">
        <v>1</v>
      </c>
      <c r="G65" s="9">
        <v>2</v>
      </c>
      <c r="H65" s="9">
        <v>2</v>
      </c>
      <c r="I65" s="9">
        <v>1</v>
      </c>
      <c r="J65" s="9" t="str">
        <f t="shared" si="2"/>
        <v>kappa_1,2,2(1)</v>
      </c>
      <c r="K65" s="9">
        <v>0.06</v>
      </c>
      <c r="N65" s="9" t="s">
        <v>47</v>
      </c>
    </row>
    <row r="66" spans="1:15" ht="51">
      <c r="A66" s="21" t="s">
        <v>102</v>
      </c>
      <c r="B66" s="22" t="str">
        <f t="shared" si="3"/>
        <v>Rate of IPT initiation from TB compartment  Uninfected, not on IPT and HIV compartment  PLHIV not on ART, CD4≤200 for gender Male under policy Standard (baseline)</v>
      </c>
      <c r="C66" s="8" t="s">
        <v>42</v>
      </c>
      <c r="D66" s="8" t="s">
        <v>43</v>
      </c>
      <c r="E66" s="8">
        <v>1</v>
      </c>
      <c r="G66" s="9">
        <v>3</v>
      </c>
      <c r="H66" s="9">
        <v>1</v>
      </c>
      <c r="I66" s="9">
        <v>1</v>
      </c>
      <c r="J66" s="9" t="str">
        <f t="shared" ref="J66:J97" si="4">CONCATENATE(C66, "_", E66, IF(E66&lt;&gt;"",",",""), F66, IF(F66&lt;&gt;"",",",""),  G66, IF(G66&lt;&gt;"",",",""),  H66, IF(I66&lt;&gt;"","(",""), I66, IF(I66&lt;&gt;"",")",""))</f>
        <v>kappa_1,3,1(1)</v>
      </c>
      <c r="K66" s="9">
        <v>0.06</v>
      </c>
      <c r="N66" s="9" t="s">
        <v>47</v>
      </c>
    </row>
    <row r="67" spans="1:15" ht="51">
      <c r="A67" s="21" t="s">
        <v>103</v>
      </c>
      <c r="B67" s="22" t="str">
        <f t="shared" si="3"/>
        <v>Rate of IPT initiation from TB compartment  Uninfected, not on IPT and HIV compartment  PLHIV not on ART, CD4≤200 for gender Female under policy Standard (baseline)</v>
      </c>
      <c r="C67" s="8" t="s">
        <v>42</v>
      </c>
      <c r="D67" s="8" t="s">
        <v>43</v>
      </c>
      <c r="E67" s="8">
        <v>1</v>
      </c>
      <c r="G67" s="9">
        <v>3</v>
      </c>
      <c r="H67" s="9">
        <v>2</v>
      </c>
      <c r="I67" s="9">
        <v>1</v>
      </c>
      <c r="J67" s="9" t="str">
        <f t="shared" si="4"/>
        <v>kappa_1,3,2(1)</v>
      </c>
      <c r="K67" s="9">
        <v>0.06</v>
      </c>
      <c r="N67" s="9" t="s">
        <v>47</v>
      </c>
    </row>
    <row r="68" spans="1:15" ht="51">
      <c r="A68" s="21" t="s">
        <v>104</v>
      </c>
      <c r="B68" s="22" t="str">
        <f t="shared" si="3"/>
        <v>Rate of IPT initiation from TB compartment  Uninfected, not on IPT and HIV compartment  PLHIV and on ART for gender Male under policy Standard (baseline)</v>
      </c>
      <c r="C68" s="8" t="s">
        <v>42</v>
      </c>
      <c r="D68" s="8" t="s">
        <v>43</v>
      </c>
      <c r="E68" s="8">
        <v>1</v>
      </c>
      <c r="G68" s="9">
        <v>4</v>
      </c>
      <c r="H68" s="9">
        <v>1</v>
      </c>
      <c r="I68" s="9">
        <v>1</v>
      </c>
      <c r="J68" s="9" t="str">
        <f t="shared" si="4"/>
        <v>kappa_1,4,1(1)</v>
      </c>
      <c r="K68" s="9">
        <v>0.06</v>
      </c>
      <c r="N68" s="9" t="s">
        <v>47</v>
      </c>
    </row>
    <row r="69" spans="1:15" ht="51">
      <c r="A69" s="21" t="s">
        <v>105</v>
      </c>
      <c r="B69" s="22" t="str">
        <f t="shared" si="3"/>
        <v>Rate of IPT initiation from TB compartment  Uninfected, not on IPT and HIV compartment  PLHIV and on ART for gender Female under policy Standard (baseline)</v>
      </c>
      <c r="C69" s="8" t="s">
        <v>42</v>
      </c>
      <c r="D69" s="8" t="s">
        <v>43</v>
      </c>
      <c r="E69" s="8">
        <v>1</v>
      </c>
      <c r="G69" s="9">
        <v>4</v>
      </c>
      <c r="H69" s="9">
        <v>2</v>
      </c>
      <c r="I69" s="9">
        <v>1</v>
      </c>
      <c r="J69" s="9" t="str">
        <f t="shared" si="4"/>
        <v>kappa_1,4,2(1)</v>
      </c>
      <c r="K69" s="9">
        <v>0.06</v>
      </c>
      <c r="N69" s="9" t="s">
        <v>47</v>
      </c>
    </row>
    <row r="70" spans="1:15" ht="68">
      <c r="A70" s="21" t="s">
        <v>106</v>
      </c>
      <c r="B70" s="22" t="str">
        <f t="shared" si="3"/>
        <v>Rate of IPT initiation from TB compartment  LTBI, infected recently (at risk for rapid progression) and HIV compartment  HIV-negative for gender Male under policy Standard (baseline)</v>
      </c>
      <c r="C70" s="8" t="s">
        <v>42</v>
      </c>
      <c r="D70" s="8" t="s">
        <v>43</v>
      </c>
      <c r="E70" s="8">
        <v>3</v>
      </c>
      <c r="G70" s="9">
        <v>1</v>
      </c>
      <c r="H70" s="9">
        <v>1</v>
      </c>
      <c r="I70" s="9">
        <v>1</v>
      </c>
      <c r="J70" s="9" t="str">
        <f t="shared" si="4"/>
        <v>kappa_3,1,1(1)</v>
      </c>
      <c r="K70" s="9">
        <v>0</v>
      </c>
      <c r="O70" s="10" t="s">
        <v>90</v>
      </c>
    </row>
    <row r="71" spans="1:15" ht="68">
      <c r="A71" s="21" t="s">
        <v>107</v>
      </c>
      <c r="B71" s="22" t="str">
        <f t="shared" si="3"/>
        <v>Rate of IPT initiation from TB compartment  LTBI, infected recently (at risk for rapid progression) and HIV compartment  HIV-negative for gender Female under policy Standard (baseline)</v>
      </c>
      <c r="C71" s="8" t="s">
        <v>42</v>
      </c>
      <c r="D71" s="8" t="s">
        <v>43</v>
      </c>
      <c r="E71" s="8">
        <v>3</v>
      </c>
      <c r="G71" s="9">
        <v>1</v>
      </c>
      <c r="H71" s="9">
        <v>2</v>
      </c>
      <c r="I71" s="9">
        <v>1</v>
      </c>
      <c r="J71" s="9" t="str">
        <f t="shared" si="4"/>
        <v>kappa_3,1,2(1)</v>
      </c>
      <c r="K71" s="9">
        <v>0</v>
      </c>
      <c r="O71" s="10" t="s">
        <v>90</v>
      </c>
    </row>
    <row r="72" spans="1:15" ht="68">
      <c r="A72" s="21" t="s">
        <v>108</v>
      </c>
      <c r="B72" s="22" t="str">
        <f t="shared" si="3"/>
        <v>Rate of IPT initiation from TB compartment  LTBI, infected recently (at risk for rapid progression) and HIV compartment  PLHIV not on ART, CD4&gt;200 for gender Male under policy Standard (baseline)</v>
      </c>
      <c r="C72" s="8" t="s">
        <v>42</v>
      </c>
      <c r="D72" s="8" t="s">
        <v>43</v>
      </c>
      <c r="E72" s="8">
        <v>3</v>
      </c>
      <c r="G72" s="9">
        <v>2</v>
      </c>
      <c r="H72" s="9">
        <v>1</v>
      </c>
      <c r="I72" s="9">
        <v>1</v>
      </c>
      <c r="J72" s="9" t="str">
        <f t="shared" si="4"/>
        <v>kappa_3,2,1(1)</v>
      </c>
      <c r="K72" s="9">
        <v>0.06</v>
      </c>
      <c r="N72" s="9" t="s">
        <v>47</v>
      </c>
    </row>
    <row r="73" spans="1:15" ht="68">
      <c r="A73" s="21" t="s">
        <v>109</v>
      </c>
      <c r="B73" s="22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73" s="8" t="s">
        <v>42</v>
      </c>
      <c r="D73" s="8" t="s">
        <v>43</v>
      </c>
      <c r="E73" s="8">
        <v>3</v>
      </c>
      <c r="G73" s="9">
        <v>2</v>
      </c>
      <c r="H73" s="9">
        <v>2</v>
      </c>
      <c r="I73" s="9">
        <v>1</v>
      </c>
      <c r="J73" s="9" t="str">
        <f t="shared" si="4"/>
        <v>kappa_3,2,2(1)</v>
      </c>
      <c r="K73" s="9">
        <v>0.06</v>
      </c>
      <c r="N73" s="9" t="s">
        <v>47</v>
      </c>
    </row>
    <row r="74" spans="1:15" ht="68">
      <c r="A74" s="21" t="s">
        <v>110</v>
      </c>
      <c r="B74" s="22" t="str">
        <f t="shared" si="3"/>
        <v>Rate of IPT initiation from TB compartment  LTBI, infected recently (at risk for rapid progression) and HIV compartment  PLHIV not on ART, CD4≤200 for gender Male under policy Standard (baseline)</v>
      </c>
      <c r="C74" s="8" t="s">
        <v>42</v>
      </c>
      <c r="D74" s="8" t="s">
        <v>43</v>
      </c>
      <c r="E74" s="8">
        <v>3</v>
      </c>
      <c r="G74" s="9">
        <v>3</v>
      </c>
      <c r="H74" s="9">
        <v>1</v>
      </c>
      <c r="I74" s="9">
        <v>1</v>
      </c>
      <c r="J74" s="9" t="str">
        <f t="shared" si="4"/>
        <v>kappa_3,3,1(1)</v>
      </c>
      <c r="K74" s="9">
        <v>0.06</v>
      </c>
      <c r="N74" s="9" t="s">
        <v>47</v>
      </c>
    </row>
    <row r="75" spans="1:15" ht="68">
      <c r="A75" s="21" t="s">
        <v>111</v>
      </c>
      <c r="B75" s="22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5" s="8" t="s">
        <v>42</v>
      </c>
      <c r="D75" s="8" t="s">
        <v>43</v>
      </c>
      <c r="E75" s="8">
        <v>3</v>
      </c>
      <c r="G75" s="9">
        <v>3</v>
      </c>
      <c r="H75" s="9">
        <v>2</v>
      </c>
      <c r="I75" s="9">
        <v>1</v>
      </c>
      <c r="J75" s="9" t="str">
        <f t="shared" si="4"/>
        <v>kappa_3,3,2(1)</v>
      </c>
      <c r="K75" s="9">
        <v>0.06</v>
      </c>
      <c r="N75" s="9" t="s">
        <v>47</v>
      </c>
    </row>
    <row r="76" spans="1:15" ht="68">
      <c r="A76" s="21" t="s">
        <v>112</v>
      </c>
      <c r="B76" s="22" t="str">
        <f t="shared" si="3"/>
        <v>Rate of IPT initiation from TB compartment  LTBI, infected recently (at risk for rapid progression) and HIV compartment  PLHIV and on ART for gender Male under policy Standard (baseline)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1</v>
      </c>
      <c r="J76" s="9" t="str">
        <f t="shared" si="4"/>
        <v>kappa_3,4,1(1)</v>
      </c>
      <c r="K76" s="9">
        <v>0.06</v>
      </c>
      <c r="N76" s="9" t="s">
        <v>47</v>
      </c>
    </row>
    <row r="77" spans="1:15" ht="68">
      <c r="A77" s="21" t="s">
        <v>113</v>
      </c>
      <c r="B77" s="22" t="str">
        <f t="shared" si="3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4"/>
        <v>kappa_3,4,2(1)</v>
      </c>
      <c r="K77" s="9">
        <v>0.06</v>
      </c>
      <c r="N77" s="9" t="s">
        <v>47</v>
      </c>
    </row>
    <row r="78" spans="1:15" ht="51">
      <c r="A78" s="21" t="s">
        <v>114</v>
      </c>
      <c r="B78" s="22" t="str">
        <f t="shared" ref="B78:B85" si="5">CONCATENATE("Rate of IPT initiation from TB compartment ",VLOOKUP(E78,TB_SET,2)," and HIV compartment ",VLOOKUP(G78,HIV_SET,2)," for gender ",VLOOKUP(H78,G_SET,2), " under policy ", VLOOKUP(I78, P_SET,2))</f>
        <v>Rate of IPT initiation from TB compartment  LTBI, infected remotely and HIV compartment  HIV-negative for gender Male under policy Standard (baseline)</v>
      </c>
      <c r="C78" s="8" t="s">
        <v>42</v>
      </c>
      <c r="D78" s="8" t="s">
        <v>43</v>
      </c>
      <c r="E78" s="8">
        <v>4</v>
      </c>
      <c r="G78" s="9">
        <v>1</v>
      </c>
      <c r="H78" s="9">
        <v>1</v>
      </c>
      <c r="I78" s="9">
        <v>1</v>
      </c>
      <c r="J78" s="9" t="str">
        <f t="shared" si="4"/>
        <v>kappa_4,1,1(1)</v>
      </c>
      <c r="K78" s="9">
        <v>0</v>
      </c>
      <c r="O78" s="10" t="s">
        <v>90</v>
      </c>
    </row>
    <row r="79" spans="1:15" ht="51">
      <c r="A79" s="21" t="s">
        <v>115</v>
      </c>
      <c r="B79" s="22" t="str">
        <f t="shared" si="5"/>
        <v>Rate of IPT initiation from TB compartment  LTBI, infected remotely and HIV compartment  HIV-negative for gender Female under policy Standard (baseline)</v>
      </c>
      <c r="C79" s="8" t="s">
        <v>42</v>
      </c>
      <c r="D79" s="8" t="s">
        <v>43</v>
      </c>
      <c r="E79" s="8">
        <v>4</v>
      </c>
      <c r="G79" s="9">
        <v>1</v>
      </c>
      <c r="H79" s="9">
        <v>2</v>
      </c>
      <c r="I79" s="9">
        <v>1</v>
      </c>
      <c r="J79" s="9" t="str">
        <f t="shared" si="4"/>
        <v>kappa_4,1,2(1)</v>
      </c>
      <c r="K79" s="9">
        <v>0</v>
      </c>
      <c r="O79" s="10" t="s">
        <v>90</v>
      </c>
    </row>
    <row r="80" spans="1:15" ht="51">
      <c r="A80" s="21" t="s">
        <v>116</v>
      </c>
      <c r="B80" s="22" t="str">
        <f t="shared" si="5"/>
        <v>Rate of IPT initiation from TB compartment  LTBI, infected remotely and HIV compartment  PLHIV not on ART, CD4&gt;200 for gender Male under policy Standard (baseline)</v>
      </c>
      <c r="C80" s="8" t="s">
        <v>42</v>
      </c>
      <c r="D80" s="8" t="s">
        <v>43</v>
      </c>
      <c r="E80" s="8">
        <v>4</v>
      </c>
      <c r="G80" s="9">
        <v>2</v>
      </c>
      <c r="H80" s="9">
        <v>1</v>
      </c>
      <c r="I80" s="9">
        <v>1</v>
      </c>
      <c r="J80" s="9" t="str">
        <f t="shared" si="4"/>
        <v>kappa_4,2,1(1)</v>
      </c>
      <c r="K80" s="9">
        <v>0.06</v>
      </c>
      <c r="N80" s="9" t="s">
        <v>47</v>
      </c>
    </row>
    <row r="81" spans="1:15" ht="51">
      <c r="A81" s="21" t="s">
        <v>117</v>
      </c>
      <c r="B81" s="22" t="str">
        <f t="shared" si="5"/>
        <v>Rate of IPT initiation from TB compartment  LTBI, infected remotely and HIV compartment  PLHIV not on ART, CD4&gt;200 for gender Female under policy Standard (baseline)</v>
      </c>
      <c r="C81" s="8" t="s">
        <v>42</v>
      </c>
      <c r="D81" s="8" t="s">
        <v>43</v>
      </c>
      <c r="E81" s="8">
        <v>4</v>
      </c>
      <c r="G81" s="9">
        <v>2</v>
      </c>
      <c r="H81" s="9">
        <v>2</v>
      </c>
      <c r="I81" s="9">
        <v>1</v>
      </c>
      <c r="J81" s="9" t="str">
        <f t="shared" si="4"/>
        <v>kappa_4,2,2(1)</v>
      </c>
      <c r="K81" s="9">
        <v>0.06</v>
      </c>
      <c r="N81" s="9" t="s">
        <v>47</v>
      </c>
    </row>
    <row r="82" spans="1:15" ht="51">
      <c r="A82" s="21" t="s">
        <v>118</v>
      </c>
      <c r="B82" s="22" t="str">
        <f t="shared" si="5"/>
        <v>Rate of IPT initiation from TB compartment  LTBI, infected remotely and HIV compartment  PLHIV not on ART, CD4≤200 for gender Male under policy Standard (baseline)</v>
      </c>
      <c r="C82" s="8" t="s">
        <v>42</v>
      </c>
      <c r="D82" s="8" t="s">
        <v>43</v>
      </c>
      <c r="E82" s="8">
        <v>4</v>
      </c>
      <c r="G82" s="9">
        <v>3</v>
      </c>
      <c r="H82" s="9">
        <v>1</v>
      </c>
      <c r="I82" s="9">
        <v>1</v>
      </c>
      <c r="J82" s="9" t="str">
        <f t="shared" si="4"/>
        <v>kappa_4,3,1(1)</v>
      </c>
      <c r="K82" s="9">
        <v>0.06</v>
      </c>
      <c r="N82" s="9" t="s">
        <v>47</v>
      </c>
    </row>
    <row r="83" spans="1:15" ht="51">
      <c r="A83" s="21" t="s">
        <v>119</v>
      </c>
      <c r="B83" s="22" t="str">
        <f t="shared" si="5"/>
        <v>Rate of IPT initiation from TB compartment  LTBI, infected remotely and HIV compartment  PLHIV not on ART, CD4≤200 for gender Female under policy Standard (baseline)</v>
      </c>
      <c r="C83" s="8" t="s">
        <v>42</v>
      </c>
      <c r="D83" s="8" t="s">
        <v>43</v>
      </c>
      <c r="E83" s="8">
        <v>4</v>
      </c>
      <c r="G83" s="9">
        <v>3</v>
      </c>
      <c r="H83" s="9">
        <v>2</v>
      </c>
      <c r="I83" s="9">
        <v>1</v>
      </c>
      <c r="J83" s="9" t="str">
        <f t="shared" si="4"/>
        <v>kappa_4,3,2(1)</v>
      </c>
      <c r="K83" s="9">
        <v>0.06</v>
      </c>
      <c r="N83" s="9" t="s">
        <v>47</v>
      </c>
    </row>
    <row r="84" spans="1:15" ht="51">
      <c r="A84" s="21" t="s">
        <v>120</v>
      </c>
      <c r="B84" s="22" t="str">
        <f t="shared" si="5"/>
        <v>Rate of IPT initiation from TB compartment  LTBI, infected remotely and HIV compartment  PLHIV and on ART for gender Male under policy Standard (baseline)</v>
      </c>
      <c r="C84" s="8" t="s">
        <v>42</v>
      </c>
      <c r="D84" s="8" t="s">
        <v>43</v>
      </c>
      <c r="E84" s="8">
        <v>4</v>
      </c>
      <c r="G84" s="9">
        <v>4</v>
      </c>
      <c r="H84" s="9">
        <v>1</v>
      </c>
      <c r="I84" s="9">
        <v>1</v>
      </c>
      <c r="J84" s="9" t="str">
        <f t="shared" si="4"/>
        <v>kappa_4,4,1(1)</v>
      </c>
      <c r="K84" s="9">
        <v>0.06</v>
      </c>
      <c r="N84" s="9" t="s">
        <v>47</v>
      </c>
    </row>
    <row r="85" spans="1:15" ht="51">
      <c r="A85" s="21" t="s">
        <v>121</v>
      </c>
      <c r="B85" s="22" t="str">
        <f t="shared" si="5"/>
        <v>Rate of IPT initiation from TB compartment  LTBI, infected remotely and HIV compartment  PLHIV and on ART for gender Female under policy Standard (baseline)</v>
      </c>
      <c r="C85" s="8" t="s">
        <v>42</v>
      </c>
      <c r="D85" s="8" t="s">
        <v>43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4"/>
        <v>kappa_4,4,2(1)</v>
      </c>
      <c r="K85" s="9">
        <v>0.06</v>
      </c>
      <c r="N85" s="9" t="s">
        <v>47</v>
      </c>
    </row>
    <row r="86" spans="1:15" ht="17">
      <c r="A86" s="21" t="s">
        <v>122</v>
      </c>
      <c r="B86" s="9" t="s">
        <v>122</v>
      </c>
      <c r="C86" s="8" t="s">
        <v>123</v>
      </c>
      <c r="D86" s="8" t="s">
        <v>43</v>
      </c>
      <c r="E86" s="8"/>
      <c r="F86" s="9">
        <v>1</v>
      </c>
      <c r="J86" s="9" t="str">
        <f t="shared" si="4"/>
        <v>gamma_1,</v>
      </c>
      <c r="K86" s="9">
        <v>1</v>
      </c>
    </row>
    <row r="87" spans="1:15" ht="17">
      <c r="A87" s="21" t="s">
        <v>122</v>
      </c>
      <c r="B87" s="9" t="s">
        <v>122</v>
      </c>
      <c r="C87" s="8" t="s">
        <v>123</v>
      </c>
      <c r="D87" s="8" t="s">
        <v>43</v>
      </c>
      <c r="E87" s="8"/>
      <c r="F87" s="9">
        <v>2</v>
      </c>
      <c r="J87" s="9" t="str">
        <f t="shared" si="4"/>
        <v>gamma_2,</v>
      </c>
      <c r="K87" s="9">
        <v>0</v>
      </c>
    </row>
    <row r="88" spans="1:15" ht="34">
      <c r="A88" s="21" t="s">
        <v>124</v>
      </c>
      <c r="B88" s="9" t="str">
        <f t="shared" ref="B88:B93" si="6">CONCATENATE("Rate of moving off of IPT from TB compartment ", VLOOKUP(E88, TB_SET, 2), " under policy ", VLOOKUP(I88, P_SET, 2))</f>
        <v>Rate of moving off of IPT from TB compartment  Uninfected, on IPT under policy Community ART + IPT</v>
      </c>
      <c r="C88" s="8" t="s">
        <v>125</v>
      </c>
      <c r="D88" s="8" t="s">
        <v>43</v>
      </c>
      <c r="E88" s="8">
        <v>2</v>
      </c>
      <c r="I88" s="9">
        <v>3</v>
      </c>
      <c r="J88" s="9" t="str">
        <f t="shared" si="4"/>
        <v>omega_2,(3)</v>
      </c>
      <c r="K88" s="9">
        <v>2</v>
      </c>
      <c r="O88" s="10" t="s">
        <v>126</v>
      </c>
    </row>
    <row r="89" spans="1:15" ht="34">
      <c r="A89" s="21" t="s">
        <v>127</v>
      </c>
      <c r="B89" s="9" t="str">
        <f t="shared" si="6"/>
        <v>Rate of moving off of IPT from TB compartment  LTBI, on IPT under policy Community ART + IPT</v>
      </c>
      <c r="C89" s="8" t="s">
        <v>125</v>
      </c>
      <c r="D89" s="8" t="s">
        <v>43</v>
      </c>
      <c r="E89" s="8">
        <v>5</v>
      </c>
      <c r="I89" s="9">
        <v>3</v>
      </c>
      <c r="J89" s="9" t="str">
        <f t="shared" si="4"/>
        <v>omega_5,(3)</v>
      </c>
      <c r="K89" s="9">
        <v>2</v>
      </c>
      <c r="O89" s="10" t="s">
        <v>126</v>
      </c>
    </row>
    <row r="90" spans="1:15" ht="34">
      <c r="A90" s="21" t="s">
        <v>128</v>
      </c>
      <c r="B90" s="9" t="str">
        <f t="shared" si="6"/>
        <v>Rate of moving off of IPT from TB compartment  Uninfected, on IPT under policy Community ART</v>
      </c>
      <c r="C90" s="8" t="s">
        <v>125</v>
      </c>
      <c r="D90" s="8" t="s">
        <v>43</v>
      </c>
      <c r="E90" s="8">
        <v>2</v>
      </c>
      <c r="I90" s="9">
        <v>2</v>
      </c>
      <c r="J90" s="9" t="str">
        <f t="shared" si="4"/>
        <v>omega_2,(2)</v>
      </c>
      <c r="K90" s="9">
        <v>2</v>
      </c>
      <c r="O90" s="10" t="s">
        <v>126</v>
      </c>
    </row>
    <row r="91" spans="1:15" ht="34">
      <c r="A91" s="21" t="s">
        <v>129</v>
      </c>
      <c r="B91" s="9" t="str">
        <f t="shared" si="6"/>
        <v>Rate of moving off of IPT from TB compartment  LTBI, on IPT under policy Community ART</v>
      </c>
      <c r="C91" s="8" t="s">
        <v>125</v>
      </c>
      <c r="D91" s="8" t="s">
        <v>43</v>
      </c>
      <c r="E91" s="8">
        <v>5</v>
      </c>
      <c r="I91" s="9">
        <v>2</v>
      </c>
      <c r="J91" s="9" t="str">
        <f t="shared" si="4"/>
        <v>omega_5,(2)</v>
      </c>
      <c r="K91" s="9">
        <v>2</v>
      </c>
      <c r="O91" s="10" t="s">
        <v>126</v>
      </c>
    </row>
    <row r="92" spans="1:15" ht="34">
      <c r="A92" s="21" t="s">
        <v>130</v>
      </c>
      <c r="B92" s="9" t="str">
        <f t="shared" si="6"/>
        <v>Rate of moving off of IPT from TB compartment  Uninfected, on IPT under policy Standard (baseline)</v>
      </c>
      <c r="C92" s="8" t="s">
        <v>125</v>
      </c>
      <c r="D92" s="8" t="s">
        <v>43</v>
      </c>
      <c r="E92" s="8">
        <v>2</v>
      </c>
      <c r="I92" s="9">
        <v>1</v>
      </c>
      <c r="J92" s="9" t="str">
        <f t="shared" si="4"/>
        <v>omega_2,(1)</v>
      </c>
      <c r="K92" s="9">
        <v>2</v>
      </c>
      <c r="O92" s="10" t="s">
        <v>126</v>
      </c>
    </row>
    <row r="93" spans="1:15" ht="34">
      <c r="A93" s="21" t="s">
        <v>131</v>
      </c>
      <c r="B93" s="9" t="str">
        <f t="shared" si="6"/>
        <v>Rate of moving off of IPT from TB compartment  LTBI, on IPT under policy Standard (baseline)</v>
      </c>
      <c r="C93" s="8" t="s">
        <v>125</v>
      </c>
      <c r="D93" s="8" t="s">
        <v>43</v>
      </c>
      <c r="E93" s="8">
        <v>5</v>
      </c>
      <c r="I93" s="9">
        <v>1</v>
      </c>
      <c r="J93" s="9" t="str">
        <f t="shared" si="4"/>
        <v>omega_5,(1)</v>
      </c>
      <c r="K93" s="9">
        <v>2</v>
      </c>
      <c r="O93" s="10" t="s">
        <v>126</v>
      </c>
    </row>
    <row r="94" spans="1:15" ht="17">
      <c r="A94" s="21" t="s">
        <v>132</v>
      </c>
      <c r="B94" s="9" t="s">
        <v>133</v>
      </c>
      <c r="C94" s="8" t="s">
        <v>134</v>
      </c>
      <c r="D94" s="8" t="s">
        <v>43</v>
      </c>
      <c r="E94" s="8">
        <v>34</v>
      </c>
      <c r="J94" s="9" t="str">
        <f t="shared" si="4"/>
        <v>pi_34,</v>
      </c>
      <c r="K94" s="9">
        <v>0.5</v>
      </c>
      <c r="O94" s="10" t="s">
        <v>135</v>
      </c>
    </row>
    <row r="95" spans="1:15" ht="17">
      <c r="A95" s="21" t="s">
        <v>136</v>
      </c>
      <c r="B95" s="9" t="s">
        <v>136</v>
      </c>
      <c r="C95" s="8" t="s">
        <v>134</v>
      </c>
      <c r="D95" s="8" t="s">
        <v>43</v>
      </c>
      <c r="E95" s="8">
        <v>36</v>
      </c>
      <c r="J95" s="9" t="str">
        <f t="shared" si="4"/>
        <v>pi_36,</v>
      </c>
      <c r="K95" s="9">
        <v>0.15</v>
      </c>
    </row>
    <row r="96" spans="1:15" ht="17">
      <c r="A96" s="21" t="s">
        <v>137</v>
      </c>
      <c r="B96" s="9" t="s">
        <v>136</v>
      </c>
      <c r="C96" s="8" t="s">
        <v>134</v>
      </c>
      <c r="D96" s="8" t="s">
        <v>43</v>
      </c>
      <c r="E96" s="8">
        <v>46</v>
      </c>
      <c r="J96" s="9" t="str">
        <f t="shared" si="4"/>
        <v>pi_46,</v>
      </c>
      <c r="K96" s="9">
        <v>0.05</v>
      </c>
    </row>
    <row r="97" spans="1:15" ht="17">
      <c r="A97" s="21" t="s">
        <v>138</v>
      </c>
      <c r="B97" s="9" t="s">
        <v>138</v>
      </c>
      <c r="C97" s="8" t="s">
        <v>134</v>
      </c>
      <c r="D97" s="8" t="s">
        <v>43</v>
      </c>
      <c r="E97" s="8">
        <v>56</v>
      </c>
      <c r="J97" s="9" t="str">
        <f t="shared" si="4"/>
        <v>pi_56,</v>
      </c>
      <c r="K97" s="9">
        <v>0.02</v>
      </c>
    </row>
    <row r="98" spans="1:15" ht="34">
      <c r="A98" s="21" t="s">
        <v>139</v>
      </c>
      <c r="B98" s="9" t="str">
        <f>CONCATENATE("Relative risk for TB progression from LTBI to active for HIV compartment ", VLOOKUP(G98, HIV_SET, 2))</f>
        <v>Relative risk for TB progression from LTBI to active for HIV compartment  HIV-negative</v>
      </c>
      <c r="C98" s="8" t="s">
        <v>140</v>
      </c>
      <c r="D98" s="8" t="s">
        <v>43</v>
      </c>
      <c r="E98" s="8"/>
      <c r="G98" s="9">
        <v>1</v>
      </c>
      <c r="J98" s="9" t="str">
        <f t="shared" ref="J98:J129" si="7">CONCATENATE(C98, "_", E98, IF(E98&lt;&gt;"",",",""), F98, IF(F98&lt;&gt;"",",",""),  G98, IF(G98&lt;&gt;"",",",""),  H98, IF(I98&lt;&gt;"","(",""), I98, IF(I98&lt;&gt;"",")",""))</f>
        <v>theta_1,</v>
      </c>
      <c r="K98" s="9">
        <v>1</v>
      </c>
    </row>
    <row r="99" spans="1:15" ht="34">
      <c r="A99" s="21" t="s">
        <v>141</v>
      </c>
      <c r="B99" s="9" t="str">
        <f>CONCATENATE("Relative risk for TB progression from LTBI to active for HIV compartment ", VLOOKUP(G99, HIV_SET, 2))</f>
        <v>Relative risk for TB progression from LTBI to active for HIV compartment  PLHIV not on ART, CD4&gt;200</v>
      </c>
      <c r="C99" s="8" t="s">
        <v>140</v>
      </c>
      <c r="D99" s="8" t="s">
        <v>43</v>
      </c>
      <c r="E99" s="8"/>
      <c r="G99" s="9">
        <v>2</v>
      </c>
      <c r="J99" s="9" t="str">
        <f t="shared" si="7"/>
        <v>theta_2,</v>
      </c>
      <c r="K99" s="9">
        <v>1.2</v>
      </c>
    </row>
    <row r="100" spans="1:15" ht="34">
      <c r="A100" s="21" t="s">
        <v>142</v>
      </c>
      <c r="B100" s="9" t="str">
        <f>CONCATENATE("Relative risk for TB progression from LTBI to active for HIV compartment ", VLOOKUP(G100, HIV_SET, 2))</f>
        <v>Relative risk for TB progression from LTBI to active for HIV compartment  PLHIV not on ART, CD4≤200</v>
      </c>
      <c r="C100" s="8" t="s">
        <v>140</v>
      </c>
      <c r="D100" s="8" t="s">
        <v>43</v>
      </c>
      <c r="E100" s="8"/>
      <c r="G100" s="9">
        <v>3</v>
      </c>
      <c r="J100" s="9" t="str">
        <f t="shared" si="7"/>
        <v>theta_3,</v>
      </c>
      <c r="K100" s="9">
        <v>1.5</v>
      </c>
    </row>
    <row r="101" spans="1:15" ht="34">
      <c r="A101" s="21" t="s">
        <v>143</v>
      </c>
      <c r="B101" s="9" t="str">
        <f>CONCATENATE("Relative risk for TB progression from LTBI to active for HIV compartment ", VLOOKUP(G101, HIV_SET, 2))</f>
        <v>Relative risk for TB progression from LTBI to active for HIV compartment  PLHIV and on ART</v>
      </c>
      <c r="C101" s="8" t="s">
        <v>140</v>
      </c>
      <c r="D101" s="8" t="s">
        <v>43</v>
      </c>
      <c r="E101" s="8"/>
      <c r="G101" s="9">
        <v>4</v>
      </c>
      <c r="J101" s="9" t="str">
        <f t="shared" si="7"/>
        <v>theta_4,</v>
      </c>
      <c r="K101" s="9">
        <v>1.1000000000000001</v>
      </c>
    </row>
    <row r="102" spans="1:15" ht="34">
      <c r="A102" s="21" t="s">
        <v>144</v>
      </c>
      <c r="B102" s="9" t="str">
        <f>CONCATENATE("Rate of populations moving from HIV negative to HIVPL CD4 &gt; 200 under policy ", VLOOKUP(I102, P_SET, 2))</f>
        <v>Rate of populations moving from HIV negative to HIVPL CD4 &gt; 200 under policy Community ART + IPT</v>
      </c>
      <c r="C102" s="8" t="s">
        <v>145</v>
      </c>
      <c r="D102" s="8" t="s">
        <v>146</v>
      </c>
      <c r="E102" s="8"/>
      <c r="G102" s="9">
        <v>12</v>
      </c>
      <c r="I102" s="9">
        <v>3</v>
      </c>
      <c r="J102" s="9" t="str">
        <f t="shared" si="7"/>
        <v>eta_12,(3)</v>
      </c>
      <c r="K102" s="9">
        <v>0.05</v>
      </c>
      <c r="O102" s="10" t="s">
        <v>147</v>
      </c>
    </row>
    <row r="103" spans="1:15" ht="34">
      <c r="A103" s="21" t="s">
        <v>148</v>
      </c>
      <c r="B103" s="9" t="str">
        <f>CONCATENATE("Rate of populations moving from HIVPL CD4 &gt; 200 to HIVPL &lt;= 200 under policy ", VLOOKUP(I103, P_SET, 2))</f>
        <v>Rate of populations moving from HIVPL CD4 &gt; 200 to HIVPL &lt;= 200 under policy Community ART + IPT</v>
      </c>
      <c r="C103" s="8" t="s">
        <v>145</v>
      </c>
      <c r="D103" s="8" t="s">
        <v>146</v>
      </c>
      <c r="E103" s="8"/>
      <c r="G103" s="9">
        <v>23</v>
      </c>
      <c r="I103" s="9">
        <v>3</v>
      </c>
      <c r="J103" s="9" t="str">
        <f t="shared" si="7"/>
        <v>eta_23,(3)</v>
      </c>
      <c r="K103" s="9">
        <v>0.2</v>
      </c>
      <c r="O103" s="10" t="s">
        <v>149</v>
      </c>
    </row>
    <row r="104" spans="1:15" ht="34">
      <c r="A104" s="21" t="s">
        <v>150</v>
      </c>
      <c r="B104" s="9" t="str">
        <f>CONCATENATE("Rate of populations moving from HIVPL CD4 &gt; 200  to HIVPL on ART under policy ", VLOOKUP(I104, P_SET, 2))</f>
        <v>Rate of populations moving from HIVPL CD4 &gt; 200  to HIVPL on ART under policy Community ART + IPT</v>
      </c>
      <c r="C104" s="8" t="s">
        <v>145</v>
      </c>
      <c r="D104" s="8" t="s">
        <v>146</v>
      </c>
      <c r="E104" s="8"/>
      <c r="G104" s="9">
        <v>34</v>
      </c>
      <c r="I104" s="9">
        <v>3</v>
      </c>
      <c r="J104" s="9" t="str">
        <f t="shared" si="7"/>
        <v>eta_34,(3)</v>
      </c>
      <c r="K104" s="9">
        <f>K112*'Indirect Model Parameters'!C7</f>
        <v>0.48</v>
      </c>
      <c r="O104" s="10" t="s">
        <v>151</v>
      </c>
    </row>
    <row r="105" spans="1:15" ht="34">
      <c r="A105" s="21" t="s">
        <v>152</v>
      </c>
      <c r="B105" s="9" t="str">
        <f>CONCATENATE("Rate of populations moving from HIVPL CD4 &lt;= 200  to HIVPL on ART under policy ", VLOOKUP(I105, P_SET, 2))</f>
        <v>Rate of populations moving from HIVPL CD4 &lt;= 200  to HIVPL on ART under policy Community ART + IPT</v>
      </c>
      <c r="C105" s="8" t="s">
        <v>145</v>
      </c>
      <c r="D105" s="8" t="s">
        <v>146</v>
      </c>
      <c r="E105" s="8"/>
      <c r="G105" s="9">
        <v>24</v>
      </c>
      <c r="I105" s="9">
        <v>3</v>
      </c>
      <c r="J105" s="9" t="str">
        <f t="shared" si="7"/>
        <v>eta_24,(3)</v>
      </c>
      <c r="K105" s="9">
        <f>K113*'Indirect Model Parameters'!C8</f>
        <v>0.48</v>
      </c>
      <c r="O105" s="10" t="s">
        <v>153</v>
      </c>
    </row>
    <row r="106" spans="1:15" ht="34">
      <c r="A106" s="21" t="s">
        <v>154</v>
      </c>
      <c r="B106" s="9" t="str">
        <f>CONCATENATE("Rate of populations moving from HIV negative to HIVPL CD4 &gt; 200 under policy ", VLOOKUP(I106, P_SET, 2))</f>
        <v>Rate of populations moving from HIV negative to HIVPL CD4 &gt; 200 under policy Community ART</v>
      </c>
      <c r="C106" s="8" t="s">
        <v>145</v>
      </c>
      <c r="D106" s="8" t="s">
        <v>146</v>
      </c>
      <c r="E106" s="8"/>
      <c r="G106" s="9">
        <v>12</v>
      </c>
      <c r="I106" s="9">
        <v>2</v>
      </c>
      <c r="J106" s="9" t="str">
        <f t="shared" si="7"/>
        <v>eta_12,(2)</v>
      </c>
      <c r="K106" s="9">
        <v>0.05</v>
      </c>
      <c r="O106" s="10" t="s">
        <v>155</v>
      </c>
    </row>
    <row r="107" spans="1:15" ht="34">
      <c r="A107" s="21" t="s">
        <v>156</v>
      </c>
      <c r="B107" s="9" t="str">
        <f>CONCATENATE("Rate of populations moving from HIVPL CD4 &gt; 200 to HIVPL &lt;= 200 under policy ", VLOOKUP(I107, P_SET, 2))</f>
        <v>Rate of populations moving from HIVPL CD4 &gt; 200 to HIVPL &lt;= 200 under policy Community ART</v>
      </c>
      <c r="C107" s="8" t="s">
        <v>145</v>
      </c>
      <c r="D107" s="8" t="s">
        <v>146</v>
      </c>
      <c r="E107" s="8"/>
      <c r="G107" s="9">
        <v>23</v>
      </c>
      <c r="I107" s="9">
        <v>2</v>
      </c>
      <c r="J107" s="9" t="str">
        <f t="shared" si="7"/>
        <v>eta_23,(2)</v>
      </c>
      <c r="K107" s="9">
        <v>0.2</v>
      </c>
    </row>
    <row r="108" spans="1:15" ht="34">
      <c r="A108" s="21" t="s">
        <v>157</v>
      </c>
      <c r="B108" s="9" t="str">
        <f>CONCATENATE("Rate of populations moving from HIVPL CD4 &gt; 200  to HIVPL on ART under policy ", VLOOKUP(I108, P_SET, 2))</f>
        <v>Rate of populations moving from HIVPL CD4 &gt; 200  to HIVPL on ART under policy Community ART</v>
      </c>
      <c r="C108" s="8" t="s">
        <v>145</v>
      </c>
      <c r="D108" s="8" t="s">
        <v>146</v>
      </c>
      <c r="E108" s="8"/>
      <c r="G108" s="9">
        <v>34</v>
      </c>
      <c r="I108" s="9">
        <v>2</v>
      </c>
      <c r="J108" s="9" t="str">
        <f t="shared" si="7"/>
        <v>eta_34,(2)</v>
      </c>
      <c r="K108" s="9">
        <f>$K$112*'Indirect Model Parameters'!C5</f>
        <v>0.44000000000000006</v>
      </c>
    </row>
    <row r="109" spans="1:15" ht="34">
      <c r="A109" s="21" t="s">
        <v>158</v>
      </c>
      <c r="B109" s="9" t="str">
        <f>CONCATENATE("Rate of populations moving from HIVPL CD4 &lt;= 200  to HIVPL on ART under policy ", VLOOKUP(I109, P_SET, 2))</f>
        <v>Rate of populations moving from HIVPL CD4 &lt;= 200  to HIVPL on ART under policy Community ART</v>
      </c>
      <c r="C109" s="8" t="s">
        <v>145</v>
      </c>
      <c r="D109" s="8" t="s">
        <v>146</v>
      </c>
      <c r="E109" s="8"/>
      <c r="G109" s="9">
        <v>24</v>
      </c>
      <c r="I109" s="9">
        <v>2</v>
      </c>
      <c r="J109" s="9" t="str">
        <f t="shared" si="7"/>
        <v>eta_24,(2)</v>
      </c>
      <c r="K109" s="9">
        <f>$K$113*'Indirect Model Parameters'!C6</f>
        <v>0.44000000000000006</v>
      </c>
    </row>
    <row r="110" spans="1:15" ht="34">
      <c r="A110" s="21" t="s">
        <v>159</v>
      </c>
      <c r="B110" s="9" t="str">
        <f>CONCATENATE("Rate of populations moving from HIV negative to HIVPL CD4 &gt; 200 under policy ", VLOOKUP(I110, P_SET, 2))</f>
        <v>Rate of populations moving from HIV negative to HIVPL CD4 &gt; 200 under policy Standard (baseline)</v>
      </c>
      <c r="C110" s="8" t="s">
        <v>145</v>
      </c>
      <c r="D110" s="8" t="s">
        <v>146</v>
      </c>
      <c r="E110" s="8"/>
      <c r="G110" s="9">
        <v>12</v>
      </c>
      <c r="I110" s="9">
        <v>1</v>
      </c>
      <c r="J110" s="9" t="str">
        <f t="shared" si="7"/>
        <v>eta_12,(1)</v>
      </c>
      <c r="K110" s="9">
        <v>0.05</v>
      </c>
    </row>
    <row r="111" spans="1:15" ht="34">
      <c r="A111" s="21" t="s">
        <v>160</v>
      </c>
      <c r="B111" s="9" t="str">
        <f>CONCATENATE("Rate of populations moving from HIVPL CD4 &gt; 200 to HIVPL &lt;= 200 under policy ", VLOOKUP(I111, P_SET, 2))</f>
        <v>Rate of populations moving from HIVPL CD4 &gt; 200 to HIVPL &lt;= 200 under policy Standard (baseline)</v>
      </c>
      <c r="C111" s="8" t="s">
        <v>145</v>
      </c>
      <c r="D111" s="8" t="s">
        <v>146</v>
      </c>
      <c r="E111" s="8"/>
      <c r="G111" s="9">
        <v>23</v>
      </c>
      <c r="I111" s="9">
        <v>1</v>
      </c>
      <c r="J111" s="9" t="str">
        <f t="shared" si="7"/>
        <v>eta_23,(1)</v>
      </c>
      <c r="K111" s="9">
        <v>0.2</v>
      </c>
    </row>
    <row r="112" spans="1:15" ht="34">
      <c r="A112" s="21" t="s">
        <v>161</v>
      </c>
      <c r="B112" s="9" t="str">
        <f>CONCATENATE("Rate of populations moving from HIVPL CD4 &gt; 200  to HIVPL on ART under policy ", VLOOKUP(I112, P_SET, 2))</f>
        <v>Rate of populations moving from HIVPL CD4 &gt; 200  to HIVPL on ART under policy Standard (baseline)</v>
      </c>
      <c r="C112" s="8" t="s">
        <v>145</v>
      </c>
      <c r="D112" s="8" t="s">
        <v>146</v>
      </c>
      <c r="E112" s="8"/>
      <c r="G112" s="9">
        <v>24</v>
      </c>
      <c r="I112" s="9">
        <v>1</v>
      </c>
      <c r="J112" s="9" t="str">
        <f t="shared" si="7"/>
        <v>eta_24,(1)</v>
      </c>
      <c r="K112" s="9">
        <v>0.4</v>
      </c>
    </row>
    <row r="113" spans="1:11" ht="34">
      <c r="A113" s="21" t="s">
        <v>162</v>
      </c>
      <c r="B113" s="9" t="str">
        <f>CONCATENATE("Rate of populations moving from HIVPL CD4 &lt;= 200  to HIVPL on ART under policy ", VLOOKUP(I113, P_SET, 2))</f>
        <v>Rate of populations moving from HIVPL CD4 &lt;= 200  to HIVPL on ART under policy Standard (baseline)</v>
      </c>
      <c r="C113" s="8" t="s">
        <v>145</v>
      </c>
      <c r="D113" s="8" t="s">
        <v>146</v>
      </c>
      <c r="E113" s="8"/>
      <c r="G113" s="9">
        <v>34</v>
      </c>
      <c r="I113" s="9">
        <v>1</v>
      </c>
      <c r="J113" s="9" t="str">
        <f t="shared" si="7"/>
        <v>eta_34,(1)</v>
      </c>
      <c r="K113" s="9">
        <v>0.4</v>
      </c>
    </row>
    <row r="114" spans="1:11" ht="48">
      <c r="A114" s="21" t="s">
        <v>163</v>
      </c>
      <c r="B114" s="9" t="str">
        <f t="shared" ref="B114:B145" si="8">CONCATENATE("Mortality rates from populations in TB compartment ",VLOOKUP(E114,TB_SET,2)," and HIV compartment ",VLOOKUP(G114,HIV_SET,2)," and gender compartment ",VLOOKUP(H114,G_SET,2)," per year")</f>
        <v>Mortality rates from populations in TB compartment  Uninfected, not on IPT and HIV compartment  HIV-negative and gender compartment Male per year</v>
      </c>
      <c r="C114" s="8" t="s">
        <v>164</v>
      </c>
      <c r="D114" s="8" t="s">
        <v>165</v>
      </c>
      <c r="E114" s="8">
        <v>1</v>
      </c>
      <c r="G114" s="9">
        <v>1</v>
      </c>
      <c r="H114" s="9">
        <v>1</v>
      </c>
      <c r="J114" s="9" t="str">
        <f t="shared" si="7"/>
        <v>mu_1,1,1</v>
      </c>
    </row>
    <row r="115" spans="1:11" ht="48">
      <c r="A115" s="21" t="s">
        <v>166</v>
      </c>
      <c r="B115" s="9" t="str">
        <f t="shared" si="8"/>
        <v>Mortality rates from populations in TB compartment  Uninfected, not on IPT and HIV compartment  HIV-negative and gender compartment Female per year</v>
      </c>
      <c r="C115" s="8" t="s">
        <v>164</v>
      </c>
      <c r="D115" s="8" t="s">
        <v>165</v>
      </c>
      <c r="E115" s="8">
        <v>1</v>
      </c>
      <c r="G115" s="9">
        <v>1</v>
      </c>
      <c r="H115" s="9">
        <v>2</v>
      </c>
      <c r="J115" s="9" t="str">
        <f t="shared" si="7"/>
        <v>mu_1,1,2</v>
      </c>
    </row>
    <row r="116" spans="1:11" ht="51">
      <c r="A116" s="21" t="s">
        <v>167</v>
      </c>
      <c r="B116" s="9" t="str">
        <f t="shared" si="8"/>
        <v>Mortality rates from populations in TB compartment  Uninfected, not on IPT and HIV compartment  PLHIV not on ART, CD4&gt;200 and gender compartment Male per year</v>
      </c>
      <c r="C116" s="8" t="s">
        <v>164</v>
      </c>
      <c r="D116" s="8" t="s">
        <v>165</v>
      </c>
      <c r="E116" s="8">
        <v>1</v>
      </c>
      <c r="G116" s="9">
        <v>2</v>
      </c>
      <c r="H116" s="9">
        <v>1</v>
      </c>
      <c r="J116" s="9" t="str">
        <f t="shared" si="7"/>
        <v>mu_1,2,1</v>
      </c>
    </row>
    <row r="117" spans="1:11" ht="51">
      <c r="A117" s="21" t="s">
        <v>168</v>
      </c>
      <c r="B117" s="9" t="str">
        <f t="shared" si="8"/>
        <v>Mortality rates from populations in TB compartment  Uninfected, not on IPT and HIV compartment  PLHIV not on ART, CD4&gt;200 and gender compartment Female per year</v>
      </c>
      <c r="C117" s="8" t="s">
        <v>164</v>
      </c>
      <c r="D117" s="8" t="s">
        <v>165</v>
      </c>
      <c r="E117" s="8">
        <v>1</v>
      </c>
      <c r="G117" s="9">
        <v>2</v>
      </c>
      <c r="H117" s="9">
        <v>2</v>
      </c>
      <c r="J117" s="9" t="str">
        <f t="shared" si="7"/>
        <v>mu_1,2,2</v>
      </c>
    </row>
    <row r="118" spans="1:11" ht="51">
      <c r="A118" s="21" t="s">
        <v>169</v>
      </c>
      <c r="B118" s="9" t="str">
        <f t="shared" si="8"/>
        <v>Mortality rates from populations in TB compartment  Uninfected, not on IPT and HIV compartment  PLHIV not on ART, CD4≤200 and gender compartment Male per year</v>
      </c>
      <c r="C118" s="8" t="s">
        <v>164</v>
      </c>
      <c r="D118" s="8" t="s">
        <v>165</v>
      </c>
      <c r="E118" s="8">
        <v>1</v>
      </c>
      <c r="G118" s="9">
        <v>3</v>
      </c>
      <c r="H118" s="9">
        <v>1</v>
      </c>
      <c r="J118" s="9" t="str">
        <f t="shared" si="7"/>
        <v>mu_1,3,1</v>
      </c>
    </row>
    <row r="119" spans="1:11" ht="51">
      <c r="A119" s="21" t="s">
        <v>170</v>
      </c>
      <c r="B119" s="9" t="str">
        <f t="shared" si="8"/>
        <v>Mortality rates from populations in TB compartment  Uninfected, not on IPT and HIV compartment  PLHIV not on ART, CD4≤200 and gender compartment Female per year</v>
      </c>
      <c r="C119" s="8" t="s">
        <v>164</v>
      </c>
      <c r="D119" s="8" t="s">
        <v>165</v>
      </c>
      <c r="E119" s="8">
        <v>1</v>
      </c>
      <c r="G119" s="9">
        <v>3</v>
      </c>
      <c r="H119" s="9">
        <v>2</v>
      </c>
      <c r="J119" s="9" t="str">
        <f t="shared" si="7"/>
        <v>mu_1,3,2</v>
      </c>
    </row>
    <row r="120" spans="1:11" ht="48">
      <c r="A120" s="21" t="s">
        <v>171</v>
      </c>
      <c r="B120" s="9" t="str">
        <f t="shared" si="8"/>
        <v>Mortality rates from populations in TB compartment  Uninfected, not on IPT and HIV compartment  PLHIV and on ART and gender compartment Male per year</v>
      </c>
      <c r="C120" s="8" t="s">
        <v>164</v>
      </c>
      <c r="D120" s="8" t="s">
        <v>165</v>
      </c>
      <c r="E120" s="8">
        <v>1</v>
      </c>
      <c r="G120" s="9">
        <v>4</v>
      </c>
      <c r="H120" s="9">
        <v>1</v>
      </c>
      <c r="J120" s="9" t="str">
        <f t="shared" si="7"/>
        <v>mu_1,4,1</v>
      </c>
    </row>
    <row r="121" spans="1:11" ht="48">
      <c r="A121" s="21" t="s">
        <v>172</v>
      </c>
      <c r="B121" s="9" t="str">
        <f t="shared" si="8"/>
        <v>Mortality rates from populations in TB compartment  Uninfected, not on IPT and HIV compartment  PLHIV and on ART and gender compartment Female per year</v>
      </c>
      <c r="C121" s="8" t="s">
        <v>164</v>
      </c>
      <c r="D121" s="8" t="s">
        <v>165</v>
      </c>
      <c r="E121" s="8">
        <v>1</v>
      </c>
      <c r="G121" s="9">
        <v>4</v>
      </c>
      <c r="H121" s="9">
        <v>2</v>
      </c>
      <c r="J121" s="9" t="str">
        <f t="shared" si="7"/>
        <v>mu_1,4,2</v>
      </c>
    </row>
    <row r="122" spans="1:11" ht="48">
      <c r="A122" s="21" t="s">
        <v>173</v>
      </c>
      <c r="B122" s="9" t="str">
        <f t="shared" si="8"/>
        <v>Mortality rates from populations in TB compartment  Uninfected, on IPT and HIV compartment  HIV-negative and gender compartment Male per year</v>
      </c>
      <c r="C122" s="8" t="s">
        <v>164</v>
      </c>
      <c r="D122" s="8" t="s">
        <v>165</v>
      </c>
      <c r="E122" s="8">
        <v>2</v>
      </c>
      <c r="G122" s="9">
        <v>1</v>
      </c>
      <c r="H122" s="9">
        <v>1</v>
      </c>
      <c r="J122" s="9" t="str">
        <f t="shared" si="7"/>
        <v>mu_2,1,1</v>
      </c>
    </row>
    <row r="123" spans="1:11" ht="48">
      <c r="A123" s="21" t="s">
        <v>174</v>
      </c>
      <c r="B123" s="9" t="str">
        <f t="shared" si="8"/>
        <v>Mortality rates from populations in TB compartment  Uninfected, on IPT and HIV compartment  HIV-negative and gender compartment Female per year</v>
      </c>
      <c r="C123" s="8" t="s">
        <v>164</v>
      </c>
      <c r="D123" s="8" t="s">
        <v>165</v>
      </c>
      <c r="E123" s="8">
        <v>2</v>
      </c>
      <c r="G123" s="9">
        <v>1</v>
      </c>
      <c r="H123" s="9">
        <v>2</v>
      </c>
      <c r="J123" s="9" t="str">
        <f t="shared" si="7"/>
        <v>mu_2,1,2</v>
      </c>
    </row>
    <row r="124" spans="1:11" ht="51">
      <c r="A124" s="21" t="s">
        <v>175</v>
      </c>
      <c r="B124" s="9" t="str">
        <f t="shared" si="8"/>
        <v>Mortality rates from populations in TB compartment  Uninfected, on IPT and HIV compartment  PLHIV not on ART, CD4&gt;200 and gender compartment Male per year</v>
      </c>
      <c r="C124" s="8" t="s">
        <v>164</v>
      </c>
      <c r="D124" s="8" t="s">
        <v>165</v>
      </c>
      <c r="E124" s="8">
        <v>2</v>
      </c>
      <c r="G124" s="9">
        <v>2</v>
      </c>
      <c r="H124" s="9">
        <v>1</v>
      </c>
      <c r="J124" s="9" t="str">
        <f t="shared" si="7"/>
        <v>mu_2,2,1</v>
      </c>
    </row>
    <row r="125" spans="1:11" ht="51">
      <c r="A125" s="21" t="s">
        <v>176</v>
      </c>
      <c r="B125" s="9" t="str">
        <f t="shared" si="8"/>
        <v>Mortality rates from populations in TB compartment  Uninfected, on IPT and HIV compartment  PLHIV not on ART, CD4&gt;200 and gender compartment Female per year</v>
      </c>
      <c r="C125" s="8" t="s">
        <v>164</v>
      </c>
      <c r="D125" s="8" t="s">
        <v>165</v>
      </c>
      <c r="E125" s="8">
        <v>2</v>
      </c>
      <c r="G125" s="9">
        <v>2</v>
      </c>
      <c r="H125" s="9">
        <v>2</v>
      </c>
      <c r="J125" s="9" t="str">
        <f t="shared" si="7"/>
        <v>mu_2,2,2</v>
      </c>
    </row>
    <row r="126" spans="1:11" ht="51">
      <c r="A126" s="21" t="s">
        <v>177</v>
      </c>
      <c r="B126" s="9" t="str">
        <f t="shared" si="8"/>
        <v>Mortality rates from populations in TB compartment  Uninfected, on IPT and HIV compartment  PLHIV not on ART, CD4≤200 and gender compartment Male per year</v>
      </c>
      <c r="C126" s="8" t="s">
        <v>164</v>
      </c>
      <c r="D126" s="8" t="s">
        <v>165</v>
      </c>
      <c r="E126" s="8">
        <v>2</v>
      </c>
      <c r="G126" s="9">
        <v>3</v>
      </c>
      <c r="H126" s="9">
        <v>1</v>
      </c>
      <c r="J126" s="9" t="str">
        <f t="shared" si="7"/>
        <v>mu_2,3,1</v>
      </c>
    </row>
    <row r="127" spans="1:11" ht="51">
      <c r="A127" s="21" t="s">
        <v>178</v>
      </c>
      <c r="B127" s="9" t="str">
        <f t="shared" si="8"/>
        <v>Mortality rates from populations in TB compartment  Uninfected, on IPT and HIV compartment  PLHIV not on ART, CD4≤200 and gender compartment Female per year</v>
      </c>
      <c r="C127" s="8" t="s">
        <v>164</v>
      </c>
      <c r="D127" s="8" t="s">
        <v>165</v>
      </c>
      <c r="E127" s="8">
        <v>2</v>
      </c>
      <c r="G127" s="9">
        <v>3</v>
      </c>
      <c r="H127" s="9">
        <v>2</v>
      </c>
      <c r="J127" s="9" t="str">
        <f t="shared" si="7"/>
        <v>mu_2,3,2</v>
      </c>
    </row>
    <row r="128" spans="1:11" ht="48">
      <c r="A128" s="21" t="s">
        <v>179</v>
      </c>
      <c r="B128" s="9" t="str">
        <f t="shared" si="8"/>
        <v>Mortality rates from populations in TB compartment  Uninfected, on IPT and HIV compartment  PLHIV and on ART and gender compartment Male per year</v>
      </c>
      <c r="C128" s="8" t="s">
        <v>164</v>
      </c>
      <c r="D128" s="8" t="s">
        <v>165</v>
      </c>
      <c r="E128" s="8">
        <v>2</v>
      </c>
      <c r="G128" s="9">
        <v>4</v>
      </c>
      <c r="H128" s="9">
        <v>1</v>
      </c>
      <c r="J128" s="9" t="str">
        <f t="shared" si="7"/>
        <v>mu_2,4,1</v>
      </c>
    </row>
    <row r="129" spans="1:10" ht="48">
      <c r="A129" s="21" t="s">
        <v>180</v>
      </c>
      <c r="B129" s="9" t="str">
        <f t="shared" si="8"/>
        <v>Mortality rates from populations in TB compartment  Uninfected, on IPT and HIV compartment  PLHIV and on ART and gender compartment Female per year</v>
      </c>
      <c r="C129" s="8" t="s">
        <v>164</v>
      </c>
      <c r="D129" s="8" t="s">
        <v>165</v>
      </c>
      <c r="E129" s="8">
        <v>2</v>
      </c>
      <c r="G129" s="9">
        <v>4</v>
      </c>
      <c r="H129" s="9">
        <v>2</v>
      </c>
      <c r="J129" s="9" t="str">
        <f t="shared" si="7"/>
        <v>mu_2,4,2</v>
      </c>
    </row>
    <row r="130" spans="1:10" ht="51">
      <c r="A130" s="21" t="s">
        <v>181</v>
      </c>
      <c r="B130" s="9" t="str">
        <f t="shared" si="8"/>
        <v>Mortality rates from populations in TB compartment  LTBI, infected recently (at risk for rapid progression) and HIV compartment  HIV-negative and gender compartment Male per year</v>
      </c>
      <c r="C130" s="8" t="s">
        <v>164</v>
      </c>
      <c r="D130" s="8" t="s">
        <v>165</v>
      </c>
      <c r="E130" s="8">
        <v>3</v>
      </c>
      <c r="G130" s="9">
        <v>1</v>
      </c>
      <c r="H130" s="9">
        <v>1</v>
      </c>
      <c r="J130" s="9" t="str">
        <f t="shared" ref="J130:J161" si="9">CONCATENATE(C130, "_", E130, IF(E130&lt;&gt;"",",",""), F130, IF(F130&lt;&gt;"",",",""),  G130, IF(G130&lt;&gt;"",",",""),  H130, IF(I130&lt;&gt;"","(",""), I130, IF(I130&lt;&gt;"",")",""))</f>
        <v>mu_3,1,1</v>
      </c>
    </row>
    <row r="131" spans="1:10" ht="51">
      <c r="A131" s="21" t="s">
        <v>182</v>
      </c>
      <c r="B131" s="9" t="str">
        <f t="shared" si="8"/>
        <v>Mortality rates from populations in TB compartment  LTBI, infected recently (at risk for rapid progression) and HIV compartment  HIV-negative and gender compartment Female per year</v>
      </c>
      <c r="C131" s="8" t="s">
        <v>164</v>
      </c>
      <c r="D131" s="8" t="s">
        <v>165</v>
      </c>
      <c r="E131" s="8">
        <v>3</v>
      </c>
      <c r="G131" s="9">
        <v>1</v>
      </c>
      <c r="H131" s="9">
        <v>2</v>
      </c>
      <c r="J131" s="9" t="str">
        <f t="shared" si="9"/>
        <v>mu_3,1,2</v>
      </c>
    </row>
    <row r="132" spans="1:10" ht="51">
      <c r="A132" s="21" t="s">
        <v>183</v>
      </c>
      <c r="B132" s="9" t="str">
        <f t="shared" si="8"/>
        <v>Mortality rates from populations in TB compartment  LTBI, infected recently (at risk for rapid progression) and HIV compartment  PLHIV not on ART, CD4&gt;200 and gender compartment Male per year</v>
      </c>
      <c r="C132" s="8" t="s">
        <v>164</v>
      </c>
      <c r="D132" s="8" t="s">
        <v>165</v>
      </c>
      <c r="E132" s="8">
        <v>3</v>
      </c>
      <c r="G132" s="9">
        <v>2</v>
      </c>
      <c r="H132" s="9">
        <v>1</v>
      </c>
      <c r="J132" s="9" t="str">
        <f t="shared" si="9"/>
        <v>mu_3,2,1</v>
      </c>
    </row>
    <row r="133" spans="1:10" ht="51">
      <c r="A133" s="21" t="s">
        <v>184</v>
      </c>
      <c r="B133" s="9" t="str">
        <f t="shared" si="8"/>
        <v>Mortality rates from populations in TB compartment  LTBI, infected recently (at risk for rapid progression) and HIV compartment  PLHIV not on ART, CD4&gt;200 and gender compartment Female per year</v>
      </c>
      <c r="C133" s="8" t="s">
        <v>164</v>
      </c>
      <c r="D133" s="8" t="s">
        <v>165</v>
      </c>
      <c r="E133" s="8">
        <v>3</v>
      </c>
      <c r="G133" s="9">
        <v>2</v>
      </c>
      <c r="H133" s="9">
        <v>2</v>
      </c>
      <c r="J133" s="9" t="str">
        <f t="shared" si="9"/>
        <v>mu_3,2,2</v>
      </c>
    </row>
    <row r="134" spans="1:10" ht="51">
      <c r="A134" s="21" t="s">
        <v>185</v>
      </c>
      <c r="B134" s="9" t="str">
        <f t="shared" si="8"/>
        <v>Mortality rates from populations in TB compartment  LTBI, infected recently (at risk for rapid progression) and HIV compartment  PLHIV not on ART, CD4≤200 and gender compartment Male per year</v>
      </c>
      <c r="C134" s="8" t="s">
        <v>164</v>
      </c>
      <c r="D134" s="8" t="s">
        <v>165</v>
      </c>
      <c r="E134" s="8">
        <v>3</v>
      </c>
      <c r="G134" s="9">
        <v>3</v>
      </c>
      <c r="H134" s="9">
        <v>1</v>
      </c>
      <c r="J134" s="9" t="str">
        <f t="shared" si="9"/>
        <v>mu_3,3,1</v>
      </c>
    </row>
    <row r="135" spans="1:10" ht="51">
      <c r="A135" s="21" t="s">
        <v>186</v>
      </c>
      <c r="B135" s="9" t="str">
        <f t="shared" si="8"/>
        <v>Mortality rates from populations in TB compartment  LTBI, infected recently (at risk for rapid progression) and HIV compartment  PLHIV not on ART, CD4≤200 and gender compartment Female per year</v>
      </c>
      <c r="C135" s="8" t="s">
        <v>164</v>
      </c>
      <c r="D135" s="8" t="s">
        <v>165</v>
      </c>
      <c r="E135" s="8">
        <v>3</v>
      </c>
      <c r="G135" s="9">
        <v>3</v>
      </c>
      <c r="H135" s="9">
        <v>2</v>
      </c>
      <c r="J135" s="9" t="str">
        <f t="shared" si="9"/>
        <v>mu_3,3,2</v>
      </c>
    </row>
    <row r="136" spans="1:10" ht="51">
      <c r="A136" s="21" t="s">
        <v>187</v>
      </c>
      <c r="B136" s="9" t="str">
        <f t="shared" si="8"/>
        <v>Mortality rates from populations in TB compartment  LTBI, infected recently (at risk for rapid progression) and HIV compartment  PLHIV and on ART and gender compartment Male per year</v>
      </c>
      <c r="C136" s="8" t="s">
        <v>164</v>
      </c>
      <c r="D136" s="8" t="s">
        <v>165</v>
      </c>
      <c r="E136" s="8">
        <v>3</v>
      </c>
      <c r="G136" s="9">
        <v>4</v>
      </c>
      <c r="H136" s="9">
        <v>1</v>
      </c>
      <c r="J136" s="9" t="str">
        <f t="shared" si="9"/>
        <v>mu_3,4,1</v>
      </c>
    </row>
    <row r="137" spans="1:10" ht="51">
      <c r="A137" s="21" t="s">
        <v>188</v>
      </c>
      <c r="B137" s="9" t="str">
        <f t="shared" si="8"/>
        <v>Mortality rates from populations in TB compartment  LTBI, infected recently (at risk for rapid progression) and HIV compartment  PLHIV and on ART and gender compartment Female per year</v>
      </c>
      <c r="C137" s="8" t="s">
        <v>164</v>
      </c>
      <c r="D137" s="8" t="s">
        <v>165</v>
      </c>
      <c r="E137" s="8">
        <v>3</v>
      </c>
      <c r="G137" s="9">
        <v>4</v>
      </c>
      <c r="H137" s="9">
        <v>2</v>
      </c>
      <c r="J137" s="9" t="str">
        <f t="shared" si="9"/>
        <v>mu_3,4,2</v>
      </c>
    </row>
    <row r="138" spans="1:10" ht="48">
      <c r="A138" s="21" t="s">
        <v>189</v>
      </c>
      <c r="B138" s="9" t="str">
        <f t="shared" si="8"/>
        <v>Mortality rates from populations in TB compartment  LTBI, infected remotely and HIV compartment  HIV-negative and gender compartment Male per year</v>
      </c>
      <c r="C138" s="8" t="s">
        <v>164</v>
      </c>
      <c r="D138" s="8" t="s">
        <v>165</v>
      </c>
      <c r="E138" s="8">
        <v>4</v>
      </c>
      <c r="G138" s="9">
        <v>1</v>
      </c>
      <c r="H138" s="9">
        <v>1</v>
      </c>
      <c r="J138" s="9" t="str">
        <f t="shared" si="9"/>
        <v>mu_4,1,1</v>
      </c>
    </row>
    <row r="139" spans="1:10" ht="48">
      <c r="A139" s="21" t="s">
        <v>190</v>
      </c>
      <c r="B139" s="9" t="str">
        <f t="shared" si="8"/>
        <v>Mortality rates from populations in TB compartment  LTBI, infected remotely and HIV compartment  HIV-negative and gender compartment Female per year</v>
      </c>
      <c r="C139" s="8" t="s">
        <v>164</v>
      </c>
      <c r="D139" s="8" t="s">
        <v>165</v>
      </c>
      <c r="E139" s="8">
        <v>4</v>
      </c>
      <c r="G139" s="9">
        <v>1</v>
      </c>
      <c r="H139" s="9">
        <v>2</v>
      </c>
      <c r="J139" s="9" t="str">
        <f t="shared" si="9"/>
        <v>mu_4,1,2</v>
      </c>
    </row>
    <row r="140" spans="1:10" ht="51">
      <c r="A140" s="21" t="s">
        <v>191</v>
      </c>
      <c r="B140" s="9" t="str">
        <f t="shared" si="8"/>
        <v>Mortality rates from populations in TB compartment  LTBI, infected remotely and HIV compartment  PLHIV not on ART, CD4&gt;200 and gender compartment Male per year</v>
      </c>
      <c r="C140" s="8" t="s">
        <v>164</v>
      </c>
      <c r="D140" s="8" t="s">
        <v>165</v>
      </c>
      <c r="E140" s="8">
        <v>4</v>
      </c>
      <c r="G140" s="9">
        <v>2</v>
      </c>
      <c r="H140" s="9">
        <v>1</v>
      </c>
      <c r="J140" s="9" t="str">
        <f t="shared" si="9"/>
        <v>mu_4,2,1</v>
      </c>
    </row>
    <row r="141" spans="1:10" ht="51">
      <c r="A141" s="21" t="s">
        <v>192</v>
      </c>
      <c r="B141" s="9" t="str">
        <f t="shared" si="8"/>
        <v>Mortality rates from populations in TB compartment  LTBI, infected remotely and HIV compartment  PLHIV not on ART, CD4&gt;200 and gender compartment Female per year</v>
      </c>
      <c r="C141" s="8" t="s">
        <v>164</v>
      </c>
      <c r="D141" s="8" t="s">
        <v>165</v>
      </c>
      <c r="E141" s="8">
        <v>4</v>
      </c>
      <c r="G141" s="9">
        <v>2</v>
      </c>
      <c r="H141" s="9">
        <v>2</v>
      </c>
      <c r="J141" s="9" t="str">
        <f t="shared" si="9"/>
        <v>mu_4,2,2</v>
      </c>
    </row>
    <row r="142" spans="1:10" ht="51">
      <c r="A142" s="21" t="s">
        <v>193</v>
      </c>
      <c r="B142" s="9" t="str">
        <f t="shared" si="8"/>
        <v>Mortality rates from populations in TB compartment  LTBI, infected remotely and HIV compartment  PLHIV not on ART, CD4≤200 and gender compartment Male per year</v>
      </c>
      <c r="C142" s="8" t="s">
        <v>164</v>
      </c>
      <c r="D142" s="8" t="s">
        <v>165</v>
      </c>
      <c r="E142" s="8">
        <v>4</v>
      </c>
      <c r="G142" s="9">
        <v>3</v>
      </c>
      <c r="H142" s="9">
        <v>1</v>
      </c>
      <c r="J142" s="9" t="str">
        <f t="shared" si="9"/>
        <v>mu_4,3,1</v>
      </c>
    </row>
    <row r="143" spans="1:10" ht="51">
      <c r="A143" s="21" t="s">
        <v>194</v>
      </c>
      <c r="B143" s="9" t="str">
        <f t="shared" si="8"/>
        <v>Mortality rates from populations in TB compartment  LTBI, infected remotely and HIV compartment  PLHIV not on ART, CD4≤200 and gender compartment Female per year</v>
      </c>
      <c r="C143" s="8" t="s">
        <v>164</v>
      </c>
      <c r="D143" s="8" t="s">
        <v>165</v>
      </c>
      <c r="E143" s="8">
        <v>4</v>
      </c>
      <c r="G143" s="9">
        <v>3</v>
      </c>
      <c r="H143" s="9">
        <v>2</v>
      </c>
      <c r="J143" s="9" t="str">
        <f t="shared" si="9"/>
        <v>mu_4,3,2</v>
      </c>
    </row>
    <row r="144" spans="1:10" ht="51">
      <c r="A144" s="21" t="s">
        <v>195</v>
      </c>
      <c r="B144" s="9" t="str">
        <f t="shared" si="8"/>
        <v>Mortality rates from populations in TB compartment  LTBI, infected remotely and HIV compartment  PLHIV and on ART and gender compartment Male per year</v>
      </c>
      <c r="C144" s="8" t="s">
        <v>164</v>
      </c>
      <c r="D144" s="8" t="s">
        <v>165</v>
      </c>
      <c r="E144" s="8">
        <v>4</v>
      </c>
      <c r="G144" s="9">
        <v>4</v>
      </c>
      <c r="H144" s="9">
        <v>1</v>
      </c>
      <c r="J144" s="9" t="str">
        <f t="shared" si="9"/>
        <v>mu_4,4,1</v>
      </c>
    </row>
    <row r="145" spans="1:10" ht="51">
      <c r="A145" s="21" t="s">
        <v>196</v>
      </c>
      <c r="B145" s="9" t="str">
        <f t="shared" si="8"/>
        <v>Mortality rates from populations in TB compartment  LTBI, infected remotely and HIV compartment  PLHIV and on ART and gender compartment Female per year</v>
      </c>
      <c r="C145" s="8" t="s">
        <v>164</v>
      </c>
      <c r="D145" s="8" t="s">
        <v>165</v>
      </c>
      <c r="E145" s="8">
        <v>4</v>
      </c>
      <c r="G145" s="9">
        <v>4</v>
      </c>
      <c r="H145" s="9">
        <v>2</v>
      </c>
      <c r="J145" s="9" t="str">
        <f t="shared" si="9"/>
        <v>mu_4,4,2</v>
      </c>
    </row>
    <row r="146" spans="1:10" ht="48">
      <c r="A146" s="21" t="s">
        <v>197</v>
      </c>
      <c r="B146" s="9" t="str">
        <f t="shared" ref="B146:B177" si="10">CONCATENATE("Mortality rates from populations in TB compartment ",VLOOKUP(E146,TB_SET,2)," and HIV compartment ",VLOOKUP(G146,HIV_SET,2)," and gender compartment ",VLOOKUP(H146,G_SET,2)," per year")</f>
        <v>Mortality rates from populations in TB compartment  LTBI, on IPT and HIV compartment  HIV-negative and gender compartment Male per year</v>
      </c>
      <c r="C146" s="8" t="s">
        <v>164</v>
      </c>
      <c r="D146" s="8" t="s">
        <v>165</v>
      </c>
      <c r="E146" s="8">
        <v>5</v>
      </c>
      <c r="G146" s="9">
        <v>1</v>
      </c>
      <c r="H146" s="9">
        <v>1</v>
      </c>
      <c r="J146" s="9" t="str">
        <f t="shared" si="9"/>
        <v>mu_5,1,1</v>
      </c>
    </row>
    <row r="147" spans="1:10" ht="48">
      <c r="A147" s="21" t="s">
        <v>198</v>
      </c>
      <c r="B147" s="9" t="str">
        <f t="shared" si="10"/>
        <v>Mortality rates from populations in TB compartment  LTBI, on IPT and HIV compartment  HIV-negative and gender compartment Female per year</v>
      </c>
      <c r="C147" s="8" t="s">
        <v>164</v>
      </c>
      <c r="D147" s="8" t="s">
        <v>165</v>
      </c>
      <c r="E147" s="8">
        <v>5</v>
      </c>
      <c r="G147" s="9">
        <v>1</v>
      </c>
      <c r="H147" s="9">
        <v>2</v>
      </c>
      <c r="J147" s="9" t="str">
        <f t="shared" si="9"/>
        <v>mu_5,1,2</v>
      </c>
    </row>
    <row r="148" spans="1:10" ht="51">
      <c r="A148" s="21" t="s">
        <v>199</v>
      </c>
      <c r="B148" s="9" t="str">
        <f t="shared" si="10"/>
        <v>Mortality rates from populations in TB compartment  LTBI, on IPT and HIV compartment  PLHIV not on ART, CD4&gt;200 and gender compartment Male per year</v>
      </c>
      <c r="C148" s="8" t="s">
        <v>164</v>
      </c>
      <c r="D148" s="8" t="s">
        <v>165</v>
      </c>
      <c r="E148" s="8">
        <v>5</v>
      </c>
      <c r="G148" s="9">
        <v>2</v>
      </c>
      <c r="H148" s="9">
        <v>1</v>
      </c>
      <c r="J148" s="9" t="str">
        <f t="shared" si="9"/>
        <v>mu_5,2,1</v>
      </c>
    </row>
    <row r="149" spans="1:10" ht="51">
      <c r="A149" s="21" t="s">
        <v>200</v>
      </c>
      <c r="B149" s="9" t="str">
        <f t="shared" si="10"/>
        <v>Mortality rates from populations in TB compartment  LTBI, on IPT and HIV compartment  PLHIV not on ART, CD4&gt;200 and gender compartment Female per year</v>
      </c>
      <c r="C149" s="8" t="s">
        <v>164</v>
      </c>
      <c r="D149" s="8" t="s">
        <v>165</v>
      </c>
      <c r="E149" s="8">
        <v>5</v>
      </c>
      <c r="G149" s="9">
        <v>2</v>
      </c>
      <c r="H149" s="9">
        <v>2</v>
      </c>
      <c r="J149" s="9" t="str">
        <f t="shared" si="9"/>
        <v>mu_5,2,2</v>
      </c>
    </row>
    <row r="150" spans="1:10" ht="51">
      <c r="A150" s="21" t="s">
        <v>201</v>
      </c>
      <c r="B150" s="9" t="str">
        <f t="shared" si="10"/>
        <v>Mortality rates from populations in TB compartment  LTBI, on IPT and HIV compartment  PLHIV not on ART, CD4≤200 and gender compartment Male per year</v>
      </c>
      <c r="C150" s="8" t="s">
        <v>164</v>
      </c>
      <c r="D150" s="8" t="s">
        <v>165</v>
      </c>
      <c r="E150" s="8">
        <v>5</v>
      </c>
      <c r="G150" s="9">
        <v>3</v>
      </c>
      <c r="H150" s="9">
        <v>1</v>
      </c>
      <c r="J150" s="9" t="str">
        <f t="shared" si="9"/>
        <v>mu_5,3,1</v>
      </c>
    </row>
    <row r="151" spans="1:10" ht="51">
      <c r="A151" s="21" t="s">
        <v>202</v>
      </c>
      <c r="B151" s="9" t="str">
        <f t="shared" si="10"/>
        <v>Mortality rates from populations in TB compartment  LTBI, on IPT and HIV compartment  PLHIV not on ART, CD4≤200 and gender compartment Female per year</v>
      </c>
      <c r="C151" s="8" t="s">
        <v>164</v>
      </c>
      <c r="D151" s="8" t="s">
        <v>165</v>
      </c>
      <c r="E151" s="8">
        <v>5</v>
      </c>
      <c r="G151" s="9">
        <v>3</v>
      </c>
      <c r="H151" s="9">
        <v>2</v>
      </c>
      <c r="J151" s="9" t="str">
        <f t="shared" si="9"/>
        <v>mu_5,3,2</v>
      </c>
    </row>
    <row r="152" spans="1:10" ht="48">
      <c r="A152" s="21" t="s">
        <v>203</v>
      </c>
      <c r="B152" s="9" t="str">
        <f t="shared" si="10"/>
        <v>Mortality rates from populations in TB compartment  LTBI, on IPT and HIV compartment  PLHIV and on ART and gender compartment Male per year</v>
      </c>
      <c r="C152" s="8" t="s">
        <v>164</v>
      </c>
      <c r="D152" s="8" t="s">
        <v>165</v>
      </c>
      <c r="E152" s="8">
        <v>5</v>
      </c>
      <c r="G152" s="9">
        <v>4</v>
      </c>
      <c r="H152" s="9">
        <v>1</v>
      </c>
      <c r="J152" s="9" t="str">
        <f t="shared" si="9"/>
        <v>mu_5,4,1</v>
      </c>
    </row>
    <row r="153" spans="1:10" ht="48">
      <c r="A153" s="21" t="s">
        <v>204</v>
      </c>
      <c r="B153" s="9" t="str">
        <f t="shared" si="10"/>
        <v>Mortality rates from populations in TB compartment  LTBI, on IPT and HIV compartment  PLHIV and on ART and gender compartment Female per year</v>
      </c>
      <c r="C153" s="8" t="s">
        <v>164</v>
      </c>
      <c r="D153" s="8" t="s">
        <v>165</v>
      </c>
      <c r="E153" s="8">
        <v>5</v>
      </c>
      <c r="G153" s="9">
        <v>4</v>
      </c>
      <c r="H153" s="9">
        <v>2</v>
      </c>
      <c r="J153" s="9" t="str">
        <f t="shared" si="9"/>
        <v>mu_5,4,2</v>
      </c>
    </row>
    <row r="154" spans="1:10" ht="48">
      <c r="A154" s="21" t="s">
        <v>205</v>
      </c>
      <c r="B154" s="9" t="str">
        <f t="shared" si="10"/>
        <v>Mortality rates from populations in TB compartment  Active and HIV compartment  HIV-negative and gender compartment Male per year</v>
      </c>
      <c r="C154" s="8" t="s">
        <v>164</v>
      </c>
      <c r="D154" s="8" t="s">
        <v>165</v>
      </c>
      <c r="E154" s="8">
        <v>6</v>
      </c>
      <c r="G154" s="9">
        <v>1</v>
      </c>
      <c r="H154" s="9">
        <v>1</v>
      </c>
      <c r="J154" s="9" t="str">
        <f t="shared" si="9"/>
        <v>mu_6,1,1</v>
      </c>
    </row>
    <row r="155" spans="1:10" ht="48">
      <c r="A155" s="21" t="s">
        <v>206</v>
      </c>
      <c r="B155" s="9" t="str">
        <f t="shared" si="10"/>
        <v>Mortality rates from populations in TB compartment  Active and HIV compartment  HIV-negative and gender compartment Female per year</v>
      </c>
      <c r="C155" s="8" t="s">
        <v>164</v>
      </c>
      <c r="D155" s="8" t="s">
        <v>165</v>
      </c>
      <c r="E155" s="8">
        <v>6</v>
      </c>
      <c r="G155" s="9">
        <v>1</v>
      </c>
      <c r="H155" s="9">
        <v>2</v>
      </c>
      <c r="J155" s="9" t="str">
        <f t="shared" si="9"/>
        <v>mu_6,1,2</v>
      </c>
    </row>
    <row r="156" spans="1:10" ht="51">
      <c r="A156" s="21" t="s">
        <v>207</v>
      </c>
      <c r="B156" s="9" t="str">
        <f t="shared" si="10"/>
        <v>Mortality rates from populations in TB compartment  Active and HIV compartment  PLHIV not on ART, CD4&gt;200 and gender compartment Male per year</v>
      </c>
      <c r="C156" s="8" t="s">
        <v>164</v>
      </c>
      <c r="D156" s="8" t="s">
        <v>165</v>
      </c>
      <c r="E156" s="8">
        <v>6</v>
      </c>
      <c r="G156" s="9">
        <v>2</v>
      </c>
      <c r="H156" s="9">
        <v>1</v>
      </c>
      <c r="J156" s="9" t="str">
        <f t="shared" si="9"/>
        <v>mu_6,2,1</v>
      </c>
    </row>
    <row r="157" spans="1:10" ht="51">
      <c r="A157" s="21" t="s">
        <v>208</v>
      </c>
      <c r="B157" s="9" t="str">
        <f t="shared" si="10"/>
        <v>Mortality rates from populations in TB compartment  Active and HIV compartment  PLHIV not on ART, CD4&gt;200 and gender compartment Female per year</v>
      </c>
      <c r="C157" s="8" t="s">
        <v>164</v>
      </c>
      <c r="D157" s="8" t="s">
        <v>165</v>
      </c>
      <c r="E157" s="8">
        <v>6</v>
      </c>
      <c r="G157" s="9">
        <v>2</v>
      </c>
      <c r="H157" s="9">
        <v>2</v>
      </c>
      <c r="J157" s="9" t="str">
        <f t="shared" si="9"/>
        <v>mu_6,2,2</v>
      </c>
    </row>
    <row r="158" spans="1:10" ht="51">
      <c r="A158" s="21" t="s">
        <v>209</v>
      </c>
      <c r="B158" s="9" t="str">
        <f t="shared" si="10"/>
        <v>Mortality rates from populations in TB compartment  Active and HIV compartment  PLHIV not on ART, CD4≤200 and gender compartment Male per year</v>
      </c>
      <c r="C158" s="8" t="s">
        <v>164</v>
      </c>
      <c r="D158" s="8" t="s">
        <v>165</v>
      </c>
      <c r="E158" s="8">
        <v>6</v>
      </c>
      <c r="G158" s="9">
        <v>3</v>
      </c>
      <c r="H158" s="9">
        <v>1</v>
      </c>
      <c r="J158" s="9" t="str">
        <f t="shared" si="9"/>
        <v>mu_6,3,1</v>
      </c>
    </row>
    <row r="159" spans="1:10" ht="51">
      <c r="A159" s="21" t="s">
        <v>210</v>
      </c>
      <c r="B159" s="9" t="str">
        <f t="shared" si="10"/>
        <v>Mortality rates from populations in TB compartment  Active and HIV compartment  PLHIV not on ART, CD4≤200 and gender compartment Female per year</v>
      </c>
      <c r="C159" s="8" t="s">
        <v>164</v>
      </c>
      <c r="D159" s="8" t="s">
        <v>165</v>
      </c>
      <c r="E159" s="8">
        <v>6</v>
      </c>
      <c r="G159" s="9">
        <v>3</v>
      </c>
      <c r="H159" s="9">
        <v>2</v>
      </c>
      <c r="J159" s="9" t="str">
        <f t="shared" si="9"/>
        <v>mu_6,3,2</v>
      </c>
    </row>
    <row r="160" spans="1:10" ht="48">
      <c r="A160" s="21" t="s">
        <v>211</v>
      </c>
      <c r="B160" s="9" t="str">
        <f t="shared" si="10"/>
        <v>Mortality rates from populations in TB compartment  Active and HIV compartment  PLHIV and on ART and gender compartment Male per year</v>
      </c>
      <c r="C160" s="8" t="s">
        <v>164</v>
      </c>
      <c r="D160" s="8" t="s">
        <v>165</v>
      </c>
      <c r="E160" s="8">
        <v>6</v>
      </c>
      <c r="G160" s="9">
        <v>4</v>
      </c>
      <c r="H160" s="9">
        <v>1</v>
      </c>
      <c r="J160" s="9" t="str">
        <f t="shared" si="9"/>
        <v>mu_6,4,1</v>
      </c>
    </row>
    <row r="161" spans="1:10" ht="48">
      <c r="A161" s="21" t="s">
        <v>212</v>
      </c>
      <c r="B161" s="9" t="str">
        <f t="shared" si="10"/>
        <v>Mortality rates from populations in TB compartment  Active and HIV compartment  PLHIV and on ART and gender compartment Female per year</v>
      </c>
      <c r="C161" s="8" t="s">
        <v>164</v>
      </c>
      <c r="D161" s="8" t="s">
        <v>165</v>
      </c>
      <c r="E161" s="8">
        <v>6</v>
      </c>
      <c r="G161" s="9">
        <v>4</v>
      </c>
      <c r="H161" s="9">
        <v>2</v>
      </c>
      <c r="J161" s="9" t="str">
        <f t="shared" si="9"/>
        <v>mu_6,4,2</v>
      </c>
    </row>
    <row r="162" spans="1:10" ht="48">
      <c r="A162" s="21" t="s">
        <v>213</v>
      </c>
      <c r="B162" s="9" t="str">
        <f t="shared" si="10"/>
        <v>Mortality rates from populations in TB compartment  Recovered/Treated and HIV compartment  HIV-negative and gender compartment Male per year</v>
      </c>
      <c r="C162" s="8" t="s">
        <v>164</v>
      </c>
      <c r="D162" s="8" t="s">
        <v>165</v>
      </c>
      <c r="E162" s="8">
        <v>7</v>
      </c>
      <c r="G162" s="9">
        <v>1</v>
      </c>
      <c r="H162" s="9">
        <v>1</v>
      </c>
      <c r="J162" s="9" t="str">
        <f t="shared" ref="J162:J186" si="11">CONCATENATE(C162, "_", E162, IF(E162&lt;&gt;"",",",""), F162, IF(F162&lt;&gt;"",",",""),  G162, IF(G162&lt;&gt;"",",",""),  H162, IF(I162&lt;&gt;"","(",""), I162, IF(I162&lt;&gt;"",")",""))</f>
        <v>mu_7,1,1</v>
      </c>
    </row>
    <row r="163" spans="1:10" ht="48">
      <c r="A163" s="21" t="s">
        <v>214</v>
      </c>
      <c r="B163" s="9" t="str">
        <f t="shared" si="10"/>
        <v>Mortality rates from populations in TB compartment  Recovered/Treated and HIV compartment  HIV-negative and gender compartment Female per year</v>
      </c>
      <c r="C163" s="8" t="s">
        <v>164</v>
      </c>
      <c r="D163" s="8" t="s">
        <v>165</v>
      </c>
      <c r="E163" s="8">
        <v>7</v>
      </c>
      <c r="G163" s="9">
        <v>1</v>
      </c>
      <c r="H163" s="9">
        <v>2</v>
      </c>
      <c r="J163" s="9" t="str">
        <f t="shared" si="11"/>
        <v>mu_7,1,2</v>
      </c>
    </row>
    <row r="164" spans="1:10" ht="51">
      <c r="A164" s="21" t="s">
        <v>215</v>
      </c>
      <c r="B164" s="9" t="str">
        <f t="shared" si="10"/>
        <v>Mortality rates from populations in TB compartment  Recovered/Treated and HIV compartment  PLHIV not on ART, CD4&gt;200 and gender compartment Male per year</v>
      </c>
      <c r="C164" s="8" t="s">
        <v>164</v>
      </c>
      <c r="D164" s="8" t="s">
        <v>165</v>
      </c>
      <c r="E164" s="8">
        <v>7</v>
      </c>
      <c r="G164" s="9">
        <v>2</v>
      </c>
      <c r="H164" s="9">
        <v>1</v>
      </c>
      <c r="J164" s="9" t="str">
        <f t="shared" si="11"/>
        <v>mu_7,2,1</v>
      </c>
    </row>
    <row r="165" spans="1:10" ht="51">
      <c r="A165" s="21" t="s">
        <v>216</v>
      </c>
      <c r="B165" s="9" t="str">
        <f t="shared" si="10"/>
        <v>Mortality rates from populations in TB compartment  Recovered/Treated and HIV compartment  PLHIV not on ART, CD4&gt;200 and gender compartment Female per year</v>
      </c>
      <c r="C165" s="8" t="s">
        <v>164</v>
      </c>
      <c r="D165" s="8" t="s">
        <v>165</v>
      </c>
      <c r="E165" s="8">
        <v>7</v>
      </c>
      <c r="G165" s="9">
        <v>2</v>
      </c>
      <c r="H165" s="9">
        <v>2</v>
      </c>
      <c r="J165" s="9" t="str">
        <f t="shared" si="11"/>
        <v>mu_7,2,2</v>
      </c>
    </row>
    <row r="166" spans="1:10" ht="51">
      <c r="A166" s="21" t="s">
        <v>217</v>
      </c>
      <c r="B166" s="9" t="str">
        <f t="shared" si="10"/>
        <v>Mortality rates from populations in TB compartment  Recovered/Treated and HIV compartment  PLHIV not on ART, CD4≤200 and gender compartment Male per year</v>
      </c>
      <c r="C166" s="8" t="s">
        <v>164</v>
      </c>
      <c r="D166" s="8" t="s">
        <v>165</v>
      </c>
      <c r="E166" s="8">
        <v>7</v>
      </c>
      <c r="G166" s="9">
        <v>3</v>
      </c>
      <c r="H166" s="9">
        <v>1</v>
      </c>
      <c r="J166" s="9" t="str">
        <f t="shared" si="11"/>
        <v>mu_7,3,1</v>
      </c>
    </row>
    <row r="167" spans="1:10" ht="51">
      <c r="A167" s="21" t="s">
        <v>218</v>
      </c>
      <c r="B167" s="9" t="str">
        <f t="shared" si="10"/>
        <v>Mortality rates from populations in TB compartment  Recovered/Treated and HIV compartment  PLHIV not on ART, CD4≤200 and gender compartment Female per year</v>
      </c>
      <c r="C167" s="8" t="s">
        <v>164</v>
      </c>
      <c r="D167" s="8" t="s">
        <v>165</v>
      </c>
      <c r="E167" s="8">
        <v>7</v>
      </c>
      <c r="G167" s="9">
        <v>3</v>
      </c>
      <c r="H167" s="9">
        <v>2</v>
      </c>
      <c r="J167" s="9" t="str">
        <f t="shared" si="11"/>
        <v>mu_7,3,2</v>
      </c>
    </row>
    <row r="168" spans="1:10" ht="48">
      <c r="A168" s="21" t="s">
        <v>219</v>
      </c>
      <c r="B168" s="9" t="str">
        <f t="shared" si="10"/>
        <v>Mortality rates from populations in TB compartment  Recovered/Treated and HIV compartment  PLHIV and on ART and gender compartment Male per year</v>
      </c>
      <c r="C168" s="8" t="s">
        <v>164</v>
      </c>
      <c r="D168" s="8" t="s">
        <v>165</v>
      </c>
      <c r="E168" s="8">
        <v>7</v>
      </c>
      <c r="G168" s="9">
        <v>4</v>
      </c>
      <c r="H168" s="9">
        <v>1</v>
      </c>
      <c r="J168" s="9" t="str">
        <f t="shared" si="11"/>
        <v>mu_7,4,1</v>
      </c>
    </row>
    <row r="169" spans="1:10" ht="48">
      <c r="A169" s="21" t="s">
        <v>220</v>
      </c>
      <c r="B169" s="9" t="str">
        <f t="shared" si="10"/>
        <v>Mortality rates from populations in TB compartment  Recovered/Treated and HIV compartment  PLHIV and on ART and gender compartment Female per year</v>
      </c>
      <c r="C169" s="8" t="s">
        <v>164</v>
      </c>
      <c r="D169" s="8" t="s">
        <v>165</v>
      </c>
      <c r="E169" s="8">
        <v>7</v>
      </c>
      <c r="G169" s="9">
        <v>4</v>
      </c>
      <c r="H169" s="9">
        <v>2</v>
      </c>
      <c r="J169" s="9" t="str">
        <f t="shared" si="11"/>
        <v>mu_7,4,2</v>
      </c>
    </row>
    <row r="170" spans="1:10" ht="48">
      <c r="A170" s="21" t="s">
        <v>221</v>
      </c>
      <c r="B170" s="9" t="str">
        <f t="shared" si="10"/>
        <v>Mortality rates from populations in TB compartment  LTBI, after IPT and HIV compartment  HIV-negative and gender compartment Male per year</v>
      </c>
      <c r="C170" s="8" t="s">
        <v>164</v>
      </c>
      <c r="D170" s="8" t="s">
        <v>165</v>
      </c>
      <c r="E170" s="8">
        <v>8</v>
      </c>
      <c r="G170" s="9">
        <v>1</v>
      </c>
      <c r="H170" s="9">
        <v>1</v>
      </c>
      <c r="J170" s="9" t="str">
        <f t="shared" si="11"/>
        <v>mu_8,1,1</v>
      </c>
    </row>
    <row r="171" spans="1:10" ht="48">
      <c r="A171" s="21" t="s">
        <v>222</v>
      </c>
      <c r="B171" s="9" t="str">
        <f t="shared" si="10"/>
        <v>Mortality rates from populations in TB compartment  LTBI, after IPT and HIV compartment  HIV-negative and gender compartment Female per year</v>
      </c>
      <c r="C171" s="8" t="s">
        <v>164</v>
      </c>
      <c r="D171" s="8" t="s">
        <v>165</v>
      </c>
      <c r="E171" s="8">
        <v>8</v>
      </c>
      <c r="G171" s="9">
        <v>1</v>
      </c>
      <c r="H171" s="9">
        <v>2</v>
      </c>
      <c r="J171" s="9" t="str">
        <f t="shared" si="11"/>
        <v>mu_8,1,2</v>
      </c>
    </row>
    <row r="172" spans="1:10" ht="51">
      <c r="A172" s="21" t="s">
        <v>223</v>
      </c>
      <c r="B172" s="9" t="str">
        <f t="shared" si="10"/>
        <v>Mortality rates from populations in TB compartment  LTBI, after IPT and HIV compartment  PLHIV not on ART, CD4&gt;200 and gender compartment Male per year</v>
      </c>
      <c r="C172" s="8" t="s">
        <v>164</v>
      </c>
      <c r="D172" s="8" t="s">
        <v>165</v>
      </c>
      <c r="E172" s="8">
        <v>8</v>
      </c>
      <c r="G172" s="9">
        <v>2</v>
      </c>
      <c r="H172" s="9">
        <v>1</v>
      </c>
      <c r="J172" s="9" t="str">
        <f t="shared" si="11"/>
        <v>mu_8,2,1</v>
      </c>
    </row>
    <row r="173" spans="1:10" ht="51">
      <c r="A173" s="21" t="s">
        <v>224</v>
      </c>
      <c r="B173" s="9" t="str">
        <f t="shared" si="10"/>
        <v>Mortality rates from populations in TB compartment  LTBI, after IPT and HIV compartment  PLHIV not on ART, CD4&gt;200 and gender compartment Female per year</v>
      </c>
      <c r="C173" s="8" t="s">
        <v>164</v>
      </c>
      <c r="D173" s="8" t="s">
        <v>165</v>
      </c>
      <c r="E173" s="8">
        <v>8</v>
      </c>
      <c r="G173" s="9">
        <v>2</v>
      </c>
      <c r="H173" s="9">
        <v>2</v>
      </c>
      <c r="J173" s="9" t="str">
        <f t="shared" si="11"/>
        <v>mu_8,2,2</v>
      </c>
    </row>
    <row r="174" spans="1:10" ht="51">
      <c r="A174" s="21" t="s">
        <v>225</v>
      </c>
      <c r="B174" s="9" t="str">
        <f t="shared" si="10"/>
        <v>Mortality rates from populations in TB compartment  LTBI, after IPT and HIV compartment  PLHIV not on ART, CD4≤200 and gender compartment Male per year</v>
      </c>
      <c r="C174" s="8" t="s">
        <v>164</v>
      </c>
      <c r="D174" s="8" t="s">
        <v>165</v>
      </c>
      <c r="E174" s="8">
        <v>8</v>
      </c>
      <c r="G174" s="9">
        <v>3</v>
      </c>
      <c r="H174" s="9">
        <v>1</v>
      </c>
      <c r="J174" s="9" t="str">
        <f t="shared" si="11"/>
        <v>mu_8,3,1</v>
      </c>
    </row>
    <row r="175" spans="1:10" ht="51">
      <c r="A175" s="21" t="s">
        <v>226</v>
      </c>
      <c r="B175" s="9" t="str">
        <f t="shared" si="10"/>
        <v>Mortality rates from populations in TB compartment  LTBI, after IPT and HIV compartment  PLHIV not on ART, CD4≤200 and gender compartment Female per year</v>
      </c>
      <c r="C175" s="8" t="s">
        <v>164</v>
      </c>
      <c r="D175" s="8" t="s">
        <v>165</v>
      </c>
      <c r="E175" s="8">
        <v>8</v>
      </c>
      <c r="G175" s="9">
        <v>3</v>
      </c>
      <c r="H175" s="9">
        <v>2</v>
      </c>
      <c r="J175" s="9" t="str">
        <f t="shared" si="11"/>
        <v>mu_8,3,2</v>
      </c>
    </row>
    <row r="176" spans="1:10" ht="48">
      <c r="A176" s="21" t="s">
        <v>227</v>
      </c>
      <c r="B176" s="9" t="str">
        <f t="shared" si="10"/>
        <v>Mortality rates from populations in TB compartment  LTBI, after IPT and HIV compartment  PLHIV and on ART and gender compartment Male per year</v>
      </c>
      <c r="C176" s="8" t="s">
        <v>164</v>
      </c>
      <c r="D176" s="8" t="s">
        <v>165</v>
      </c>
      <c r="E176" s="8">
        <v>8</v>
      </c>
      <c r="G176" s="9">
        <v>4</v>
      </c>
      <c r="H176" s="9">
        <v>1</v>
      </c>
      <c r="J176" s="9" t="str">
        <f t="shared" si="11"/>
        <v>mu_8,4,1</v>
      </c>
    </row>
    <row r="177" spans="1:11" ht="48">
      <c r="A177" s="21" t="s">
        <v>228</v>
      </c>
      <c r="B177" s="9" t="str">
        <f t="shared" si="10"/>
        <v>Mortality rates from populations in TB compartment  LTBI, after IPT and HIV compartment  PLHIV and on ART and gender compartment Female per year</v>
      </c>
      <c r="C177" s="8" t="s">
        <v>164</v>
      </c>
      <c r="D177" s="8" t="s">
        <v>165</v>
      </c>
      <c r="E177" s="8">
        <v>8</v>
      </c>
      <c r="G177" s="9">
        <v>4</v>
      </c>
      <c r="H177" s="9">
        <v>2</v>
      </c>
      <c r="J177" s="9" t="str">
        <f t="shared" si="11"/>
        <v>mu_8,4,2</v>
      </c>
    </row>
    <row r="178" spans="1:11" ht="34">
      <c r="A178" s="21" t="s">
        <v>229</v>
      </c>
      <c r="B178" s="9" t="str">
        <f t="shared" ref="B178:B185" si="12">CONCATENATE("Birth rate into HIV compartment ", VLOOKUP(G178, HIV_SET, 2), " and gender compartment ", VLOOKUP(H178, G_SET, 2), ", per year")</f>
        <v>Birth rate into HIV compartment  HIV-negative and gender compartment Male, per year</v>
      </c>
      <c r="C178" s="8" t="s">
        <v>230</v>
      </c>
      <c r="D178" s="8" t="s">
        <v>165</v>
      </c>
      <c r="E178" s="8">
        <v>1</v>
      </c>
      <c r="G178" s="9">
        <v>1</v>
      </c>
      <c r="H178" s="9">
        <v>1</v>
      </c>
      <c r="J178" s="9" t="str">
        <f t="shared" si="11"/>
        <v>rho_1,1,1</v>
      </c>
    </row>
    <row r="179" spans="1:11" ht="34">
      <c r="A179" s="21" t="s">
        <v>229</v>
      </c>
      <c r="B179" s="9" t="str">
        <f t="shared" si="12"/>
        <v>Birth rate into HIV compartment  HIV-negative and gender compartment Male, per year</v>
      </c>
      <c r="C179" s="8" t="s">
        <v>230</v>
      </c>
      <c r="D179" s="8" t="s">
        <v>165</v>
      </c>
      <c r="E179" s="8">
        <v>3</v>
      </c>
      <c r="G179" s="9">
        <v>1</v>
      </c>
      <c r="H179" s="9">
        <v>1</v>
      </c>
      <c r="J179" s="9" t="str">
        <f t="shared" si="11"/>
        <v>rho_3,1,1</v>
      </c>
    </row>
    <row r="180" spans="1:11" ht="34">
      <c r="A180" s="21" t="s">
        <v>229</v>
      </c>
      <c r="B180" s="9" t="str">
        <f t="shared" si="12"/>
        <v>Birth rate into HIV compartment  HIV-negative and gender compartment Male, per year</v>
      </c>
      <c r="C180" s="8" t="s">
        <v>230</v>
      </c>
      <c r="D180" s="8" t="s">
        <v>165</v>
      </c>
      <c r="E180" s="8">
        <v>4</v>
      </c>
      <c r="G180" s="9">
        <v>1</v>
      </c>
      <c r="H180" s="9">
        <v>1</v>
      </c>
      <c r="J180" s="9" t="str">
        <f t="shared" si="11"/>
        <v>rho_4,1,1</v>
      </c>
    </row>
    <row r="181" spans="1:11" ht="34">
      <c r="A181" s="21" t="s">
        <v>229</v>
      </c>
      <c r="B181" s="9" t="str">
        <f t="shared" si="12"/>
        <v>Birth rate into HIV compartment  HIV-negative and gender compartment Male, per year</v>
      </c>
      <c r="C181" s="8" t="s">
        <v>230</v>
      </c>
      <c r="D181" s="8" t="s">
        <v>165</v>
      </c>
      <c r="E181" s="8">
        <v>5</v>
      </c>
      <c r="G181" s="9">
        <v>1</v>
      </c>
      <c r="H181" s="9">
        <v>1</v>
      </c>
      <c r="J181" s="9" t="str">
        <f t="shared" si="11"/>
        <v>rho_5,1,1</v>
      </c>
    </row>
    <row r="182" spans="1:11" ht="34">
      <c r="A182" s="21" t="s">
        <v>231</v>
      </c>
      <c r="B182" s="9" t="str">
        <f t="shared" si="12"/>
        <v>Birth rate into HIV compartment  PLHIV not on ART, CD4&gt;200 and gender compartment Male, per year</v>
      </c>
      <c r="C182" s="8" t="s">
        <v>230</v>
      </c>
      <c r="D182" s="8" t="s">
        <v>165</v>
      </c>
      <c r="E182" s="8">
        <v>1</v>
      </c>
      <c r="G182" s="9">
        <v>2</v>
      </c>
      <c r="H182" s="9">
        <v>1</v>
      </c>
      <c r="J182" s="9" t="str">
        <f t="shared" si="11"/>
        <v>rho_1,2,1</v>
      </c>
    </row>
    <row r="183" spans="1:11" ht="34">
      <c r="A183" s="21" t="s">
        <v>231</v>
      </c>
      <c r="B183" s="9" t="str">
        <f t="shared" si="12"/>
        <v>Birth rate into HIV compartment  PLHIV not on ART, CD4&gt;200 and gender compartment Male, per year</v>
      </c>
      <c r="C183" s="8" t="s">
        <v>230</v>
      </c>
      <c r="D183" s="8" t="s">
        <v>165</v>
      </c>
      <c r="E183" s="8">
        <v>3</v>
      </c>
      <c r="G183" s="9">
        <v>2</v>
      </c>
      <c r="H183" s="9">
        <v>1</v>
      </c>
      <c r="J183" s="9" t="str">
        <f t="shared" si="11"/>
        <v>rho_3,2,1</v>
      </c>
    </row>
    <row r="184" spans="1:11" ht="34">
      <c r="A184" s="21" t="s">
        <v>231</v>
      </c>
      <c r="B184" s="9" t="str">
        <f t="shared" si="12"/>
        <v>Birth rate into HIV compartment  PLHIV not on ART, CD4&gt;200 and gender compartment Male, per year</v>
      </c>
      <c r="C184" s="8" t="s">
        <v>230</v>
      </c>
      <c r="D184" s="8" t="s">
        <v>165</v>
      </c>
      <c r="E184" s="8">
        <v>4</v>
      </c>
      <c r="G184" s="9">
        <v>2</v>
      </c>
      <c r="H184" s="9">
        <v>1</v>
      </c>
      <c r="J184" s="9" t="str">
        <f t="shared" si="11"/>
        <v>rho_4,2,1</v>
      </c>
    </row>
    <row r="185" spans="1:11" ht="34">
      <c r="A185" s="21" t="s">
        <v>231</v>
      </c>
      <c r="B185" s="9" t="str">
        <f t="shared" si="12"/>
        <v>Birth rate into HIV compartment  PLHIV not on ART, CD4&gt;200 and gender compartment Male, per year</v>
      </c>
      <c r="C185" s="8" t="s">
        <v>230</v>
      </c>
      <c r="D185" s="8" t="s">
        <v>165</v>
      </c>
      <c r="E185" s="8">
        <v>5</v>
      </c>
      <c r="G185" s="9">
        <v>2</v>
      </c>
      <c r="H185" s="9">
        <v>1</v>
      </c>
      <c r="J185" s="9" t="str">
        <f t="shared" si="11"/>
        <v>rho_5,2,1</v>
      </c>
    </row>
    <row r="186" spans="1:11" ht="34">
      <c r="A186" s="23" t="s">
        <v>274</v>
      </c>
      <c r="B186" s="23" t="s">
        <v>274</v>
      </c>
      <c r="C186" s="9" t="s">
        <v>134</v>
      </c>
      <c r="D186" s="9" t="s">
        <v>43</v>
      </c>
      <c r="E186" s="9">
        <v>67</v>
      </c>
      <c r="J186" s="9" t="str">
        <f t="shared" si="11"/>
        <v>pi_67,</v>
      </c>
      <c r="K186" s="24">
        <v>0</v>
      </c>
    </row>
    <row r="187" spans="1:11" ht="34">
      <c r="A187" s="21" t="s">
        <v>232</v>
      </c>
      <c r="B187" s="9" t="str">
        <f t="shared" ref="B187:B194" si="13">CONCATENATE("Birth rate into HIV compartment ", VLOOKUP(G187, HIV_SET, 2), " and gender compartment ", VLOOKUP(H187, G_SET, 2), ", per year")</f>
        <v>Birth rate into HIV compartment  HIV-negative and gender compartment Female, per year</v>
      </c>
      <c r="C187" s="8" t="s">
        <v>230</v>
      </c>
      <c r="D187" s="8" t="s">
        <v>165</v>
      </c>
      <c r="E187" s="8">
        <v>1</v>
      </c>
      <c r="G187" s="9">
        <v>1</v>
      </c>
      <c r="H187" s="9">
        <v>2</v>
      </c>
      <c r="J187" s="9" t="str">
        <f t="shared" ref="J187:J194" si="14">CONCATENATE(C187, "_", E187, IF(E187&lt;&gt;"",",",""), F187, IF(F187&lt;&gt;"",",",""),  G187, IF(G187&lt;&gt;"",",",""),  H187, IF(I187&lt;&gt;"","(",""), I187, IF(I187&lt;&gt;"",")",""))</f>
        <v>rho_1,1,2</v>
      </c>
    </row>
    <row r="188" spans="1:11" ht="34">
      <c r="A188" s="21" t="s">
        <v>232</v>
      </c>
      <c r="B188" s="9" t="str">
        <f t="shared" si="13"/>
        <v>Birth rate into HIV compartment  HIV-negative and gender compartment Female, per year</v>
      </c>
      <c r="C188" s="8" t="s">
        <v>230</v>
      </c>
      <c r="D188" s="8" t="s">
        <v>165</v>
      </c>
      <c r="E188" s="8">
        <v>3</v>
      </c>
      <c r="G188" s="9">
        <v>1</v>
      </c>
      <c r="H188" s="9">
        <v>2</v>
      </c>
      <c r="J188" s="9" t="str">
        <f t="shared" si="14"/>
        <v>rho_3,1,2</v>
      </c>
    </row>
    <row r="189" spans="1:11" ht="34">
      <c r="A189" s="21" t="s">
        <v>232</v>
      </c>
      <c r="B189" s="9" t="str">
        <f t="shared" si="13"/>
        <v>Birth rate into HIV compartment  HIV-negative and gender compartment Female, per year</v>
      </c>
      <c r="C189" s="8" t="s">
        <v>230</v>
      </c>
      <c r="D189" s="8" t="s">
        <v>165</v>
      </c>
      <c r="E189" s="8">
        <v>4</v>
      </c>
      <c r="G189" s="9">
        <v>1</v>
      </c>
      <c r="H189" s="9">
        <v>2</v>
      </c>
      <c r="J189" s="9" t="str">
        <f t="shared" si="14"/>
        <v>rho_4,1,2</v>
      </c>
    </row>
    <row r="190" spans="1:11" ht="34">
      <c r="A190" s="21" t="s">
        <v>232</v>
      </c>
      <c r="B190" s="9" t="str">
        <f t="shared" si="13"/>
        <v>Birth rate into HIV compartment  HIV-negative and gender compartment Female, per year</v>
      </c>
      <c r="C190" s="8" t="s">
        <v>230</v>
      </c>
      <c r="D190" s="8" t="s">
        <v>165</v>
      </c>
      <c r="E190" s="8">
        <v>5</v>
      </c>
      <c r="G190" s="9">
        <v>1</v>
      </c>
      <c r="H190" s="9">
        <v>2</v>
      </c>
      <c r="J190" s="9" t="str">
        <f t="shared" si="14"/>
        <v>rho_5,1,2</v>
      </c>
    </row>
    <row r="191" spans="1:11" ht="34">
      <c r="A191" s="21" t="s">
        <v>233</v>
      </c>
      <c r="B191" s="9" t="str">
        <f t="shared" si="13"/>
        <v>Birth rate into HIV compartment  PLHIV not on ART, CD4&gt;200 and gender compartment Female, per year</v>
      </c>
      <c r="C191" s="8" t="s">
        <v>230</v>
      </c>
      <c r="D191" s="8" t="s">
        <v>165</v>
      </c>
      <c r="E191" s="8">
        <v>1</v>
      </c>
      <c r="G191" s="9">
        <v>2</v>
      </c>
      <c r="H191" s="9">
        <v>2</v>
      </c>
      <c r="J191" s="9" t="str">
        <f t="shared" si="14"/>
        <v>rho_1,2,2</v>
      </c>
    </row>
    <row r="192" spans="1:11" ht="34">
      <c r="A192" s="21" t="s">
        <v>233</v>
      </c>
      <c r="B192" s="9" t="str">
        <f t="shared" si="13"/>
        <v>Birth rate into HIV compartment  PLHIV not on ART, CD4&gt;200 and gender compartment Female, per year</v>
      </c>
      <c r="C192" s="8" t="s">
        <v>230</v>
      </c>
      <c r="D192" s="8" t="s">
        <v>165</v>
      </c>
      <c r="E192" s="8">
        <v>3</v>
      </c>
      <c r="G192" s="9">
        <v>2</v>
      </c>
      <c r="H192" s="9">
        <v>2</v>
      </c>
      <c r="J192" s="9" t="str">
        <f t="shared" si="14"/>
        <v>rho_3,2,2</v>
      </c>
    </row>
    <row r="193" spans="1:10" ht="34">
      <c r="A193" s="21" t="s">
        <v>233</v>
      </c>
      <c r="B193" s="9" t="str">
        <f t="shared" si="13"/>
        <v>Birth rate into HIV compartment  PLHIV not on ART, CD4&gt;200 and gender compartment Female, per year</v>
      </c>
      <c r="C193" s="8" t="s">
        <v>230</v>
      </c>
      <c r="D193" s="8" t="s">
        <v>165</v>
      </c>
      <c r="E193" s="8">
        <v>4</v>
      </c>
      <c r="G193" s="9">
        <v>2</v>
      </c>
      <c r="H193" s="9">
        <v>2</v>
      </c>
      <c r="J193" s="9" t="str">
        <f t="shared" si="14"/>
        <v>rho_4,2,2</v>
      </c>
    </row>
    <row r="194" spans="1:10" ht="34">
      <c r="A194" s="21" t="s">
        <v>233</v>
      </c>
      <c r="B194" s="9" t="str">
        <f t="shared" si="13"/>
        <v>Birth rate into HIV compartment  PLHIV not on ART, CD4&gt;200 and gender compartment Female, per year</v>
      </c>
      <c r="C194" s="8" t="s">
        <v>230</v>
      </c>
      <c r="D194" s="8" t="s">
        <v>165</v>
      </c>
      <c r="E194" s="8">
        <v>5</v>
      </c>
      <c r="G194" s="9">
        <v>2</v>
      </c>
      <c r="H194" s="9">
        <v>2</v>
      </c>
      <c r="J194" s="9" t="str">
        <f t="shared" si="14"/>
        <v>rho_5,2,2</v>
      </c>
    </row>
  </sheetData>
  <sortState ref="A2:O185">
    <sortCondition ref="D2:D185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H8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baseColWidth="10" defaultColWidth="8.83203125" defaultRowHeight="15"/>
  <cols>
    <col min="1" max="1" width="32.33203125" style="1" customWidth="1"/>
    <col min="2" max="2" width="13.33203125" style="1" customWidth="1"/>
    <col min="3" max="3" width="17.5" style="1" customWidth="1"/>
    <col min="4" max="4" width="17.83203125" style="1" customWidth="1"/>
    <col min="5" max="6" width="20.5" style="1" customWidth="1"/>
    <col min="7" max="7" width="29.5" customWidth="1"/>
    <col min="8" max="8" width="15.5" style="4" customWidth="1"/>
    <col min="9" max="16384" width="8.83203125" style="4"/>
  </cols>
  <sheetData>
    <row r="1" spans="1:8" s="3" customFormat="1" ht="48">
      <c r="A1" s="2" t="s">
        <v>0</v>
      </c>
      <c r="B1" s="2" t="s">
        <v>234</v>
      </c>
      <c r="C1" s="2" t="s">
        <v>235</v>
      </c>
      <c r="D1" s="16" t="s">
        <v>11</v>
      </c>
      <c r="E1" s="17" t="s">
        <v>12</v>
      </c>
      <c r="F1" s="17" t="s">
        <v>236</v>
      </c>
      <c r="G1" s="12" t="s">
        <v>13</v>
      </c>
      <c r="H1" s="13" t="s">
        <v>14</v>
      </c>
    </row>
    <row r="2" spans="1:8" ht="51">
      <c r="A2" s="18" t="s">
        <v>237</v>
      </c>
      <c r="B2" s="1" t="s">
        <v>238</v>
      </c>
      <c r="C2" s="19">
        <v>1</v>
      </c>
    </row>
    <row r="3" spans="1:8" ht="51">
      <c r="A3" s="18" t="s">
        <v>239</v>
      </c>
      <c r="B3" s="1" t="s">
        <v>240</v>
      </c>
      <c r="C3" s="19">
        <v>1.1000000000000001</v>
      </c>
    </row>
    <row r="4" spans="1:8" ht="51">
      <c r="A4" s="18" t="s">
        <v>241</v>
      </c>
      <c r="B4" s="1" t="s">
        <v>242</v>
      </c>
      <c r="C4" s="19">
        <v>1</v>
      </c>
    </row>
    <row r="5" spans="1:8" ht="42.75" customHeight="1">
      <c r="A5" s="18" t="s">
        <v>243</v>
      </c>
      <c r="B5" s="1" t="s">
        <v>244</v>
      </c>
      <c r="C5" s="1">
        <v>1.1000000000000001</v>
      </c>
    </row>
    <row r="6" spans="1:8" ht="39" customHeight="1">
      <c r="A6" s="18" t="s">
        <v>243</v>
      </c>
      <c r="B6" s="1" t="s">
        <v>245</v>
      </c>
      <c r="C6" s="1">
        <v>1.1000000000000001</v>
      </c>
    </row>
    <row r="7" spans="1:8" ht="35.25" customHeight="1">
      <c r="A7" s="18" t="s">
        <v>243</v>
      </c>
      <c r="B7" s="1" t="s">
        <v>246</v>
      </c>
      <c r="C7" s="1">
        <v>1.2</v>
      </c>
    </row>
    <row r="8" spans="1:8" ht="38.25" customHeight="1">
      <c r="A8" s="18" t="s">
        <v>243</v>
      </c>
      <c r="B8" s="1" t="s">
        <v>247</v>
      </c>
      <c r="C8" s="1">
        <v>1.2</v>
      </c>
    </row>
    <row r="9" spans="1:8" ht="17">
      <c r="A9" s="18" t="s">
        <v>248</v>
      </c>
      <c r="B9" s="1" t="s">
        <v>249</v>
      </c>
      <c r="C9" s="1">
        <v>1</v>
      </c>
    </row>
    <row r="10" spans="1:8" ht="16">
      <c r="A10" s="18"/>
      <c r="C10" s="20"/>
    </row>
    <row r="11" spans="1:8" ht="16">
      <c r="A11" s="18"/>
    </row>
    <row r="12" spans="1:8" ht="16">
      <c r="A12" s="18"/>
    </row>
    <row r="13" spans="1:8" ht="16">
      <c r="A13" s="18"/>
    </row>
    <row r="14" spans="1:8" ht="16">
      <c r="A14" s="18"/>
    </row>
    <row r="15" spans="1:8" ht="16">
      <c r="A15" s="18"/>
    </row>
    <row r="16" spans="1:8" ht="16">
      <c r="A16" s="18"/>
    </row>
    <row r="17" spans="1:1" ht="16">
      <c r="A17" s="18"/>
    </row>
    <row r="18" spans="1:1" ht="16">
      <c r="A18" s="18"/>
    </row>
    <row r="19" spans="1:1" ht="16">
      <c r="A19" s="18"/>
    </row>
    <row r="20" spans="1:1" ht="16">
      <c r="A20" s="18"/>
    </row>
    <row r="21" spans="1:1" ht="16">
      <c r="A21" s="18"/>
    </row>
    <row r="22" spans="1:1" ht="16">
      <c r="A22" s="18"/>
    </row>
    <row r="23" spans="1:1" ht="16">
      <c r="A23" s="18"/>
    </row>
    <row r="24" spans="1:1" ht="16">
      <c r="A24" s="18"/>
    </row>
    <row r="25" spans="1:1" ht="16">
      <c r="A25" s="18"/>
    </row>
    <row r="26" spans="1:1" ht="16">
      <c r="A26" s="18"/>
    </row>
    <row r="27" spans="1:1" ht="16">
      <c r="A27" s="18"/>
    </row>
    <row r="28" spans="1:1" ht="16">
      <c r="A28" s="18"/>
    </row>
    <row r="29" spans="1:1" ht="16">
      <c r="A29" s="18"/>
    </row>
    <row r="30" spans="1:1" ht="16">
      <c r="A30" s="18"/>
    </row>
    <row r="31" spans="1:1" ht="16">
      <c r="A31" s="18"/>
    </row>
    <row r="32" spans="1:1" ht="16">
      <c r="A32" s="18"/>
    </row>
    <row r="33" spans="1:1" ht="16">
      <c r="A33" s="18"/>
    </row>
    <row r="34" spans="1:1" ht="16">
      <c r="A34" s="18"/>
    </row>
    <row r="35" spans="1:1" ht="16">
      <c r="A35" s="18"/>
    </row>
    <row r="36" spans="1:1" ht="16">
      <c r="A36" s="18"/>
    </row>
    <row r="37" spans="1:1" ht="16">
      <c r="A37" s="18"/>
    </row>
    <row r="38" spans="1:1" ht="16">
      <c r="A38" s="18"/>
    </row>
    <row r="39" spans="1:1" ht="16">
      <c r="A39" s="18"/>
    </row>
    <row r="40" spans="1:1" ht="16">
      <c r="A40" s="18"/>
    </row>
    <row r="41" spans="1:1" ht="16">
      <c r="A41" s="18"/>
    </row>
    <row r="42" spans="1:1" ht="16">
      <c r="A42" s="18"/>
    </row>
    <row r="43" spans="1:1" ht="16">
      <c r="A43" s="18"/>
    </row>
    <row r="44" spans="1:1" ht="16">
      <c r="A44" s="18"/>
    </row>
    <row r="45" spans="1:1" ht="16">
      <c r="A45" s="18"/>
    </row>
    <row r="46" spans="1:1" ht="16">
      <c r="A46" s="18"/>
    </row>
    <row r="47" spans="1:1" ht="16">
      <c r="A47" s="18"/>
    </row>
    <row r="48" spans="1:1" ht="16">
      <c r="A48" s="18"/>
    </row>
    <row r="49" spans="1:1" ht="16">
      <c r="A49" s="18"/>
    </row>
    <row r="50" spans="1:1" ht="16">
      <c r="A50" s="18"/>
    </row>
    <row r="51" spans="1:1" ht="16">
      <c r="A51" s="18"/>
    </row>
    <row r="52" spans="1:1" ht="16">
      <c r="A52" s="18"/>
    </row>
    <row r="53" spans="1:1" ht="16">
      <c r="A53" s="18"/>
    </row>
    <row r="54" spans="1:1" ht="16">
      <c r="A54" s="18"/>
    </row>
    <row r="55" spans="1:1" ht="16">
      <c r="A55" s="18"/>
    </row>
    <row r="56" spans="1:1" ht="16">
      <c r="A56" s="18"/>
    </row>
    <row r="57" spans="1:1" ht="16">
      <c r="A57" s="18"/>
    </row>
    <row r="58" spans="1:1" ht="16">
      <c r="A58" s="18"/>
    </row>
    <row r="59" spans="1:1" ht="16">
      <c r="A59" s="18"/>
    </row>
    <row r="60" spans="1:1" ht="16">
      <c r="A60" s="18"/>
    </row>
    <row r="61" spans="1:1" ht="16">
      <c r="A61" s="18"/>
    </row>
    <row r="62" spans="1:1" ht="16">
      <c r="A62" s="18"/>
    </row>
    <row r="63" spans="1:1" ht="16">
      <c r="A63" s="18"/>
    </row>
    <row r="64" spans="1:1" ht="16">
      <c r="A64" s="18"/>
    </row>
    <row r="65" spans="1:1" ht="16">
      <c r="A65" s="18"/>
    </row>
    <row r="66" spans="1:1" ht="16">
      <c r="A66" s="18"/>
    </row>
    <row r="67" spans="1:1" ht="16">
      <c r="A67" s="18"/>
    </row>
    <row r="68" spans="1:1" ht="16">
      <c r="A68" s="18"/>
    </row>
    <row r="69" spans="1:1" ht="16">
      <c r="A69" s="18"/>
    </row>
    <row r="70" spans="1:1" ht="16">
      <c r="A70" s="18"/>
    </row>
    <row r="71" spans="1:1" ht="16">
      <c r="A71" s="18"/>
    </row>
    <row r="72" spans="1:1" ht="16">
      <c r="A72" s="18"/>
    </row>
    <row r="73" spans="1:1" ht="16">
      <c r="A73" s="18"/>
    </row>
    <row r="74" spans="1:1" ht="16">
      <c r="A74" s="18"/>
    </row>
    <row r="75" spans="1:1" ht="16">
      <c r="A75" s="18"/>
    </row>
    <row r="76" spans="1:1" ht="16">
      <c r="A76" s="18"/>
    </row>
    <row r="77" spans="1:1" ht="16">
      <c r="A77" s="18"/>
    </row>
    <row r="78" spans="1:1" ht="16">
      <c r="A78" s="18"/>
    </row>
    <row r="79" spans="1:1" ht="16">
      <c r="A79" s="18"/>
    </row>
    <row r="80" spans="1:1" ht="16">
      <c r="A80" s="18"/>
    </row>
    <row r="81" spans="1:1" ht="16">
      <c r="A81" s="18"/>
    </row>
    <row r="82" spans="1:1" ht="16">
      <c r="A82" s="18"/>
    </row>
    <row r="83" spans="1:1" ht="16">
      <c r="A83" s="18"/>
    </row>
    <row r="84" spans="1:1" ht="16">
      <c r="A84" s="18"/>
    </row>
    <row r="85" spans="1:1" ht="16">
      <c r="A85" s="18"/>
    </row>
    <row r="86" spans="1:1" ht="16">
      <c r="A86" s="1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workbookViewId="0">
      <selection activeCell="B29" sqref="B29"/>
    </sheetView>
  </sheetViews>
  <sheetFormatPr baseColWidth="10" defaultColWidth="11.5" defaultRowHeight="15"/>
  <sheetData>
    <row r="1" spans="1:2">
      <c r="A1" t="s">
        <v>250</v>
      </c>
    </row>
    <row r="2" spans="1:2">
      <c r="A2">
        <v>1</v>
      </c>
      <c r="B2" t="s">
        <v>251</v>
      </c>
    </row>
    <row r="3" spans="1:2">
      <c r="A3">
        <v>2</v>
      </c>
      <c r="B3" t="s">
        <v>252</v>
      </c>
    </row>
    <row r="4" spans="1:2">
      <c r="A4">
        <v>3</v>
      </c>
      <c r="B4" t="s">
        <v>253</v>
      </c>
    </row>
    <row r="5" spans="1:2">
      <c r="A5">
        <v>4</v>
      </c>
      <c r="B5" t="s">
        <v>254</v>
      </c>
    </row>
    <row r="6" spans="1:2">
      <c r="A6">
        <v>5</v>
      </c>
      <c r="B6" t="s">
        <v>255</v>
      </c>
    </row>
    <row r="7" spans="1:2">
      <c r="A7">
        <v>6</v>
      </c>
      <c r="B7" t="s">
        <v>256</v>
      </c>
    </row>
    <row r="8" spans="1:2">
      <c r="A8">
        <v>7</v>
      </c>
      <c r="B8" t="s">
        <v>257</v>
      </c>
    </row>
    <row r="9" spans="1:2">
      <c r="A9">
        <v>8</v>
      </c>
      <c r="B9" t="s">
        <v>258</v>
      </c>
    </row>
    <row r="11" spans="1:2">
      <c r="A11" t="s">
        <v>259</v>
      </c>
    </row>
    <row r="12" spans="1:2">
      <c r="A12">
        <v>1</v>
      </c>
      <c r="B12" t="s">
        <v>260</v>
      </c>
    </row>
    <row r="13" spans="1:2">
      <c r="A13">
        <v>2</v>
      </c>
      <c r="B13" t="s">
        <v>261</v>
      </c>
    </row>
    <row r="15" spans="1:2">
      <c r="A15" t="s">
        <v>262</v>
      </c>
    </row>
    <row r="16" spans="1:2">
      <c r="A16">
        <v>1</v>
      </c>
      <c r="B16" t="s">
        <v>263</v>
      </c>
    </row>
    <row r="17" spans="1:2">
      <c r="A17">
        <v>2</v>
      </c>
      <c r="B17" t="s">
        <v>264</v>
      </c>
    </row>
    <row r="18" spans="1:2">
      <c r="A18">
        <v>3</v>
      </c>
      <c r="B18" t="s">
        <v>265</v>
      </c>
    </row>
    <row r="19" spans="1:2">
      <c r="A19">
        <v>4</v>
      </c>
      <c r="B19" t="s">
        <v>266</v>
      </c>
    </row>
    <row r="21" spans="1:2">
      <c r="A21" t="s">
        <v>267</v>
      </c>
    </row>
    <row r="22" spans="1:2">
      <c r="A22">
        <v>1</v>
      </c>
      <c r="B22" t="s">
        <v>268</v>
      </c>
    </row>
    <row r="23" spans="1:2">
      <c r="A23">
        <v>2</v>
      </c>
      <c r="B23" t="s">
        <v>269</v>
      </c>
    </row>
    <row r="25" spans="1:2">
      <c r="A25" t="s">
        <v>270</v>
      </c>
    </row>
    <row r="26" spans="1:2">
      <c r="A26">
        <v>1</v>
      </c>
      <c r="B26" t="s">
        <v>271</v>
      </c>
    </row>
    <row r="27" spans="1:2">
      <c r="A27">
        <v>2</v>
      </c>
      <c r="B27" t="s">
        <v>272</v>
      </c>
    </row>
    <row r="28" spans="1:2">
      <c r="A28">
        <v>3</v>
      </c>
      <c r="B28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Model Matched Parameters</vt:lpstr>
      <vt:lpstr>Indirect Model Parameters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2020-06-25T16:54:07Z</dcterms:modified>
  <cp:category/>
  <cp:contentStatus/>
</cp:coreProperties>
</file>