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hiv_param_gen/"/>
    </mc:Choice>
  </mc:AlternateContent>
  <xr:revisionPtr revIDLastSave="0" documentId="13_ncr:1_{2F1303E5-47D5-9844-B5FD-A72AC2BEDBE8}" xr6:coauthVersionLast="47" xr6:coauthVersionMax="47" xr10:uidLastSave="{00000000-0000-0000-0000-000000000000}"/>
  <bookViews>
    <workbookView xWindow="16180" yWindow="0" windowWidth="23740" windowHeight="19840" xr2:uid="{245E17E2-FF17-6349-AC56-58836A51D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92" i="1"/>
  <c r="H93" i="1"/>
  <c r="H94" i="1"/>
  <c r="H95" i="1"/>
  <c r="H96" i="1"/>
  <c r="H97" i="1"/>
  <c r="H98" i="1"/>
  <c r="H99" i="1"/>
  <c r="H90" i="1"/>
  <c r="H42" i="1"/>
  <c r="H43" i="1"/>
  <c r="H44" i="1"/>
  <c r="H45" i="1"/>
  <c r="H46" i="1"/>
  <c r="H47" i="1"/>
  <c r="H48" i="1"/>
  <c r="H49" i="1"/>
  <c r="H50" i="1"/>
  <c r="H41" i="1"/>
  <c r="G41" i="1"/>
  <c r="G99" i="1"/>
  <c r="G98" i="1"/>
  <c r="G97" i="1"/>
  <c r="G96" i="1"/>
  <c r="G95" i="1"/>
  <c r="G94" i="1"/>
  <c r="G93" i="1"/>
  <c r="G92" i="1"/>
  <c r="G91" i="1"/>
  <c r="G90" i="1"/>
  <c r="G42" i="1"/>
  <c r="G43" i="1"/>
  <c r="G44" i="1"/>
  <c r="G45" i="1"/>
  <c r="G46" i="1"/>
  <c r="G47" i="1"/>
  <c r="G48" i="1"/>
  <c r="G49" i="1"/>
  <c r="G50" i="1"/>
  <c r="C90" i="1"/>
  <c r="C91" i="1"/>
  <c r="C92" i="1"/>
  <c r="C93" i="1"/>
  <c r="C94" i="1"/>
  <c r="C95" i="1"/>
  <c r="C96" i="1"/>
  <c r="C97" i="1"/>
  <c r="C98" i="1"/>
  <c r="C99" i="1"/>
  <c r="O90" i="1"/>
  <c r="O91" i="1"/>
  <c r="O92" i="1"/>
  <c r="O93" i="1"/>
  <c r="O94" i="1"/>
  <c r="O95" i="1"/>
  <c r="O96" i="1"/>
  <c r="O97" i="1"/>
  <c r="O98" i="1"/>
  <c r="O99" i="1"/>
  <c r="O41" i="1"/>
  <c r="O42" i="1"/>
  <c r="O43" i="1"/>
  <c r="O44" i="1"/>
  <c r="O45" i="1"/>
  <c r="O46" i="1"/>
  <c r="O47" i="1"/>
  <c r="O48" i="1"/>
  <c r="O49" i="1"/>
  <c r="O50" i="1"/>
  <c r="J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12" i="1"/>
  <c r="O4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7" i="1"/>
  <c r="O88" i="1"/>
  <c r="O8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8" i="1"/>
  <c r="O39" i="1"/>
  <c r="O12" i="1"/>
  <c r="G12" i="1"/>
  <c r="G6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O33" i="1" s="1"/>
  <c r="G34" i="1"/>
  <c r="G35" i="1"/>
  <c r="G36" i="1"/>
  <c r="O36" i="1" s="1"/>
  <c r="G37" i="1"/>
  <c r="O37" i="1" s="1"/>
  <c r="G38" i="1"/>
  <c r="G39" i="1"/>
  <c r="G4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O82" i="1" s="1"/>
  <c r="G83" i="1"/>
  <c r="O83" i="1" s="1"/>
  <c r="G84" i="1"/>
  <c r="O84" i="1" s="1"/>
  <c r="G85" i="1"/>
  <c r="O85" i="1" s="1"/>
  <c r="G86" i="1"/>
  <c r="O86" i="1" s="1"/>
  <c r="G87" i="1"/>
  <c r="G88" i="1"/>
  <c r="G89" i="1"/>
  <c r="J89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2" i="1"/>
  <c r="O35" i="1" l="1"/>
  <c r="O34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M12" i="1"/>
  <c r="N12" i="1"/>
  <c r="K12" i="1"/>
</calcChain>
</file>

<file path=xl/sharedStrings.xml><?xml version="1.0" encoding="utf-8"?>
<sst xmlns="http://schemas.openxmlformats.org/spreadsheetml/2006/main" count="113" uniqueCount="17">
  <si>
    <t>year</t>
  </si>
  <si>
    <t>gender</t>
  </si>
  <si>
    <t>Males</t>
  </si>
  <si>
    <t>Females</t>
  </si>
  <si>
    <t>art_coverage</t>
  </si>
  <si>
    <t>hiv_prevalence</t>
  </si>
  <si>
    <t>hiv_incidence</t>
  </si>
  <si>
    <t>n1_prop</t>
  </si>
  <si>
    <t>n2_prop</t>
  </si>
  <si>
    <t>n3_prop</t>
  </si>
  <si>
    <t>n4_prop</t>
  </si>
  <si>
    <t>n2_prop_eligible</t>
  </si>
  <si>
    <t>PLHIV_2b_CD4_350_more</t>
  </si>
  <si>
    <t>PLHIV_2a_CD4_350_less</t>
  </si>
  <si>
    <t>year_gender</t>
  </si>
  <si>
    <t>PLHIV_3_CD4_200_less</t>
  </si>
  <si>
    <t>PLHIV_2_CD4_200_more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</si>
</sst>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  <font>
      <sz val="12"/>
      <color rgb="FF201F1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164" fontId="3" fillId="0" borderId="0" xfId="1" applyNumberFormat="1" applyFont="1" applyFill="1"/>
    <xf numFmtId="0" fontId="4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164" fontId="0" fillId="0" borderId="0" xfId="0" applyNumberFormat="1"/>
    <xf numFmtId="164" fontId="2" fillId="0" borderId="0" xfId="3" applyNumberFormat="1" applyFill="1"/>
    <xf numFmtId="164" fontId="1" fillId="0" borderId="0" xfId="1" applyNumberFormat="1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164" fontId="0" fillId="0" borderId="0" xfId="0" applyNumberForma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/>
    <xf numFmtId="164" fontId="3" fillId="2" borderId="0" xfId="1" applyNumberFormat="1" applyFont="1" applyFill="1"/>
    <xf numFmtId="164" fontId="0" fillId="2" borderId="0" xfId="0" applyNumberFormat="1" applyFill="1"/>
    <xf numFmtId="164" fontId="1" fillId="2" borderId="0" xfId="1" applyNumberFormat="1" applyFont="1" applyFill="1"/>
    <xf numFmtId="0" fontId="0" fillId="2" borderId="0" xfId="0" applyFont="1" applyFill="1"/>
    <xf numFmtId="166" fontId="4" fillId="0" borderId="0" xfId="0" applyNumberFormat="1" applyFont="1" applyFill="1" applyAlignment="1">
      <alignment wrapText="1"/>
    </xf>
    <xf numFmtId="166" fontId="0" fillId="0" borderId="0" xfId="0" applyNumberFormat="1"/>
    <xf numFmtId="166" fontId="0" fillId="0" borderId="0" xfId="0" applyNumberFormat="1" applyFill="1"/>
    <xf numFmtId="166" fontId="0" fillId="0" borderId="0" xfId="0" applyNumberFormat="1" applyFont="1" applyFill="1"/>
  </cellXfs>
  <cellStyles count="4">
    <cellStyle name="Normal" xfId="0" builtinId="0"/>
    <cellStyle name="Normal 2" xfId="1" xr:uid="{96BCFA6E-773E-3343-BFC9-09D66D59139C}"/>
    <cellStyle name="Normal 3" xfId="2" xr:uid="{6C814494-AD33-364B-AC4C-15ED5443C052}"/>
    <cellStyle name="Normal 4" xfId="3" xr:uid="{D7952AD6-8408-0148-B5E0-0E4C9DA2B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CB-10C2-3045-9B70-7753669080C4}">
  <dimension ref="A1:Q99"/>
  <sheetViews>
    <sheetView tabSelected="1" topLeftCell="D1" workbookViewId="0">
      <pane ySplit="1" topLeftCell="A66" activePane="bottomLeft" state="frozen"/>
      <selection pane="bottomLeft" activeCell="L90" sqref="L90"/>
    </sheetView>
  </sheetViews>
  <sheetFormatPr baseColWidth="10" defaultRowHeight="16" x14ac:dyDescent="0.2"/>
  <cols>
    <col min="1" max="1" width="10.83203125" style="3"/>
    <col min="2" max="3" width="10.83203125" style="3" customWidth="1"/>
    <col min="4" max="8" width="12.6640625" style="3" customWidth="1"/>
    <col min="9" max="9" width="11.5" style="25" customWidth="1"/>
    <col min="10" max="10" width="10.83203125" style="3" customWidth="1"/>
    <col min="11" max="16384" width="10.83203125" style="3"/>
  </cols>
  <sheetData>
    <row r="1" spans="1:16" ht="34" x14ac:dyDescent="0.2">
      <c r="A1" s="4" t="s">
        <v>0</v>
      </c>
      <c r="B1" s="4" t="s">
        <v>1</v>
      </c>
      <c r="C1" s="2" t="s">
        <v>14</v>
      </c>
      <c r="D1" s="6" t="s">
        <v>6</v>
      </c>
      <c r="E1" s="7" t="s">
        <v>12</v>
      </c>
      <c r="F1" s="7" t="s">
        <v>13</v>
      </c>
      <c r="G1" s="7" t="s">
        <v>16</v>
      </c>
      <c r="H1" s="7" t="s">
        <v>15</v>
      </c>
      <c r="I1" s="22" t="s">
        <v>4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6" x14ac:dyDescent="0.2">
      <c r="A2" s="4">
        <v>1980</v>
      </c>
      <c r="B2" s="4" t="s">
        <v>2</v>
      </c>
      <c r="C2" s="2" t="str">
        <f t="shared" ref="C2:C11" si="0">CONCATENATE(A2,"_",B2)</f>
        <v>1980_Males</v>
      </c>
      <c r="D2" s="9">
        <v>3.9738700000000002E-4</v>
      </c>
      <c r="E2" s="7"/>
      <c r="F2" s="7"/>
      <c r="G2" s="7"/>
      <c r="H2" s="7"/>
      <c r="I2" s="22"/>
      <c r="J2" s="2"/>
      <c r="K2" s="2"/>
      <c r="L2" s="2"/>
      <c r="M2" s="2"/>
      <c r="N2" s="2"/>
      <c r="O2" s="2"/>
    </row>
    <row r="3" spans="1:16" x14ac:dyDescent="0.2">
      <c r="A3" s="4">
        <v>1981</v>
      </c>
      <c r="B3" s="4" t="s">
        <v>2</v>
      </c>
      <c r="C3" s="2" t="str">
        <f t="shared" si="0"/>
        <v>1981_Males</v>
      </c>
      <c r="D3" s="9">
        <v>7.1529700000000005E-4</v>
      </c>
      <c r="E3" s="7"/>
      <c r="F3" s="7"/>
      <c r="G3" s="7"/>
      <c r="H3" s="7"/>
      <c r="I3" s="22"/>
      <c r="J3" s="2"/>
      <c r="K3" s="2"/>
      <c r="L3" s="2"/>
      <c r="M3" s="2"/>
      <c r="N3" s="2"/>
      <c r="O3" s="2"/>
    </row>
    <row r="4" spans="1:16" x14ac:dyDescent="0.2">
      <c r="A4" s="4">
        <v>1982</v>
      </c>
      <c r="B4" s="4" t="s">
        <v>2</v>
      </c>
      <c r="C4" s="2" t="str">
        <f t="shared" si="0"/>
        <v>1982_Males</v>
      </c>
      <c r="D4" s="9">
        <v>1.080894E-3</v>
      </c>
      <c r="E4" s="7"/>
      <c r="F4" s="7"/>
      <c r="G4" s="7"/>
      <c r="H4" s="7"/>
      <c r="I4" s="22"/>
      <c r="J4" s="2"/>
      <c r="K4" s="2"/>
      <c r="L4" s="2"/>
      <c r="M4" s="2"/>
      <c r="N4" s="2"/>
      <c r="O4" s="2"/>
    </row>
    <row r="5" spans="1:16" x14ac:dyDescent="0.2">
      <c r="A5" s="4">
        <v>1983</v>
      </c>
      <c r="B5" s="4" t="s">
        <v>2</v>
      </c>
      <c r="C5" s="2" t="str">
        <f t="shared" si="0"/>
        <v>1983_Males</v>
      </c>
      <c r="D5" s="9">
        <v>1.2271319999999999E-3</v>
      </c>
      <c r="E5" s="7"/>
      <c r="F5" s="7"/>
      <c r="G5" s="7"/>
      <c r="H5" s="7"/>
      <c r="I5" s="22"/>
      <c r="J5" s="2"/>
      <c r="K5" s="2"/>
      <c r="L5" s="2"/>
      <c r="M5" s="2"/>
      <c r="N5" s="2"/>
      <c r="O5" s="2"/>
    </row>
    <row r="6" spans="1:16" x14ac:dyDescent="0.2">
      <c r="A6" s="4">
        <v>1984</v>
      </c>
      <c r="B6" s="4" t="s">
        <v>2</v>
      </c>
      <c r="C6" s="2" t="str">
        <f t="shared" si="0"/>
        <v>1984_Males</v>
      </c>
      <c r="D6" s="9">
        <v>1.6070349999999999E-3</v>
      </c>
      <c r="E6" s="7"/>
      <c r="F6" s="7"/>
      <c r="G6" s="7"/>
      <c r="H6" s="7"/>
      <c r="I6" s="22"/>
      <c r="J6" s="2"/>
      <c r="K6" s="2"/>
      <c r="L6" s="2"/>
      <c r="M6" s="2"/>
      <c r="N6" s="2"/>
      <c r="O6" s="2"/>
    </row>
    <row r="7" spans="1:16" x14ac:dyDescent="0.2">
      <c r="A7" s="4">
        <v>1985</v>
      </c>
      <c r="B7" s="4" t="s">
        <v>2</v>
      </c>
      <c r="C7" s="2" t="str">
        <f t="shared" si="0"/>
        <v>1985_Males</v>
      </c>
      <c r="D7" s="9">
        <v>3.5939710000000001E-3</v>
      </c>
      <c r="E7" s="7"/>
      <c r="F7" s="7"/>
      <c r="G7" s="7"/>
      <c r="H7" s="7"/>
      <c r="I7" s="22"/>
      <c r="J7" s="2"/>
      <c r="K7" s="2"/>
      <c r="L7" s="2"/>
      <c r="M7" s="2"/>
      <c r="N7" s="2"/>
      <c r="O7" s="2"/>
    </row>
    <row r="8" spans="1:16" x14ac:dyDescent="0.2">
      <c r="A8" s="4">
        <v>1986</v>
      </c>
      <c r="B8" s="4" t="s">
        <v>2</v>
      </c>
      <c r="C8" s="2" t="str">
        <f t="shared" si="0"/>
        <v>1986_Males</v>
      </c>
      <c r="D8" s="9">
        <v>5.5809079999999999E-3</v>
      </c>
      <c r="E8" s="7"/>
      <c r="F8" s="7"/>
      <c r="G8" s="7"/>
      <c r="H8" s="7"/>
      <c r="I8" s="22"/>
      <c r="J8" s="2"/>
      <c r="K8" s="2"/>
      <c r="L8" s="2"/>
      <c r="M8" s="2"/>
      <c r="N8" s="2"/>
      <c r="O8" s="2"/>
    </row>
    <row r="9" spans="1:16" x14ac:dyDescent="0.2">
      <c r="A9" s="4">
        <v>1987</v>
      </c>
      <c r="B9" s="4" t="s">
        <v>2</v>
      </c>
      <c r="C9" s="2" t="str">
        <f t="shared" si="0"/>
        <v>1987_Males</v>
      </c>
      <c r="D9" s="9">
        <v>7.5678450000000001E-3</v>
      </c>
      <c r="E9" s="7"/>
      <c r="F9" s="7"/>
      <c r="G9" s="7"/>
      <c r="H9" s="7"/>
      <c r="I9" s="22"/>
      <c r="J9" s="2"/>
      <c r="K9" s="2"/>
      <c r="L9" s="2"/>
      <c r="M9" s="2"/>
      <c r="N9" s="2"/>
      <c r="O9" s="2"/>
    </row>
    <row r="10" spans="1:16" x14ac:dyDescent="0.2">
      <c r="A10" s="4">
        <v>1988</v>
      </c>
      <c r="B10" s="4" t="s">
        <v>2</v>
      </c>
      <c r="C10" s="2" t="str">
        <f t="shared" si="0"/>
        <v>1988_Males</v>
      </c>
      <c r="D10" s="9">
        <v>9.5547819999999995E-3</v>
      </c>
      <c r="E10" s="7"/>
      <c r="F10" s="7"/>
      <c r="G10" s="7"/>
      <c r="H10" s="7"/>
      <c r="I10" s="22"/>
      <c r="J10" s="2"/>
      <c r="K10" s="2"/>
      <c r="L10" s="2"/>
      <c r="M10" s="2"/>
      <c r="N10" s="2"/>
      <c r="O10" s="2"/>
    </row>
    <row r="11" spans="1:16" x14ac:dyDescent="0.2">
      <c r="A11" s="4">
        <v>1989</v>
      </c>
      <c r="B11" s="4" t="s">
        <v>2</v>
      </c>
      <c r="C11" s="2" t="str">
        <f t="shared" si="0"/>
        <v>1989_Males</v>
      </c>
      <c r="D11" s="9">
        <v>1.1939106E-2</v>
      </c>
      <c r="E11" s="7"/>
      <c r="F11" s="7"/>
      <c r="G11" s="7"/>
      <c r="H11" s="7"/>
      <c r="I11" s="22"/>
      <c r="J11" s="2"/>
      <c r="K11" s="2"/>
      <c r="L11" s="2"/>
      <c r="M11" s="2"/>
      <c r="N11" s="2"/>
      <c r="O11" s="2"/>
    </row>
    <row r="12" spans="1:16" x14ac:dyDescent="0.2">
      <c r="A12" s="4">
        <v>1990</v>
      </c>
      <c r="B12" s="4" t="s">
        <v>2</v>
      </c>
      <c r="C12" s="2" t="str">
        <f>CONCATENATE(A12,"_",B12)</f>
        <v>1990_Males</v>
      </c>
      <c r="D12" s="1">
        <v>2.1856305771581E-2</v>
      </c>
      <c r="E12" s="9">
        <v>0.661131178927022</v>
      </c>
      <c r="F12" s="9">
        <v>0.25368319985020199</v>
      </c>
      <c r="G12" s="10">
        <f>E12+F12</f>
        <v>0.91481437877722405</v>
      </c>
      <c r="H12" s="9">
        <v>8.5185621222776203E-2</v>
      </c>
      <c r="I12" s="23">
        <v>0</v>
      </c>
      <c r="J12" s="11">
        <v>5.8681518665384701E-2</v>
      </c>
      <c r="K12" s="11">
        <f>1-J12</f>
        <v>0.94131848133461526</v>
      </c>
      <c r="L12" s="11">
        <f t="shared" ref="L12:L63" si="1">($J12)*(E12+F12)</f>
        <v>5.3682697043577983E-2</v>
      </c>
      <c r="M12" s="11">
        <f t="shared" ref="M12:M63" si="2">($J12)*H12</f>
        <v>4.9988216218067325E-3</v>
      </c>
      <c r="N12" s="11">
        <f t="shared" ref="N12:N63" si="3">($J12)*I12</f>
        <v>0</v>
      </c>
      <c r="O12" s="12">
        <f>IF(A12&lt;2011,0,IF(A12&lt;2016,F12/G12,1))</f>
        <v>0</v>
      </c>
      <c r="P12" s="8"/>
    </row>
    <row r="13" spans="1:16" x14ac:dyDescent="0.2">
      <c r="A13" s="4">
        <v>1991</v>
      </c>
      <c r="B13" s="4" t="s">
        <v>2</v>
      </c>
      <c r="C13" s="2" t="str">
        <f t="shared" ref="C13:C89" si="4">CONCATENATE(A13,"_",B13)</f>
        <v>1991_Males</v>
      </c>
      <c r="D13" s="1">
        <v>2.52377447615585E-2</v>
      </c>
      <c r="E13" s="9">
        <v>0.64256223437311599</v>
      </c>
      <c r="F13" s="9">
        <v>0.264944741047551</v>
      </c>
      <c r="G13" s="10">
        <f t="shared" ref="G13:G89" si="5">E13+F13</f>
        <v>0.90750697542066705</v>
      </c>
      <c r="H13" s="9">
        <v>9.24930245793327E-2</v>
      </c>
      <c r="I13" s="23">
        <v>0</v>
      </c>
      <c r="J13" s="13">
        <v>7.4061313544296695E-2</v>
      </c>
      <c r="K13" s="11">
        <f t="shared" ref="K13:K88" si="6">1-J13</f>
        <v>0.92593868645570332</v>
      </c>
      <c r="L13" s="11">
        <f t="shared" si="1"/>
        <v>6.7211158650266375E-2</v>
      </c>
      <c r="M13" s="11">
        <f t="shared" si="2"/>
        <v>6.8501548940303001E-3</v>
      </c>
      <c r="N13" s="11">
        <f t="shared" si="3"/>
        <v>0</v>
      </c>
      <c r="O13" s="12">
        <f t="shared" ref="O13:O90" si="7">IF(A13&lt;2011,0,IF(A13&lt;2016,F13/G13,1))</f>
        <v>0</v>
      </c>
    </row>
    <row r="14" spans="1:16" x14ac:dyDescent="0.2">
      <c r="A14" s="4">
        <v>1992</v>
      </c>
      <c r="B14" s="4" t="s">
        <v>2</v>
      </c>
      <c r="C14" s="2" t="str">
        <f t="shared" si="4"/>
        <v>1992_Males</v>
      </c>
      <c r="D14" s="1">
        <v>2.8432070602161002E-2</v>
      </c>
      <c r="E14" s="9">
        <v>0.62266773895279703</v>
      </c>
      <c r="F14" s="9">
        <v>0.27630967475892798</v>
      </c>
      <c r="G14" s="10">
        <f t="shared" si="5"/>
        <v>0.89897741371172502</v>
      </c>
      <c r="H14" s="9">
        <v>0.101022586288276</v>
      </c>
      <c r="I14" s="23">
        <v>0</v>
      </c>
      <c r="J14" s="13">
        <v>9.0639806830562705E-2</v>
      </c>
      <c r="K14" s="11">
        <f t="shared" si="6"/>
        <v>0.90936019316943728</v>
      </c>
      <c r="L14" s="11">
        <f t="shared" si="1"/>
        <v>8.1483139123869605E-2</v>
      </c>
      <c r="M14" s="11">
        <f t="shared" si="2"/>
        <v>9.1566677066931886E-3</v>
      </c>
      <c r="N14" s="11">
        <f t="shared" si="3"/>
        <v>0</v>
      </c>
      <c r="O14" s="12">
        <f t="shared" si="7"/>
        <v>0</v>
      </c>
    </row>
    <row r="15" spans="1:16" x14ac:dyDescent="0.2">
      <c r="A15" s="4">
        <v>1993</v>
      </c>
      <c r="B15" s="4" t="s">
        <v>2</v>
      </c>
      <c r="C15" s="2" t="str">
        <f t="shared" si="4"/>
        <v>1993_Males</v>
      </c>
      <c r="D15" s="1">
        <v>3.1393860895297401E-2</v>
      </c>
      <c r="E15" s="9">
        <v>0.60243623121619605</v>
      </c>
      <c r="F15" s="9">
        <v>0.28718661836424397</v>
      </c>
      <c r="G15" s="10">
        <f t="shared" si="5"/>
        <v>0.88962284958044002</v>
      </c>
      <c r="H15" s="9">
        <v>0.110377150419561</v>
      </c>
      <c r="I15" s="23">
        <v>0</v>
      </c>
      <c r="J15" s="13">
        <v>0.107946763865782</v>
      </c>
      <c r="K15" s="11">
        <f t="shared" si="6"/>
        <v>0.89205323613421794</v>
      </c>
      <c r="L15" s="11">
        <f t="shared" si="1"/>
        <v>9.6031907673263861E-2</v>
      </c>
      <c r="M15" s="11">
        <f t="shared" si="2"/>
        <v>1.1914856192518253E-2</v>
      </c>
      <c r="N15" s="11">
        <f t="shared" si="3"/>
        <v>0</v>
      </c>
      <c r="O15" s="12">
        <f t="shared" si="7"/>
        <v>0</v>
      </c>
    </row>
    <row r="16" spans="1:16" x14ac:dyDescent="0.2">
      <c r="A16" s="4">
        <v>1994</v>
      </c>
      <c r="B16" s="4" t="s">
        <v>2</v>
      </c>
      <c r="C16" s="2" t="str">
        <f t="shared" si="4"/>
        <v>1994_Males</v>
      </c>
      <c r="D16" s="1">
        <v>3.4098063873838701E-2</v>
      </c>
      <c r="E16" s="9">
        <v>0.58256208187230696</v>
      </c>
      <c r="F16" s="9">
        <v>0.29722766801158401</v>
      </c>
      <c r="G16" s="10">
        <f t="shared" si="5"/>
        <v>0.87978974988389091</v>
      </c>
      <c r="H16" s="9">
        <v>0.12021025011611</v>
      </c>
      <c r="I16" s="23">
        <v>0</v>
      </c>
      <c r="J16" s="13">
        <v>0.125531973527755</v>
      </c>
      <c r="K16" s="11">
        <f t="shared" si="6"/>
        <v>0.87446802647224497</v>
      </c>
      <c r="L16" s="11">
        <f t="shared" si="1"/>
        <v>0.11044174359241478</v>
      </c>
      <c r="M16" s="11">
        <f t="shared" si="2"/>
        <v>1.5090229935340328E-2</v>
      </c>
      <c r="N16" s="11">
        <f t="shared" si="3"/>
        <v>0</v>
      </c>
      <c r="O16" s="12">
        <f t="shared" si="7"/>
        <v>0</v>
      </c>
    </row>
    <row r="17" spans="1:15" x14ac:dyDescent="0.2">
      <c r="A17" s="4">
        <v>1995</v>
      </c>
      <c r="B17" s="4" t="s">
        <v>2</v>
      </c>
      <c r="C17" s="2" t="str">
        <f t="shared" si="4"/>
        <v>1995_Males</v>
      </c>
      <c r="D17" s="1">
        <v>3.5686472083702701E-2</v>
      </c>
      <c r="E17" s="9">
        <v>0.56350081111296602</v>
      </c>
      <c r="F17" s="9">
        <v>0.30626304693542999</v>
      </c>
      <c r="G17" s="10">
        <f t="shared" si="5"/>
        <v>0.86976385804839595</v>
      </c>
      <c r="H17" s="9">
        <v>0.13023614195160399</v>
      </c>
      <c r="I17" s="23">
        <v>0</v>
      </c>
      <c r="J17" s="13">
        <v>0.14299324336348002</v>
      </c>
      <c r="K17" s="11">
        <f t="shared" si="6"/>
        <v>0.85700675663652004</v>
      </c>
      <c r="L17" s="11">
        <f t="shared" si="1"/>
        <v>0.12437035502267357</v>
      </c>
      <c r="M17" s="11">
        <f t="shared" si="2"/>
        <v>1.8622888340806439E-2</v>
      </c>
      <c r="N17" s="11">
        <f t="shared" si="3"/>
        <v>0</v>
      </c>
      <c r="O17" s="12">
        <f t="shared" si="7"/>
        <v>0</v>
      </c>
    </row>
    <row r="18" spans="1:15" x14ac:dyDescent="0.2">
      <c r="A18" s="4">
        <v>1996</v>
      </c>
      <c r="B18" s="4" t="s">
        <v>2</v>
      </c>
      <c r="C18" s="2" t="str">
        <f t="shared" si="4"/>
        <v>1996_Males</v>
      </c>
      <c r="D18" s="1">
        <v>3.5537865350680403E-2</v>
      </c>
      <c r="E18" s="9">
        <v>0.54294427257036704</v>
      </c>
      <c r="F18" s="9">
        <v>0.31597882964588903</v>
      </c>
      <c r="G18" s="10">
        <f t="shared" si="5"/>
        <v>0.85892310221625601</v>
      </c>
      <c r="H18" s="9">
        <v>0.14107689778374299</v>
      </c>
      <c r="I18" s="23">
        <v>0</v>
      </c>
      <c r="J18" s="13">
        <v>0.15900658163490899</v>
      </c>
      <c r="K18" s="11">
        <f t="shared" si="6"/>
        <v>0.84099341836509101</v>
      </c>
      <c r="L18" s="11">
        <f t="shared" si="1"/>
        <v>0.13657442637065839</v>
      </c>
      <c r="M18" s="11">
        <f t="shared" si="2"/>
        <v>2.2432155264250443E-2</v>
      </c>
      <c r="N18" s="11">
        <f t="shared" si="3"/>
        <v>0</v>
      </c>
      <c r="O18" s="12">
        <f t="shared" si="7"/>
        <v>0</v>
      </c>
    </row>
    <row r="19" spans="1:15" x14ac:dyDescent="0.2">
      <c r="A19" s="4">
        <v>1997</v>
      </c>
      <c r="B19" s="4" t="s">
        <v>2</v>
      </c>
      <c r="C19" s="2" t="str">
        <f t="shared" si="4"/>
        <v>1997_Males</v>
      </c>
      <c r="D19" s="1">
        <v>3.4906471312508298E-2</v>
      </c>
      <c r="E19" s="9">
        <v>0.52066251740027203</v>
      </c>
      <c r="F19" s="9">
        <v>0.32627904509254801</v>
      </c>
      <c r="G19" s="10">
        <f t="shared" si="5"/>
        <v>0.84694156249282004</v>
      </c>
      <c r="H19" s="9">
        <v>0.15305843750718001</v>
      </c>
      <c r="I19" s="23">
        <v>0</v>
      </c>
      <c r="J19" s="13">
        <v>0.17250780495914297</v>
      </c>
      <c r="K19" s="11">
        <f t="shared" si="6"/>
        <v>0.82749219504085703</v>
      </c>
      <c r="L19" s="11">
        <f t="shared" si="1"/>
        <v>0.14610402987430321</v>
      </c>
      <c r="M19" s="11">
        <f t="shared" si="2"/>
        <v>2.6403775084839782E-2</v>
      </c>
      <c r="N19" s="11">
        <f t="shared" si="3"/>
        <v>0</v>
      </c>
      <c r="O19" s="12">
        <f t="shared" si="7"/>
        <v>0</v>
      </c>
    </row>
    <row r="20" spans="1:15" x14ac:dyDescent="0.2">
      <c r="A20" s="4">
        <v>1998</v>
      </c>
      <c r="B20" s="4" t="s">
        <v>2</v>
      </c>
      <c r="C20" s="2" t="str">
        <f t="shared" si="4"/>
        <v>1998_Males</v>
      </c>
      <c r="D20" s="1">
        <v>3.3876989408568196E-2</v>
      </c>
      <c r="E20" s="9">
        <v>0.498569501497578</v>
      </c>
      <c r="F20" s="9">
        <v>0.33574098461685897</v>
      </c>
      <c r="G20" s="10">
        <f t="shared" si="5"/>
        <v>0.83431048611443703</v>
      </c>
      <c r="H20" s="9">
        <v>0.16568951388556299</v>
      </c>
      <c r="I20" s="23">
        <v>0</v>
      </c>
      <c r="J20" s="13">
        <v>0.18336697649842701</v>
      </c>
      <c r="K20" s="11">
        <f t="shared" si="6"/>
        <v>0.81663302350157296</v>
      </c>
      <c r="L20" s="11">
        <f t="shared" si="1"/>
        <v>0.15298499129973719</v>
      </c>
      <c r="M20" s="11">
        <f t="shared" si="2"/>
        <v>3.0381985198689825E-2</v>
      </c>
      <c r="N20" s="11">
        <f t="shared" si="3"/>
        <v>0</v>
      </c>
      <c r="O20" s="12">
        <f t="shared" si="7"/>
        <v>0</v>
      </c>
    </row>
    <row r="21" spans="1:15" x14ac:dyDescent="0.2">
      <c r="A21" s="4">
        <v>1999</v>
      </c>
      <c r="B21" s="4" t="s">
        <v>2</v>
      </c>
      <c r="C21" s="2" t="str">
        <f t="shared" si="4"/>
        <v>1999_Males</v>
      </c>
      <c r="D21" s="1">
        <v>3.2499282757270403E-2</v>
      </c>
      <c r="E21" s="9">
        <v>0.47757088293919803</v>
      </c>
      <c r="F21" s="9">
        <v>0.34388818194153897</v>
      </c>
      <c r="G21" s="10">
        <f t="shared" si="5"/>
        <v>0.82145906488073694</v>
      </c>
      <c r="H21" s="9">
        <v>0.178540935119263</v>
      </c>
      <c r="I21" s="23">
        <v>0</v>
      </c>
      <c r="J21" s="13">
        <v>0.191557847585066</v>
      </c>
      <c r="K21" s="11">
        <f t="shared" si="6"/>
        <v>0.808442152414934</v>
      </c>
      <c r="L21" s="11">
        <f t="shared" si="1"/>
        <v>0.15735693034779505</v>
      </c>
      <c r="M21" s="11">
        <f t="shared" si="2"/>
        <v>3.4200917237270936E-2</v>
      </c>
      <c r="N21" s="11">
        <f t="shared" si="3"/>
        <v>0</v>
      </c>
      <c r="O21" s="12">
        <f t="shared" si="7"/>
        <v>0</v>
      </c>
    </row>
    <row r="22" spans="1:15" x14ac:dyDescent="0.2">
      <c r="A22" s="4">
        <v>2000</v>
      </c>
      <c r="B22" s="4" t="s">
        <v>2</v>
      </c>
      <c r="C22" s="2" t="str">
        <f t="shared" si="4"/>
        <v>2000_Males</v>
      </c>
      <c r="D22" s="1">
        <v>3.21074919768548E-2</v>
      </c>
      <c r="E22" s="9">
        <v>0.45810625057293702</v>
      </c>
      <c r="F22" s="9">
        <v>0.35062480877787999</v>
      </c>
      <c r="G22" s="10">
        <f t="shared" si="5"/>
        <v>0.80873105935081702</v>
      </c>
      <c r="H22" s="9">
        <v>0.19126894064918301</v>
      </c>
      <c r="I22" s="23">
        <v>0</v>
      </c>
      <c r="J22" s="13">
        <v>0.19716898272487199</v>
      </c>
      <c r="K22" s="11">
        <f t="shared" si="6"/>
        <v>0.80283101727512807</v>
      </c>
      <c r="L22" s="11">
        <f t="shared" si="1"/>
        <v>0.15945668027020865</v>
      </c>
      <c r="M22" s="11">
        <f t="shared" si="2"/>
        <v>3.7712302454663331E-2</v>
      </c>
      <c r="N22" s="11">
        <f t="shared" si="3"/>
        <v>0</v>
      </c>
      <c r="O22" s="12">
        <f t="shared" si="7"/>
        <v>0</v>
      </c>
    </row>
    <row r="23" spans="1:15" x14ac:dyDescent="0.2">
      <c r="A23" s="4">
        <v>2001</v>
      </c>
      <c r="B23" s="4" t="s">
        <v>2</v>
      </c>
      <c r="C23" s="2" t="str">
        <f t="shared" si="4"/>
        <v>2001_Males</v>
      </c>
      <c r="D23" s="1">
        <v>3.2530148191342499E-2</v>
      </c>
      <c r="E23" s="9">
        <v>0.44319753384362498</v>
      </c>
      <c r="F23" s="9">
        <v>0.35429038229465898</v>
      </c>
      <c r="G23" s="10">
        <f t="shared" si="5"/>
        <v>0.79748791613828396</v>
      </c>
      <c r="H23" s="9">
        <v>0.20251208386171601</v>
      </c>
      <c r="I23" s="23">
        <v>0</v>
      </c>
      <c r="J23" s="13">
        <v>0.20150084891404901</v>
      </c>
      <c r="K23" s="11">
        <f t="shared" si="6"/>
        <v>0.79849915108595093</v>
      </c>
      <c r="L23" s="11">
        <f t="shared" si="1"/>
        <v>0.16069449210056014</v>
      </c>
      <c r="M23" s="11">
        <f t="shared" si="2"/>
        <v>4.0806356813488862E-2</v>
      </c>
      <c r="N23" s="11">
        <f t="shared" si="3"/>
        <v>0</v>
      </c>
      <c r="O23" s="12">
        <f t="shared" si="7"/>
        <v>0</v>
      </c>
    </row>
    <row r="24" spans="1:15" x14ac:dyDescent="0.2">
      <c r="A24" s="4">
        <v>2002</v>
      </c>
      <c r="B24" s="4" t="s">
        <v>2</v>
      </c>
      <c r="C24" s="2" t="str">
        <f t="shared" si="4"/>
        <v>2002_Males</v>
      </c>
      <c r="D24" s="1">
        <v>3.2839536792090701E-2</v>
      </c>
      <c r="E24" s="9">
        <v>0.43283217986245998</v>
      </c>
      <c r="F24" s="9">
        <v>0.355473086519555</v>
      </c>
      <c r="G24" s="10">
        <f t="shared" si="5"/>
        <v>0.78830526638201492</v>
      </c>
      <c r="H24" s="9">
        <v>0.21169473361798499</v>
      </c>
      <c r="I24" s="23">
        <v>0</v>
      </c>
      <c r="J24" s="13">
        <v>0.20517458802758001</v>
      </c>
      <c r="K24" s="11">
        <f t="shared" si="6"/>
        <v>0.79482541197241996</v>
      </c>
      <c r="L24" s="11">
        <f t="shared" si="1"/>
        <v>0.16174020826990163</v>
      </c>
      <c r="M24" s="11">
        <f t="shared" si="2"/>
        <v>4.3434379757678367E-2</v>
      </c>
      <c r="N24" s="11">
        <f t="shared" si="3"/>
        <v>0</v>
      </c>
      <c r="O24" s="12">
        <f t="shared" si="7"/>
        <v>0</v>
      </c>
    </row>
    <row r="25" spans="1:15" x14ac:dyDescent="0.2">
      <c r="A25" s="4">
        <v>2003</v>
      </c>
      <c r="B25" s="4" t="s">
        <v>2</v>
      </c>
      <c r="C25" s="2" t="str">
        <f t="shared" si="4"/>
        <v>2003_Males</v>
      </c>
      <c r="D25" s="1">
        <v>3.3048290388731201E-2</v>
      </c>
      <c r="E25" s="9">
        <v>0.425502889749651</v>
      </c>
      <c r="F25" s="9">
        <v>0.35548898032979198</v>
      </c>
      <c r="G25" s="10">
        <f t="shared" si="5"/>
        <v>0.78099187007944293</v>
      </c>
      <c r="H25" s="9">
        <v>0.21900812992055699</v>
      </c>
      <c r="I25" s="23">
        <v>0</v>
      </c>
      <c r="J25" s="13">
        <v>0.20827437256599601</v>
      </c>
      <c r="K25" s="11">
        <f t="shared" si="6"/>
        <v>0.79172562743400399</v>
      </c>
      <c r="L25" s="11">
        <f t="shared" si="1"/>
        <v>0.16266059171993985</v>
      </c>
      <c r="M25" s="11">
        <f t="shared" si="2"/>
        <v>4.5613780846056141E-2</v>
      </c>
      <c r="N25" s="11">
        <f t="shared" si="3"/>
        <v>0</v>
      </c>
      <c r="O25" s="12">
        <f t="shared" si="7"/>
        <v>0</v>
      </c>
    </row>
    <row r="26" spans="1:15" x14ac:dyDescent="0.2">
      <c r="A26" s="4">
        <v>2004</v>
      </c>
      <c r="B26" s="4" t="s">
        <v>2</v>
      </c>
      <c r="C26" s="2" t="str">
        <f t="shared" si="4"/>
        <v>2004_Males</v>
      </c>
      <c r="D26" s="1">
        <v>3.3071150204590102E-2</v>
      </c>
      <c r="E26" s="9">
        <v>0.420044582087514</v>
      </c>
      <c r="F26" s="9">
        <v>0.354994796656385</v>
      </c>
      <c r="G26" s="10">
        <f t="shared" si="5"/>
        <v>0.77503937874389894</v>
      </c>
      <c r="H26" s="9">
        <v>0.22256607163988801</v>
      </c>
      <c r="I26" s="23">
        <v>2.39454961621355E-3</v>
      </c>
      <c r="J26" s="13">
        <v>0.21090940515302598</v>
      </c>
      <c r="K26" s="11">
        <f t="shared" si="6"/>
        <v>0.78909059484697397</v>
      </c>
      <c r="L26" s="11">
        <f t="shared" si="1"/>
        <v>0.16346309434104653</v>
      </c>
      <c r="M26" s="11">
        <f t="shared" si="2"/>
        <v>4.6941277776814547E-2</v>
      </c>
      <c r="N26" s="11">
        <f t="shared" si="3"/>
        <v>5.0503303516500643E-4</v>
      </c>
      <c r="O26" s="12">
        <f t="shared" si="7"/>
        <v>0</v>
      </c>
    </row>
    <row r="27" spans="1:15" x14ac:dyDescent="0.2">
      <c r="A27" s="4">
        <v>2005</v>
      </c>
      <c r="B27" s="4" t="s">
        <v>2</v>
      </c>
      <c r="C27" s="2" t="str">
        <f t="shared" si="4"/>
        <v>2005_Males</v>
      </c>
      <c r="D27" s="1">
        <v>3.27898429925483E-2</v>
      </c>
      <c r="E27" s="9">
        <v>0.41512385280270098</v>
      </c>
      <c r="F27" s="9">
        <v>0.35413573197367798</v>
      </c>
      <c r="G27" s="10">
        <f t="shared" si="5"/>
        <v>0.76925958477637901</v>
      </c>
      <c r="H27" s="9">
        <v>0.21961701464347699</v>
      </c>
      <c r="I27" s="23">
        <v>1.11234005801452E-2</v>
      </c>
      <c r="J27" s="13">
        <v>0.21321919323032801</v>
      </c>
      <c r="K27" s="11">
        <f t="shared" si="6"/>
        <v>0.78678080676967199</v>
      </c>
      <c r="L27" s="11">
        <f t="shared" si="1"/>
        <v>0.16402090805071665</v>
      </c>
      <c r="M27" s="11">
        <f t="shared" si="2"/>
        <v>4.6826562681935295E-2</v>
      </c>
      <c r="N27" s="11">
        <f t="shared" si="3"/>
        <v>2.3717224976763222E-3</v>
      </c>
      <c r="O27" s="12">
        <f t="shared" si="7"/>
        <v>0</v>
      </c>
    </row>
    <row r="28" spans="1:15" x14ac:dyDescent="0.2">
      <c r="A28" s="5">
        <v>2006</v>
      </c>
      <c r="B28" s="4" t="s">
        <v>2</v>
      </c>
      <c r="C28" s="2" t="str">
        <f t="shared" si="4"/>
        <v>2006_Males</v>
      </c>
      <c r="D28" s="1">
        <v>3.2173105067946399E-2</v>
      </c>
      <c r="E28" s="9">
        <v>0.40933585125036298</v>
      </c>
      <c r="F28" s="9">
        <v>0.35272039400032301</v>
      </c>
      <c r="G28" s="10">
        <f t="shared" si="5"/>
        <v>0.76205624525068605</v>
      </c>
      <c r="H28" s="9">
        <v>0.209711035566331</v>
      </c>
      <c r="I28" s="23">
        <v>2.8232719182983399E-2</v>
      </c>
      <c r="J28" s="13">
        <v>0.215335328189658</v>
      </c>
      <c r="K28" s="11">
        <f t="shared" si="6"/>
        <v>0.78466467181034205</v>
      </c>
      <c r="L28" s="11">
        <f t="shared" si="1"/>
        <v>0.16409763167003499</v>
      </c>
      <c r="M28" s="11">
        <f t="shared" si="2"/>
        <v>4.5158194668668931E-2</v>
      </c>
      <c r="N28" s="11">
        <f t="shared" si="3"/>
        <v>6.0795018509541832E-3</v>
      </c>
      <c r="O28" s="12">
        <f t="shared" si="7"/>
        <v>0</v>
      </c>
    </row>
    <row r="29" spans="1:15" x14ac:dyDescent="0.2">
      <c r="A29" s="2">
        <v>2007</v>
      </c>
      <c r="B29" s="4" t="s">
        <v>2</v>
      </c>
      <c r="C29" s="2" t="str">
        <f t="shared" si="4"/>
        <v>2007_Males</v>
      </c>
      <c r="D29" s="1">
        <v>3.1276640074154698E-2</v>
      </c>
      <c r="E29" s="9">
        <v>0.40166951429152298</v>
      </c>
      <c r="F29" s="9">
        <v>0.350408573500748</v>
      </c>
      <c r="G29" s="10">
        <f t="shared" si="5"/>
        <v>0.75207808779227103</v>
      </c>
      <c r="H29" s="9">
        <v>0.19418537009651601</v>
      </c>
      <c r="I29" s="23">
        <v>5.3736542111212801E-2</v>
      </c>
      <c r="J29" s="13">
        <v>0.21734711419824801</v>
      </c>
      <c r="K29" s="11">
        <f t="shared" si="6"/>
        <v>0.78265288580175196</v>
      </c>
      <c r="L29" s="11">
        <f t="shared" si="1"/>
        <v>0.16346200203338673</v>
      </c>
      <c r="M29" s="11">
        <f t="shared" si="2"/>
        <v>4.2205629809996523E-2</v>
      </c>
      <c r="N29" s="11">
        <f t="shared" si="3"/>
        <v>1.1679482354864731E-2</v>
      </c>
      <c r="O29" s="12">
        <f t="shared" si="7"/>
        <v>0</v>
      </c>
    </row>
    <row r="30" spans="1:15" x14ac:dyDescent="0.2">
      <c r="A30" s="5">
        <v>2008</v>
      </c>
      <c r="B30" s="4" t="s">
        <v>2</v>
      </c>
      <c r="C30" s="2" t="str">
        <f t="shared" si="4"/>
        <v>2008_Males</v>
      </c>
      <c r="D30" s="1">
        <v>3.0271561442819502E-2</v>
      </c>
      <c r="E30" s="9">
        <v>0.391841492353381</v>
      </c>
      <c r="F30" s="9">
        <v>0.34692479441563601</v>
      </c>
      <c r="G30" s="10">
        <f t="shared" si="5"/>
        <v>0.73876628676901701</v>
      </c>
      <c r="H30" s="9">
        <v>0.17781183032672099</v>
      </c>
      <c r="I30" s="23">
        <v>8.3421882904262307E-2</v>
      </c>
      <c r="J30" s="13">
        <v>0.21927205995182197</v>
      </c>
      <c r="K30" s="11">
        <f t="shared" si="6"/>
        <v>0.78072794004817803</v>
      </c>
      <c r="L30" s="11">
        <f t="shared" si="1"/>
        <v>0.16199080552280079</v>
      </c>
      <c r="M30" s="11">
        <f t="shared" si="2"/>
        <v>3.8989166319543959E-2</v>
      </c>
      <c r="N30" s="11">
        <f t="shared" si="3"/>
        <v>1.8292088109477276E-2</v>
      </c>
      <c r="O30" s="12">
        <f t="shared" si="7"/>
        <v>0</v>
      </c>
    </row>
    <row r="31" spans="1:15" x14ac:dyDescent="0.2">
      <c r="A31" s="2">
        <v>2009</v>
      </c>
      <c r="B31" s="4" t="s">
        <v>2</v>
      </c>
      <c r="C31" s="2" t="str">
        <f t="shared" si="4"/>
        <v>2009_Males</v>
      </c>
      <c r="D31" s="1">
        <v>2.92536950082244E-2</v>
      </c>
      <c r="E31" s="9">
        <v>0.38052297784326999</v>
      </c>
      <c r="F31" s="9">
        <v>0.34231470390167901</v>
      </c>
      <c r="G31" s="10">
        <f t="shared" si="5"/>
        <v>0.722837681744949</v>
      </c>
      <c r="H31" s="9">
        <v>0.16545219080590401</v>
      </c>
      <c r="I31" s="23">
        <v>0.111710127449146</v>
      </c>
      <c r="J31" s="13">
        <v>0.22101213499368502</v>
      </c>
      <c r="K31" s="11">
        <f t="shared" si="6"/>
        <v>0.77898786500631501</v>
      </c>
      <c r="L31" s="11">
        <f t="shared" si="1"/>
        <v>0.15975589929633699</v>
      </c>
      <c r="M31" s="11">
        <f t="shared" si="2"/>
        <v>3.6566941929395386E-2</v>
      </c>
      <c r="N31" s="11">
        <f t="shared" si="3"/>
        <v>2.4689293767952415E-2</v>
      </c>
      <c r="O31" s="12">
        <f t="shared" si="7"/>
        <v>0</v>
      </c>
    </row>
    <row r="32" spans="1:15" x14ac:dyDescent="0.2">
      <c r="A32" s="5">
        <v>2010</v>
      </c>
      <c r="B32" s="4" t="s">
        <v>2</v>
      </c>
      <c r="C32" s="2" t="str">
        <f t="shared" si="4"/>
        <v>2010_Males</v>
      </c>
      <c r="D32" s="1">
        <v>2.81730279477885E-2</v>
      </c>
      <c r="E32" s="9">
        <v>0.368502682628772</v>
      </c>
      <c r="F32" s="9">
        <v>0.33675441892304597</v>
      </c>
      <c r="G32" s="10">
        <f t="shared" si="5"/>
        <v>0.70525710155181798</v>
      </c>
      <c r="H32" s="9">
        <v>0.153640620606314</v>
      </c>
      <c r="I32" s="23">
        <v>0.14110227784186799</v>
      </c>
      <c r="J32" s="13">
        <v>0.22247287719891598</v>
      </c>
      <c r="K32" s="11">
        <f t="shared" si="6"/>
        <v>0.77752712280108405</v>
      </c>
      <c r="L32" s="11">
        <f t="shared" si="1"/>
        <v>0.15690057654720102</v>
      </c>
      <c r="M32" s="11">
        <f t="shared" si="2"/>
        <v>3.4180870920913736E-2</v>
      </c>
      <c r="N32" s="11">
        <f t="shared" si="3"/>
        <v>3.1391429730801224E-2</v>
      </c>
      <c r="O32" s="12">
        <f t="shared" si="7"/>
        <v>0</v>
      </c>
    </row>
    <row r="33" spans="1:16" x14ac:dyDescent="0.2">
      <c r="A33" s="2">
        <v>2011</v>
      </c>
      <c r="B33" s="4" t="s">
        <v>2</v>
      </c>
      <c r="C33" s="2" t="str">
        <f t="shared" si="4"/>
        <v>2011_Males</v>
      </c>
      <c r="D33" s="1">
        <v>2.6525428815618701E-2</v>
      </c>
      <c r="E33" s="9">
        <v>0.35586281966226002</v>
      </c>
      <c r="F33" s="9">
        <v>0.32512140083506103</v>
      </c>
      <c r="G33" s="10">
        <f t="shared" si="5"/>
        <v>0.6809842204973211</v>
      </c>
      <c r="H33" s="9">
        <v>0.14512900441895099</v>
      </c>
      <c r="I33" s="23">
        <v>0.17388677508372799</v>
      </c>
      <c r="J33" s="13">
        <v>0.22367434736407699</v>
      </c>
      <c r="K33" s="11">
        <f t="shared" si="6"/>
        <v>0.77632565263592301</v>
      </c>
      <c r="L33" s="11">
        <f t="shared" si="1"/>
        <v>0.152318701084973</v>
      </c>
      <c r="M33" s="11">
        <f t="shared" si="2"/>
        <v>3.2461635347007106E-2</v>
      </c>
      <c r="N33" s="11">
        <f t="shared" si="3"/>
        <v>3.8894010932096899E-2</v>
      </c>
      <c r="O33" s="12">
        <f t="shared" si="7"/>
        <v>0.47742868490789064</v>
      </c>
    </row>
    <row r="34" spans="1:16" x14ac:dyDescent="0.2">
      <c r="A34" s="2">
        <v>2012</v>
      </c>
      <c r="B34" s="4" t="s">
        <v>2</v>
      </c>
      <c r="C34" s="2" t="str">
        <f t="shared" si="4"/>
        <v>2012_Males</v>
      </c>
      <c r="D34" s="1">
        <v>2.4193349991952801E-2</v>
      </c>
      <c r="E34" s="9">
        <v>0.34222902516430198</v>
      </c>
      <c r="F34" s="9">
        <v>0.29433940466276298</v>
      </c>
      <c r="G34" s="10">
        <f t="shared" si="5"/>
        <v>0.63656842982706496</v>
      </c>
      <c r="H34" s="9">
        <v>0.15201272831724399</v>
      </c>
      <c r="I34" s="23">
        <v>0.21141884185569099</v>
      </c>
      <c r="J34" s="13">
        <v>0.22361335853707501</v>
      </c>
      <c r="K34" s="11">
        <f t="shared" si="6"/>
        <v>0.77638664146292502</v>
      </c>
      <c r="L34" s="11">
        <f t="shared" si="1"/>
        <v>0.14234520453230234</v>
      </c>
      <c r="M34" s="11">
        <f t="shared" si="2"/>
        <v>3.3992076719402853E-2</v>
      </c>
      <c r="N34" s="11">
        <f t="shared" si="3"/>
        <v>4.727607728536979E-2</v>
      </c>
      <c r="O34" s="12">
        <f t="shared" si="7"/>
        <v>0.46238454637583187</v>
      </c>
    </row>
    <row r="35" spans="1:16" x14ac:dyDescent="0.2">
      <c r="A35" s="2">
        <v>2013</v>
      </c>
      <c r="B35" s="4" t="s">
        <v>2</v>
      </c>
      <c r="C35" s="2" t="str">
        <f t="shared" si="4"/>
        <v>2013_Males</v>
      </c>
      <c r="D35" s="1">
        <v>2.1863502121561101E-2</v>
      </c>
      <c r="E35" s="9">
        <v>0.32717523307788099</v>
      </c>
      <c r="F35" s="9">
        <v>0.27162382706640298</v>
      </c>
      <c r="G35" s="10">
        <f t="shared" si="5"/>
        <v>0.59879906014428397</v>
      </c>
      <c r="H35" s="9">
        <v>0.15232550970332401</v>
      </c>
      <c r="I35" s="23">
        <v>0.248875430152391</v>
      </c>
      <c r="J35" s="13">
        <v>0.221983883047421</v>
      </c>
      <c r="K35" s="11">
        <f t="shared" si="6"/>
        <v>0.778016116952579</v>
      </c>
      <c r="L35" s="11">
        <f t="shared" si="1"/>
        <v>0.13292374053597436</v>
      </c>
      <c r="M35" s="11">
        <f t="shared" si="2"/>
        <v>3.3813808131121469E-2</v>
      </c>
      <c r="N35" s="11">
        <f t="shared" si="3"/>
        <v>5.524633438032496E-2</v>
      </c>
      <c r="O35" s="12">
        <f t="shared" si="7"/>
        <v>0.45361431763261906</v>
      </c>
    </row>
    <row r="36" spans="1:16" x14ac:dyDescent="0.2">
      <c r="A36" s="2">
        <v>2014</v>
      </c>
      <c r="B36" s="4" t="s">
        <v>2</v>
      </c>
      <c r="C36" s="2" t="str">
        <f t="shared" si="4"/>
        <v>2014_Males</v>
      </c>
      <c r="D36" s="1">
        <v>1.9662343388397202E-2</v>
      </c>
      <c r="E36" s="9">
        <v>0.311039839174444</v>
      </c>
      <c r="F36" s="9">
        <v>0.25351807366854701</v>
      </c>
      <c r="G36" s="10">
        <f t="shared" si="5"/>
        <v>0.56455791284299095</v>
      </c>
      <c r="H36" s="9">
        <v>0.149200172890191</v>
      </c>
      <c r="I36" s="23">
        <v>0.286241914266817</v>
      </c>
      <c r="J36" s="13">
        <v>0.219101437049639</v>
      </c>
      <c r="K36" s="11">
        <f t="shared" si="6"/>
        <v>0.78089856295036097</v>
      </c>
      <c r="L36" s="11">
        <f t="shared" si="1"/>
        <v>0.12369545000164416</v>
      </c>
      <c r="M36" s="11">
        <f t="shared" si="2"/>
        <v>3.2689972288295441E-2</v>
      </c>
      <c r="N36" s="11">
        <f t="shared" si="3"/>
        <v>6.2716014759699165E-2</v>
      </c>
      <c r="O36" s="12">
        <f t="shared" si="7"/>
        <v>0.44905592128163624</v>
      </c>
    </row>
    <row r="37" spans="1:16" x14ac:dyDescent="0.2">
      <c r="A37" s="2">
        <v>2015</v>
      </c>
      <c r="B37" s="4" t="s">
        <v>2</v>
      </c>
      <c r="C37" s="2" t="str">
        <f t="shared" si="4"/>
        <v>2015_Males</v>
      </c>
      <c r="D37" s="1">
        <v>1.74225158423553E-2</v>
      </c>
      <c r="E37" s="9">
        <v>0.29138106901713701</v>
      </c>
      <c r="F37" s="9">
        <v>0.239708838024764</v>
      </c>
      <c r="G37" s="10">
        <f t="shared" si="5"/>
        <v>0.53108990704190107</v>
      </c>
      <c r="H37" s="9">
        <v>0.145149464852949</v>
      </c>
      <c r="I37" s="23">
        <v>0.32376062810514999</v>
      </c>
      <c r="J37" s="13">
        <v>0.215239223373136</v>
      </c>
      <c r="K37" s="11">
        <f t="shared" si="6"/>
        <v>0.78476077662686405</v>
      </c>
      <c r="L37" s="11">
        <f t="shared" si="1"/>
        <v>0.11431137913300977</v>
      </c>
      <c r="M37" s="11">
        <f t="shared" si="2"/>
        <v>3.1241858087975041E-2</v>
      </c>
      <c r="N37" s="11">
        <f t="shared" si="3"/>
        <v>6.96859861521512E-2</v>
      </c>
      <c r="O37" s="12">
        <f t="shared" si="7"/>
        <v>0.45135265205831121</v>
      </c>
    </row>
    <row r="38" spans="1:16" x14ac:dyDescent="0.2">
      <c r="A38" s="2">
        <v>2016</v>
      </c>
      <c r="B38" s="4" t="s">
        <v>2</v>
      </c>
      <c r="C38" s="2" t="str">
        <f t="shared" si="4"/>
        <v>2016_Males</v>
      </c>
      <c r="D38" s="1">
        <v>1.51950173776167E-2</v>
      </c>
      <c r="E38" s="9">
        <v>0.25983137597970302</v>
      </c>
      <c r="F38" s="9">
        <v>0.23279106033573499</v>
      </c>
      <c r="G38" s="10">
        <f t="shared" si="5"/>
        <v>0.49262243631543801</v>
      </c>
      <c r="H38" s="9">
        <v>0.14520252808249301</v>
      </c>
      <c r="I38" s="23">
        <v>0.36217503560206799</v>
      </c>
      <c r="J38" s="13">
        <v>0.21028435146470698</v>
      </c>
      <c r="K38" s="11">
        <f t="shared" si="6"/>
        <v>0.78971564853529297</v>
      </c>
      <c r="L38" s="11">
        <f t="shared" si="1"/>
        <v>0.10359078953755579</v>
      </c>
      <c r="M38" s="11">
        <f t="shared" si="2"/>
        <v>3.0533819448862944E-2</v>
      </c>
      <c r="N38" s="11">
        <f t="shared" si="3"/>
        <v>7.6159742478288023E-2</v>
      </c>
      <c r="O38" s="12">
        <f t="shared" si="7"/>
        <v>1</v>
      </c>
    </row>
    <row r="39" spans="1:16" x14ac:dyDescent="0.2">
      <c r="A39" s="5">
        <v>2017</v>
      </c>
      <c r="B39" s="4" t="s">
        <v>2</v>
      </c>
      <c r="C39" s="2" t="str">
        <f t="shared" si="4"/>
        <v>2017_Males</v>
      </c>
      <c r="D39" s="1">
        <v>1.40197149315532E-2</v>
      </c>
      <c r="E39" s="9">
        <v>0.23779812657131799</v>
      </c>
      <c r="F39" s="9">
        <v>0.228395051237719</v>
      </c>
      <c r="G39" s="10">
        <f t="shared" si="5"/>
        <v>0.46619317780903702</v>
      </c>
      <c r="H39" s="9">
        <v>0.14814807038207101</v>
      </c>
      <c r="I39" s="23">
        <v>0.38565875180889198</v>
      </c>
      <c r="J39" s="13">
        <v>0.204258928542878</v>
      </c>
      <c r="K39" s="11">
        <f t="shared" si="6"/>
        <v>0.79574107145712203</v>
      </c>
      <c r="L39" s="11">
        <f t="shared" si="1"/>
        <v>9.5224118993273307E-2</v>
      </c>
      <c r="M39" s="11">
        <f t="shared" si="2"/>
        <v>3.0260566121936703E-2</v>
      </c>
      <c r="N39" s="11">
        <f t="shared" si="3"/>
        <v>7.8774243427667992E-2</v>
      </c>
      <c r="O39" s="12">
        <f t="shared" si="7"/>
        <v>1</v>
      </c>
    </row>
    <row r="40" spans="1:16" x14ac:dyDescent="0.2">
      <c r="A40" s="5">
        <v>2018</v>
      </c>
      <c r="B40" s="4" t="s">
        <v>2</v>
      </c>
      <c r="C40" s="2" t="str">
        <f t="shared" si="4"/>
        <v>2018_Males</v>
      </c>
      <c r="D40" s="1">
        <v>1.3376727224560101E-2</v>
      </c>
      <c r="E40" s="14">
        <v>0.22541166316077901</v>
      </c>
      <c r="F40" s="14">
        <v>0.226429313421633</v>
      </c>
      <c r="G40" s="10">
        <f t="shared" si="5"/>
        <v>0.45184097658241201</v>
      </c>
      <c r="H40" s="14">
        <v>0.153235196293283</v>
      </c>
      <c r="I40" s="23">
        <v>0.39492382712430402</v>
      </c>
      <c r="J40" s="13">
        <f>J39+J39-J38</f>
        <v>0.19823350562104902</v>
      </c>
      <c r="K40" s="11">
        <v>0.802194310083988</v>
      </c>
      <c r="L40" s="11">
        <v>8.9355768607496E-2</v>
      </c>
      <c r="M40" s="11">
        <v>3.0324180341553899E-2</v>
      </c>
      <c r="N40" s="11">
        <v>7.8125740966962606E-2</v>
      </c>
      <c r="O40" s="12">
        <f t="shared" si="7"/>
        <v>1</v>
      </c>
      <c r="P40" s="12"/>
    </row>
    <row r="41" spans="1:16" x14ac:dyDescent="0.2">
      <c r="A41" s="5">
        <v>2019</v>
      </c>
      <c r="B41" s="4" t="s">
        <v>2</v>
      </c>
      <c r="C41" s="2" t="str">
        <f t="shared" si="4"/>
        <v>2019_Males</v>
      </c>
      <c r="D41" s="1">
        <v>1.2876317845946702E-2</v>
      </c>
      <c r="E41" s="14"/>
      <c r="F41" s="14"/>
      <c r="G41" s="10">
        <f>L41/$J41</f>
        <v>0.44317630108685852</v>
      </c>
      <c r="H41" s="10">
        <f>1-G41-I41</f>
        <v>0.15812229638505942</v>
      </c>
      <c r="I41" s="23">
        <v>0.39870140252808201</v>
      </c>
      <c r="J41" s="9">
        <v>0.1911983582765221</v>
      </c>
      <c r="K41" s="11">
        <v>0.80880164172347901</v>
      </c>
      <c r="L41" s="11">
        <v>8.4734581194868999E-2</v>
      </c>
      <c r="M41" s="11">
        <v>3.0225581405550699E-2</v>
      </c>
      <c r="N41" s="11">
        <v>7.6238195676102405E-2</v>
      </c>
      <c r="O41" s="12">
        <f t="shared" si="7"/>
        <v>1</v>
      </c>
      <c r="P41" s="12"/>
    </row>
    <row r="42" spans="1:16" x14ac:dyDescent="0.2">
      <c r="A42" s="5">
        <v>2020</v>
      </c>
      <c r="B42" s="4" t="s">
        <v>2</v>
      </c>
      <c r="C42" s="2" t="str">
        <f t="shared" si="4"/>
        <v>2020_Males</v>
      </c>
      <c r="D42" s="1">
        <v>1.2501816496824201E-2</v>
      </c>
      <c r="E42" s="14"/>
      <c r="F42" s="14"/>
      <c r="G42" s="10">
        <f t="shared" ref="G42:G50" si="8">L42/$J42</f>
        <v>0.43806719225669799</v>
      </c>
      <c r="H42" s="10">
        <f t="shared" ref="H42:H50" si="9">1-G42-I42</f>
        <v>0.16162885275572303</v>
      </c>
      <c r="I42" s="23">
        <v>0.40030395498757898</v>
      </c>
      <c r="J42" s="9">
        <v>0.1845693798237687</v>
      </c>
      <c r="K42" s="11">
        <v>0.81543062017623202</v>
      </c>
      <c r="L42" s="11">
        <v>8.0853789995958394E-2</v>
      </c>
      <c r="M42" s="11">
        <v>2.98253000198372E-2</v>
      </c>
      <c r="N42" s="11">
        <v>7.3890289807973103E-2</v>
      </c>
      <c r="O42" s="12">
        <f t="shared" si="7"/>
        <v>1</v>
      </c>
      <c r="P42" s="12"/>
    </row>
    <row r="43" spans="1:16" x14ac:dyDescent="0.2">
      <c r="A43" s="5">
        <v>2021</v>
      </c>
      <c r="B43" s="4" t="s">
        <v>2</v>
      </c>
      <c r="C43" s="2" t="str">
        <f t="shared" si="4"/>
        <v>2021_Males</v>
      </c>
      <c r="D43" s="1">
        <v>1.2187086012479E-2</v>
      </c>
      <c r="E43" s="14"/>
      <c r="F43" s="14"/>
      <c r="G43" s="10">
        <f t="shared" si="8"/>
        <v>0.43540904574475803</v>
      </c>
      <c r="H43" s="10">
        <f t="shared" si="9"/>
        <v>0.16371997875605798</v>
      </c>
      <c r="I43" s="23">
        <v>0.40087097549918399</v>
      </c>
      <c r="J43" s="9">
        <v>0.17910718907107381</v>
      </c>
      <c r="K43" s="11">
        <v>0.82089281092892596</v>
      </c>
      <c r="L43" s="11">
        <v>7.7984890279462205E-2</v>
      </c>
      <c r="M43" s="11">
        <v>2.9317816392590498E-2</v>
      </c>
      <c r="N43" s="11">
        <v>7.1804482399021097E-2</v>
      </c>
      <c r="O43" s="12">
        <f t="shared" si="7"/>
        <v>1</v>
      </c>
      <c r="P43" s="12"/>
    </row>
    <row r="44" spans="1:16" x14ac:dyDescent="0.2">
      <c r="A44" s="5">
        <v>2022</v>
      </c>
      <c r="B44" s="4" t="s">
        <v>2</v>
      </c>
      <c r="C44" s="2" t="str">
        <f t="shared" si="4"/>
        <v>2022_Males</v>
      </c>
      <c r="D44" s="1">
        <v>1.1890557769748801E-2</v>
      </c>
      <c r="E44" s="14"/>
      <c r="F44" s="14"/>
      <c r="G44" s="10">
        <f t="shared" si="8"/>
        <v>0.43359197431197111</v>
      </c>
      <c r="H44" s="10">
        <f t="shared" si="9"/>
        <v>0.16535829539128882</v>
      </c>
      <c r="I44" s="23">
        <v>0.40104973029674001</v>
      </c>
      <c r="J44" s="9">
        <v>0.17272154947552781</v>
      </c>
      <c r="K44" s="11">
        <v>0.82727845052447202</v>
      </c>
      <c r="L44" s="11">
        <v>7.4890677643316902E-2</v>
      </c>
      <c r="M44" s="11">
        <v>2.8556363477548401E-2</v>
      </c>
      <c r="N44" s="11">
        <v>6.9274508354662506E-2</v>
      </c>
      <c r="O44" s="12">
        <f t="shared" si="7"/>
        <v>1</v>
      </c>
      <c r="P44" s="12"/>
    </row>
    <row r="45" spans="1:16" x14ac:dyDescent="0.2">
      <c r="A45" s="5">
        <v>2023</v>
      </c>
      <c r="B45" s="4" t="s">
        <v>2</v>
      </c>
      <c r="C45" s="2" t="str">
        <f t="shared" si="4"/>
        <v>2023_Males</v>
      </c>
      <c r="D45" s="1">
        <v>1.1610588168792499E-2</v>
      </c>
      <c r="E45" s="14"/>
      <c r="F45" s="14"/>
      <c r="G45" s="10">
        <f t="shared" si="8"/>
        <v>0.43289891555680249</v>
      </c>
      <c r="H45" s="10">
        <f t="shared" si="9"/>
        <v>0.16615832661796354</v>
      </c>
      <c r="I45" s="23">
        <v>0.40094275782523398</v>
      </c>
      <c r="J45" s="9">
        <v>0.16656110674054142</v>
      </c>
      <c r="K45" s="11">
        <v>0.83343889325945897</v>
      </c>
      <c r="L45" s="11">
        <v>7.2104122481921204E-2</v>
      </c>
      <c r="M45" s="11">
        <v>2.7671965777930699E-2</v>
      </c>
      <c r="N45" s="11">
        <v>6.6785018480689504E-2</v>
      </c>
      <c r="O45" s="12">
        <f t="shared" si="7"/>
        <v>1</v>
      </c>
      <c r="P45" s="12"/>
    </row>
    <row r="46" spans="1:16" x14ac:dyDescent="0.2">
      <c r="A46" s="5">
        <v>2024</v>
      </c>
      <c r="B46" s="4" t="s">
        <v>2</v>
      </c>
      <c r="C46" s="2" t="str">
        <f t="shared" si="4"/>
        <v>2024_Males</v>
      </c>
      <c r="D46" s="1">
        <v>1.1345430566982E-2</v>
      </c>
      <c r="E46" s="14"/>
      <c r="F46" s="14"/>
      <c r="G46" s="10">
        <f t="shared" si="8"/>
        <v>0.43306468021287275</v>
      </c>
      <c r="H46" s="10">
        <f t="shared" si="9"/>
        <v>0.16626443727659418</v>
      </c>
      <c r="I46" s="23">
        <v>0.40067088251053301</v>
      </c>
      <c r="J46" s="9">
        <v>0.16066002349162661</v>
      </c>
      <c r="K46" s="11">
        <v>0.839339976508373</v>
      </c>
      <c r="L46" s="11">
        <v>6.9576181696393902E-2</v>
      </c>
      <c r="M46" s="11">
        <v>2.67094758048954E-2</v>
      </c>
      <c r="N46" s="11">
        <v>6.4374365990337301E-2</v>
      </c>
      <c r="O46" s="12">
        <f t="shared" si="7"/>
        <v>1</v>
      </c>
      <c r="P46" s="12"/>
    </row>
    <row r="47" spans="1:16" x14ac:dyDescent="0.2">
      <c r="A47" s="5">
        <v>2025</v>
      </c>
      <c r="B47" s="4" t="s">
        <v>2</v>
      </c>
      <c r="C47" s="2" t="str">
        <f t="shared" si="4"/>
        <v>2025_Males</v>
      </c>
      <c r="D47" s="1">
        <v>1.1095250622686702E-2</v>
      </c>
      <c r="E47" s="14"/>
      <c r="F47" s="14"/>
      <c r="G47" s="10">
        <f t="shared" si="8"/>
        <v>0.43386972069390206</v>
      </c>
      <c r="H47" s="10">
        <f t="shared" si="9"/>
        <v>0.16583699728884893</v>
      </c>
      <c r="I47" s="23">
        <v>0.40029328201724901</v>
      </c>
      <c r="J47" s="9">
        <v>0.15504328460949579</v>
      </c>
      <c r="K47" s="11">
        <v>0.84495671539050399</v>
      </c>
      <c r="L47" s="11">
        <v>6.72685865889871E-2</v>
      </c>
      <c r="M47" s="11">
        <v>2.57102150142818E-2</v>
      </c>
      <c r="N47" s="11">
        <v>6.2064483006226898E-2</v>
      </c>
      <c r="O47" s="12">
        <f t="shared" si="7"/>
        <v>1</v>
      </c>
      <c r="P47" s="12"/>
    </row>
    <row r="48" spans="1:16" x14ac:dyDescent="0.2">
      <c r="A48" s="5">
        <v>2026</v>
      </c>
      <c r="B48" s="4" t="s">
        <v>2</v>
      </c>
      <c r="C48" s="2" t="str">
        <f t="shared" si="4"/>
        <v>2026_Males</v>
      </c>
      <c r="D48" s="1">
        <v>1.0860238996860502E-2</v>
      </c>
      <c r="E48" s="14"/>
      <c r="F48" s="14"/>
      <c r="G48" s="10">
        <f t="shared" si="8"/>
        <v>0.43516649539928798</v>
      </c>
      <c r="H48" s="10">
        <f t="shared" si="9"/>
        <v>0.16499217173165703</v>
      </c>
      <c r="I48" s="23">
        <v>0.39984133286905499</v>
      </c>
      <c r="J48" s="9">
        <v>0.14972881392057261</v>
      </c>
      <c r="K48" s="11">
        <v>0.85027118607942598</v>
      </c>
      <c r="L48" s="11">
        <v>6.5156963214107702E-2</v>
      </c>
      <c r="M48" s="11">
        <v>2.4703149956624301E-2</v>
      </c>
      <c r="N48" s="11">
        <v>5.9868700749840603E-2</v>
      </c>
      <c r="O48" s="12">
        <f t="shared" si="7"/>
        <v>1</v>
      </c>
      <c r="P48" s="12"/>
    </row>
    <row r="49" spans="1:17" x14ac:dyDescent="0.2">
      <c r="A49" s="5">
        <v>2027</v>
      </c>
      <c r="B49" s="4" t="s">
        <v>2</v>
      </c>
      <c r="C49" s="2" t="str">
        <f t="shared" si="4"/>
        <v>2027_Males</v>
      </c>
      <c r="D49" s="1">
        <v>1.0639995485582601E-2</v>
      </c>
      <c r="E49" s="14"/>
      <c r="F49" s="14"/>
      <c r="G49" s="10">
        <f t="shared" si="8"/>
        <v>0.43681715276185856</v>
      </c>
      <c r="H49" s="10">
        <f t="shared" si="9"/>
        <v>0.1638464369382755</v>
      </c>
      <c r="I49" s="23">
        <v>0.399336410299866</v>
      </c>
      <c r="J49" s="9">
        <v>0.14472817167606389</v>
      </c>
      <c r="K49" s="11">
        <v>0.855271828323936</v>
      </c>
      <c r="L49" s="11">
        <v>6.3219747875967694E-2</v>
      </c>
      <c r="M49" s="11">
        <v>2.3712936035769999E-2</v>
      </c>
      <c r="N49" s="11">
        <v>5.7795487764326199E-2</v>
      </c>
      <c r="O49" s="12">
        <f t="shared" si="7"/>
        <v>1</v>
      </c>
      <c r="P49" s="12"/>
    </row>
    <row r="50" spans="1:17" s="21" customFormat="1" x14ac:dyDescent="0.2">
      <c r="A50" s="15">
        <v>2028</v>
      </c>
      <c r="B50" s="16" t="s">
        <v>2</v>
      </c>
      <c r="C50" s="17" t="str">
        <f t="shared" si="4"/>
        <v>2028_Males</v>
      </c>
      <c r="D50" s="18">
        <v>1.0433635292974801E-2</v>
      </c>
      <c r="E50" s="19"/>
      <c r="F50" s="14"/>
      <c r="G50" s="10">
        <f t="shared" si="8"/>
        <v>0.43870578058011739</v>
      </c>
      <c r="H50" s="10">
        <f t="shared" si="9"/>
        <v>0.16249795555850466</v>
      </c>
      <c r="I50" s="23">
        <v>0.39879626386137801</v>
      </c>
      <c r="J50" s="9">
        <v>0.1400465445599168</v>
      </c>
      <c r="K50" s="20">
        <v>0.85995345544008295</v>
      </c>
      <c r="L50" s="20">
        <v>6.1439228648706497E-2</v>
      </c>
      <c r="M50" s="20">
        <v>2.2757605973813402E-2</v>
      </c>
      <c r="N50" s="20">
        <v>5.5849709937396901E-2</v>
      </c>
      <c r="O50" s="12">
        <f t="shared" si="7"/>
        <v>1</v>
      </c>
      <c r="P50" s="12"/>
      <c r="Q50" s="3"/>
    </row>
    <row r="51" spans="1:17" x14ac:dyDescent="0.2">
      <c r="A51" s="5">
        <v>1980</v>
      </c>
      <c r="B51" s="4" t="s">
        <v>3</v>
      </c>
      <c r="C51" s="2" t="str">
        <f t="shared" ref="C51:C60" si="10">CONCATENATE(A51,"_",B51)</f>
        <v>1980_Females</v>
      </c>
      <c r="D51" s="9">
        <v>6.7504399999999997E-4</v>
      </c>
      <c r="E51" s="14"/>
      <c r="F51" s="14"/>
      <c r="G51" s="10"/>
      <c r="H51" s="14"/>
      <c r="I51" s="24"/>
      <c r="J51" s="13"/>
      <c r="K51" s="11"/>
      <c r="L51" s="11"/>
      <c r="M51" s="11"/>
      <c r="N51" s="11"/>
      <c r="O51" s="12"/>
    </row>
    <row r="52" spans="1:17" x14ac:dyDescent="0.2">
      <c r="A52" s="5">
        <v>1981</v>
      </c>
      <c r="B52" s="4" t="s">
        <v>3</v>
      </c>
      <c r="C52" s="2" t="str">
        <f t="shared" si="10"/>
        <v>1981_Females</v>
      </c>
      <c r="D52" s="9">
        <v>1.215079E-3</v>
      </c>
      <c r="E52" s="14"/>
      <c r="F52" s="14"/>
      <c r="G52" s="10"/>
      <c r="H52" s="14"/>
      <c r="I52" s="24"/>
      <c r="J52" s="13"/>
      <c r="K52" s="11"/>
      <c r="L52" s="11"/>
      <c r="M52" s="11"/>
      <c r="N52" s="11"/>
      <c r="O52" s="12"/>
    </row>
    <row r="53" spans="1:17" x14ac:dyDescent="0.2">
      <c r="A53" s="5">
        <v>1982</v>
      </c>
      <c r="B53" s="4" t="s">
        <v>3</v>
      </c>
      <c r="C53" s="2" t="str">
        <f t="shared" si="10"/>
        <v>1982_Females</v>
      </c>
      <c r="D53" s="9">
        <v>1.8361199999999999E-3</v>
      </c>
      <c r="E53" s="14"/>
      <c r="F53" s="14"/>
      <c r="G53" s="10"/>
      <c r="H53" s="14"/>
      <c r="I53" s="24"/>
      <c r="J53" s="13"/>
      <c r="K53" s="11"/>
      <c r="L53" s="11"/>
      <c r="M53" s="11"/>
      <c r="N53" s="11"/>
      <c r="O53" s="12"/>
    </row>
    <row r="54" spans="1:17" x14ac:dyDescent="0.2">
      <c r="A54" s="5">
        <v>1983</v>
      </c>
      <c r="B54" s="4" t="s">
        <v>3</v>
      </c>
      <c r="C54" s="2" t="str">
        <f t="shared" si="10"/>
        <v>1983_Females</v>
      </c>
      <c r="D54" s="9">
        <v>2.0845360000000001E-3</v>
      </c>
      <c r="E54" s="14"/>
      <c r="F54" s="14"/>
      <c r="G54" s="10"/>
      <c r="H54" s="14"/>
      <c r="I54" s="24"/>
      <c r="J54" s="13"/>
      <c r="K54" s="11"/>
      <c r="L54" s="11"/>
      <c r="M54" s="11"/>
      <c r="N54" s="11"/>
      <c r="O54" s="12"/>
    </row>
    <row r="55" spans="1:17" x14ac:dyDescent="0.2">
      <c r="A55" s="5">
        <v>1984</v>
      </c>
      <c r="B55" s="4" t="s">
        <v>3</v>
      </c>
      <c r="C55" s="2" t="str">
        <f t="shared" si="10"/>
        <v>1984_Females</v>
      </c>
      <c r="D55" s="9">
        <v>2.7298779999999998E-3</v>
      </c>
      <c r="E55" s="14"/>
      <c r="F55" s="14"/>
      <c r="G55" s="10"/>
      <c r="H55" s="14"/>
      <c r="I55" s="24"/>
      <c r="J55" s="13"/>
      <c r="K55" s="11"/>
      <c r="L55" s="11"/>
      <c r="M55" s="11"/>
      <c r="N55" s="11"/>
      <c r="O55" s="12"/>
    </row>
    <row r="56" spans="1:17" x14ac:dyDescent="0.2">
      <c r="A56" s="5">
        <v>1985</v>
      </c>
      <c r="B56" s="4" t="s">
        <v>3</v>
      </c>
      <c r="C56" s="2" t="str">
        <f t="shared" si="10"/>
        <v>1985_Females</v>
      </c>
      <c r="D56" s="9">
        <v>6.1050979999999998E-3</v>
      </c>
      <c r="E56" s="14"/>
      <c r="F56" s="14"/>
      <c r="G56" s="10"/>
      <c r="H56" s="14"/>
      <c r="I56" s="24"/>
      <c r="J56" s="13"/>
      <c r="K56" s="11"/>
      <c r="L56" s="11"/>
      <c r="M56" s="11"/>
      <c r="N56" s="11"/>
      <c r="O56" s="12"/>
    </row>
    <row r="57" spans="1:17" x14ac:dyDescent="0.2">
      <c r="A57" s="5">
        <v>1986</v>
      </c>
      <c r="B57" s="4" t="s">
        <v>3</v>
      </c>
      <c r="C57" s="2" t="str">
        <f t="shared" si="10"/>
        <v>1986_Females</v>
      </c>
      <c r="D57" s="9">
        <v>9.4803179999999997E-3</v>
      </c>
      <c r="E57" s="14"/>
      <c r="F57" s="14"/>
      <c r="G57" s="10"/>
      <c r="H57" s="14"/>
      <c r="I57" s="24"/>
      <c r="J57" s="13"/>
      <c r="K57" s="11"/>
      <c r="L57" s="11"/>
      <c r="M57" s="11"/>
      <c r="N57" s="11"/>
      <c r="O57" s="12"/>
    </row>
    <row r="58" spans="1:17" x14ac:dyDescent="0.2">
      <c r="A58" s="5">
        <v>1987</v>
      </c>
      <c r="B58" s="4" t="s">
        <v>3</v>
      </c>
      <c r="C58" s="2" t="str">
        <f t="shared" si="10"/>
        <v>1987_Females</v>
      </c>
      <c r="D58" s="9">
        <v>1.2855538E-2</v>
      </c>
      <c r="E58" s="14"/>
      <c r="F58" s="14"/>
      <c r="G58" s="10"/>
      <c r="H58" s="14"/>
      <c r="I58" s="24"/>
      <c r="J58" s="13"/>
      <c r="K58" s="11"/>
      <c r="L58" s="11"/>
      <c r="M58" s="11"/>
      <c r="N58" s="11"/>
      <c r="O58" s="12"/>
    </row>
    <row r="59" spans="1:17" x14ac:dyDescent="0.2">
      <c r="A59" s="5">
        <v>1988</v>
      </c>
      <c r="B59" s="4" t="s">
        <v>3</v>
      </c>
      <c r="C59" s="2" t="str">
        <f t="shared" si="10"/>
        <v>1988_Females</v>
      </c>
      <c r="D59" s="9">
        <v>1.6230756999999998E-2</v>
      </c>
      <c r="E59" s="14"/>
      <c r="F59" s="14"/>
      <c r="G59" s="10"/>
      <c r="H59" s="14"/>
      <c r="I59" s="24"/>
      <c r="J59" s="13"/>
      <c r="K59" s="11"/>
      <c r="L59" s="11"/>
      <c r="M59" s="11"/>
      <c r="N59" s="11"/>
      <c r="O59" s="12"/>
    </row>
    <row r="60" spans="1:17" x14ac:dyDescent="0.2">
      <c r="A60" s="5">
        <v>1989</v>
      </c>
      <c r="B60" s="4" t="s">
        <v>3</v>
      </c>
      <c r="C60" s="2" t="str">
        <f t="shared" si="10"/>
        <v>1989_Females</v>
      </c>
      <c r="D60" s="9">
        <v>2.0281021E-2</v>
      </c>
      <c r="E60" s="14"/>
      <c r="F60" s="14"/>
      <c r="G60" s="10"/>
      <c r="H60" s="14"/>
      <c r="I60" s="24"/>
      <c r="J60" s="13"/>
      <c r="K60" s="11"/>
      <c r="L60" s="11"/>
      <c r="M60" s="11"/>
      <c r="N60" s="11"/>
      <c r="O60" s="12"/>
    </row>
    <row r="61" spans="1:17" x14ac:dyDescent="0.2">
      <c r="A61" s="4">
        <v>1990</v>
      </c>
      <c r="B61" s="4" t="s">
        <v>3</v>
      </c>
      <c r="C61" s="2" t="str">
        <f t="shared" si="4"/>
        <v>1990_Females</v>
      </c>
      <c r="D61" s="1">
        <v>3.7127418978589399E-2</v>
      </c>
      <c r="E61" s="9">
        <v>0.73590782229729002</v>
      </c>
      <c r="F61" s="9">
        <v>0.19943203226060199</v>
      </c>
      <c r="G61" s="10">
        <f>E61+F61</f>
        <v>0.93533985455789204</v>
      </c>
      <c r="H61" s="9">
        <v>6.4660145442106895E-2</v>
      </c>
      <c r="I61" s="23">
        <v>0</v>
      </c>
      <c r="J61" s="11">
        <v>9.9433347104298894E-2</v>
      </c>
      <c r="K61" s="11">
        <f t="shared" si="6"/>
        <v>0.90056665289570115</v>
      </c>
      <c r="L61" s="11">
        <f t="shared" si="1"/>
        <v>9.3003972418739325E-2</v>
      </c>
      <c r="M61" s="11">
        <f t="shared" si="2"/>
        <v>6.429374685559465E-3</v>
      </c>
      <c r="N61" s="11">
        <f t="shared" si="3"/>
        <v>0</v>
      </c>
      <c r="O61" s="12">
        <f t="shared" si="7"/>
        <v>0</v>
      </c>
      <c r="P61" s="8"/>
    </row>
    <row r="62" spans="1:17" x14ac:dyDescent="0.2">
      <c r="A62" s="4">
        <v>1991</v>
      </c>
      <c r="B62" s="4" t="s">
        <v>3</v>
      </c>
      <c r="C62" s="2" t="str">
        <f t="shared" si="4"/>
        <v>1991_Females</v>
      </c>
      <c r="D62" s="1">
        <v>4.2877825750745301E-2</v>
      </c>
      <c r="E62" s="9">
        <v>0.71554911886625805</v>
      </c>
      <c r="F62" s="9">
        <v>0.212489431279096</v>
      </c>
      <c r="G62" s="10">
        <f t="shared" si="5"/>
        <v>0.92803855014535408</v>
      </c>
      <c r="H62" s="9">
        <v>7.1961449854644699E-2</v>
      </c>
      <c r="I62" s="23">
        <v>0</v>
      </c>
      <c r="J62" s="11">
        <v>0.12557594422916002</v>
      </c>
      <c r="K62" s="11">
        <f t="shared" si="6"/>
        <v>0.87442405577084004</v>
      </c>
      <c r="L62" s="11">
        <f t="shared" si="1"/>
        <v>0.1165393172155635</v>
      </c>
      <c r="M62" s="11">
        <f t="shared" si="2"/>
        <v>9.0366270135963586E-3</v>
      </c>
      <c r="N62" s="11">
        <f t="shared" si="3"/>
        <v>0</v>
      </c>
      <c r="O62" s="12">
        <f t="shared" si="7"/>
        <v>0</v>
      </c>
    </row>
    <row r="63" spans="1:17" x14ac:dyDescent="0.2">
      <c r="A63" s="4">
        <v>1992</v>
      </c>
      <c r="B63" s="4" t="s">
        <v>3</v>
      </c>
      <c r="C63" s="2" t="str">
        <f t="shared" si="4"/>
        <v>1992_Females</v>
      </c>
      <c r="D63" s="1">
        <v>4.8259432986360699E-2</v>
      </c>
      <c r="E63" s="9">
        <v>0.69344383464084303</v>
      </c>
      <c r="F63" s="9">
        <v>0.22605009693771</v>
      </c>
      <c r="G63" s="10">
        <f t="shared" si="5"/>
        <v>0.91949393157855308</v>
      </c>
      <c r="H63" s="9">
        <v>8.05060684214495E-2</v>
      </c>
      <c r="I63" s="23">
        <v>0</v>
      </c>
      <c r="J63" s="13">
        <v>0.153506697247382</v>
      </c>
      <c r="K63" s="11">
        <f t="shared" si="6"/>
        <v>0.84649330275261803</v>
      </c>
      <c r="L63" s="11">
        <f t="shared" si="1"/>
        <v>0.14114847657563392</v>
      </c>
      <c r="M63" s="11">
        <f t="shared" si="2"/>
        <v>1.2358220671748469E-2</v>
      </c>
      <c r="N63" s="11">
        <f t="shared" si="3"/>
        <v>0</v>
      </c>
      <c r="O63" s="12">
        <f t="shared" si="7"/>
        <v>0</v>
      </c>
    </row>
    <row r="64" spans="1:17" x14ac:dyDescent="0.2">
      <c r="A64" s="4">
        <v>1993</v>
      </c>
      <c r="B64" s="4" t="s">
        <v>3</v>
      </c>
      <c r="C64" s="2" t="str">
        <f t="shared" si="4"/>
        <v>1993_Females</v>
      </c>
      <c r="D64" s="1">
        <v>5.3197507482659702E-2</v>
      </c>
      <c r="E64" s="9">
        <v>0.67051076497190398</v>
      </c>
      <c r="F64" s="9">
        <v>0.239462849248432</v>
      </c>
      <c r="G64" s="10">
        <f t="shared" si="5"/>
        <v>0.90997361422033596</v>
      </c>
      <c r="H64" s="9">
        <v>9.0026385779664694E-2</v>
      </c>
      <c r="I64" s="23">
        <v>0</v>
      </c>
      <c r="J64" s="13">
        <v>0.18235048166840598</v>
      </c>
      <c r="K64" s="11">
        <f t="shared" si="6"/>
        <v>0.81764951833159405</v>
      </c>
      <c r="L64" s="11">
        <f t="shared" ref="L64:L88" si="11">($J64)*(E64+F64)</f>
        <v>0.1659341268586185</v>
      </c>
      <c r="M64" s="11">
        <f t="shared" ref="M64:M88" si="12">($J64)*H64</f>
        <v>1.6416354809787592E-2</v>
      </c>
      <c r="N64" s="11">
        <f t="shared" ref="N64:N88" si="13">($J64)*I64</f>
        <v>0</v>
      </c>
      <c r="O64" s="12">
        <f t="shared" si="7"/>
        <v>0</v>
      </c>
    </row>
    <row r="65" spans="1:15" x14ac:dyDescent="0.2">
      <c r="A65" s="4">
        <v>1994</v>
      </c>
      <c r="B65" s="4" t="s">
        <v>3</v>
      </c>
      <c r="C65" s="2" t="str">
        <f t="shared" si="4"/>
        <v>1994_Females</v>
      </c>
      <c r="D65" s="1">
        <v>5.7667748119747106E-2</v>
      </c>
      <c r="E65" s="9">
        <v>0.64749495506742905</v>
      </c>
      <c r="F65" s="9">
        <v>0.252256546936378</v>
      </c>
      <c r="G65" s="10">
        <f t="shared" si="5"/>
        <v>0.89975150200380705</v>
      </c>
      <c r="H65" s="9">
        <v>0.100248497996193</v>
      </c>
      <c r="I65" s="23">
        <v>0</v>
      </c>
      <c r="J65" s="13">
        <v>0.211301339701394</v>
      </c>
      <c r="K65" s="11">
        <f t="shared" si="6"/>
        <v>0.78869866029860602</v>
      </c>
      <c r="L65" s="11">
        <f t="shared" si="11"/>
        <v>0.19011869777174592</v>
      </c>
      <c r="M65" s="11">
        <f t="shared" si="12"/>
        <v>2.1182641929648093E-2</v>
      </c>
      <c r="N65" s="11">
        <f t="shared" si="13"/>
        <v>0</v>
      </c>
      <c r="O65" s="12">
        <f t="shared" si="7"/>
        <v>0</v>
      </c>
    </row>
    <row r="66" spans="1:15" x14ac:dyDescent="0.2">
      <c r="A66" s="4">
        <v>1995</v>
      </c>
      <c r="B66" s="4" t="s">
        <v>3</v>
      </c>
      <c r="C66" s="2" t="str">
        <f t="shared" si="4"/>
        <v>1995_Females</v>
      </c>
      <c r="D66" s="1">
        <v>6.0272179643142298E-2</v>
      </c>
      <c r="E66" s="9">
        <v>0.62496774905198704</v>
      </c>
      <c r="F66" s="9">
        <v>0.26412138820602199</v>
      </c>
      <c r="G66" s="10">
        <f t="shared" si="5"/>
        <v>0.88908913725800898</v>
      </c>
      <c r="H66" s="9">
        <v>0.11091086274199199</v>
      </c>
      <c r="I66" s="23">
        <v>0</v>
      </c>
      <c r="J66" s="13">
        <v>0.23967797552495401</v>
      </c>
      <c r="K66" s="11">
        <f t="shared" si="6"/>
        <v>0.76032202447504593</v>
      </c>
      <c r="L66" s="11">
        <f t="shared" si="11"/>
        <v>0.21309508447922756</v>
      </c>
      <c r="M66" s="11">
        <f t="shared" si="12"/>
        <v>2.6582891045726691E-2</v>
      </c>
      <c r="N66" s="11">
        <f t="shared" si="13"/>
        <v>0</v>
      </c>
      <c r="O66" s="12">
        <f t="shared" si="7"/>
        <v>0</v>
      </c>
    </row>
    <row r="67" spans="1:15" x14ac:dyDescent="0.2">
      <c r="A67" s="4">
        <v>1996</v>
      </c>
      <c r="B67" s="4" t="s">
        <v>3</v>
      </c>
      <c r="C67" s="2" t="str">
        <f t="shared" si="4"/>
        <v>1996_Females</v>
      </c>
      <c r="D67" s="1">
        <v>6.0011162374573698E-2</v>
      </c>
      <c r="E67" s="9">
        <v>0.60129226165415395</v>
      </c>
      <c r="F67" s="9">
        <v>0.27628526853864099</v>
      </c>
      <c r="G67" s="10">
        <f t="shared" si="5"/>
        <v>0.87757753019279494</v>
      </c>
      <c r="H67" s="9">
        <v>0.122422469807205</v>
      </c>
      <c r="I67" s="23">
        <v>0</v>
      </c>
      <c r="J67" s="13">
        <v>0.26551864486830301</v>
      </c>
      <c r="K67" s="11">
        <f t="shared" si="6"/>
        <v>0.73448135513169699</v>
      </c>
      <c r="L67" s="11">
        <f t="shared" si="11"/>
        <v>0.23301319658366318</v>
      </c>
      <c r="M67" s="11">
        <f t="shared" si="12"/>
        <v>3.2505448284639811E-2</v>
      </c>
      <c r="N67" s="11">
        <f t="shared" si="13"/>
        <v>0</v>
      </c>
      <c r="O67" s="12">
        <f t="shared" si="7"/>
        <v>0</v>
      </c>
    </row>
    <row r="68" spans="1:15" x14ac:dyDescent="0.2">
      <c r="A68" s="4">
        <v>1997</v>
      </c>
      <c r="B68" s="4" t="s">
        <v>3</v>
      </c>
      <c r="C68" s="2" t="str">
        <f t="shared" si="4"/>
        <v>1997_Females</v>
      </c>
      <c r="D68" s="1">
        <v>5.8962254164032307E-2</v>
      </c>
      <c r="E68" s="9">
        <v>0.57608028354895302</v>
      </c>
      <c r="F68" s="9">
        <v>0.28890705769869302</v>
      </c>
      <c r="G68" s="10">
        <f t="shared" si="5"/>
        <v>0.86498734124764609</v>
      </c>
      <c r="H68" s="9">
        <v>0.13501265875235399</v>
      </c>
      <c r="I68" s="23">
        <v>0</v>
      </c>
      <c r="J68" s="13">
        <v>0.28735209214743801</v>
      </c>
      <c r="K68" s="11">
        <f t="shared" si="6"/>
        <v>0.71264790785256205</v>
      </c>
      <c r="L68" s="11">
        <f t="shared" si="11"/>
        <v>0.24855592218856101</v>
      </c>
      <c r="M68" s="11">
        <f t="shared" si="12"/>
        <v>3.8796169958877025E-2</v>
      </c>
      <c r="N68" s="11">
        <f t="shared" si="13"/>
        <v>0</v>
      </c>
      <c r="O68" s="12">
        <f t="shared" si="7"/>
        <v>0</v>
      </c>
    </row>
    <row r="69" spans="1:15" x14ac:dyDescent="0.2">
      <c r="A69" s="4">
        <v>1998</v>
      </c>
      <c r="B69" s="4" t="s">
        <v>3</v>
      </c>
      <c r="C69" s="2" t="str">
        <f t="shared" si="4"/>
        <v>1998_Females</v>
      </c>
      <c r="D69" s="1">
        <v>5.7258295424496002E-2</v>
      </c>
      <c r="E69" s="9">
        <v>0.55086073671561098</v>
      </c>
      <c r="F69" s="9">
        <v>0.300824841588756</v>
      </c>
      <c r="G69" s="10">
        <f t="shared" si="5"/>
        <v>0.85168557830436697</v>
      </c>
      <c r="H69" s="9">
        <v>0.148314421695632</v>
      </c>
      <c r="I69" s="23">
        <v>0</v>
      </c>
      <c r="J69" s="13">
        <v>0.305074002500346</v>
      </c>
      <c r="K69" s="11">
        <f t="shared" si="6"/>
        <v>0.694925997499654</v>
      </c>
      <c r="L69" s="11">
        <f t="shared" si="11"/>
        <v>0.2598271282451351</v>
      </c>
      <c r="M69" s="11">
        <f t="shared" si="12"/>
        <v>4.5246874255210609E-2</v>
      </c>
      <c r="N69" s="11">
        <f t="shared" si="13"/>
        <v>0</v>
      </c>
      <c r="O69" s="12">
        <f t="shared" si="7"/>
        <v>0</v>
      </c>
    </row>
    <row r="70" spans="1:15" x14ac:dyDescent="0.2">
      <c r="A70" s="4">
        <v>1999</v>
      </c>
      <c r="B70" s="4" t="s">
        <v>3</v>
      </c>
      <c r="C70" s="2" t="str">
        <f t="shared" si="4"/>
        <v>1999_Females</v>
      </c>
      <c r="D70" s="1">
        <v>5.4981631160234794E-2</v>
      </c>
      <c r="E70" s="9">
        <v>0.52662493780908004</v>
      </c>
      <c r="F70" s="9">
        <v>0.31141864672625902</v>
      </c>
      <c r="G70" s="10">
        <f t="shared" si="5"/>
        <v>0.83804358453533911</v>
      </c>
      <c r="H70" s="9">
        <v>0.16195641546466299</v>
      </c>
      <c r="I70" s="23">
        <v>0</v>
      </c>
      <c r="J70" s="13">
        <v>0.31871553007592301</v>
      </c>
      <c r="K70" s="11">
        <f t="shared" si="6"/>
        <v>0.68128446992407699</v>
      </c>
      <c r="L70" s="11">
        <f t="shared" si="11"/>
        <v>0.26709750527190723</v>
      </c>
      <c r="M70" s="11">
        <f t="shared" si="12"/>
        <v>5.1618024804016484E-2</v>
      </c>
      <c r="N70" s="11">
        <f t="shared" si="13"/>
        <v>0</v>
      </c>
      <c r="O70" s="12">
        <f t="shared" si="7"/>
        <v>0</v>
      </c>
    </row>
    <row r="71" spans="1:15" x14ac:dyDescent="0.2">
      <c r="A71" s="4">
        <v>2000</v>
      </c>
      <c r="B71" s="4" t="s">
        <v>3</v>
      </c>
      <c r="C71" s="2" t="str">
        <f t="shared" si="4"/>
        <v>2000_Females</v>
      </c>
      <c r="D71" s="1">
        <v>5.4362616903741598E-2</v>
      </c>
      <c r="E71" s="9">
        <v>0.50396006910592706</v>
      </c>
      <c r="F71" s="9">
        <v>0.32044593234289098</v>
      </c>
      <c r="G71" s="10">
        <f t="shared" si="5"/>
        <v>0.82440600144881804</v>
      </c>
      <c r="H71" s="9">
        <v>0.17559399855118399</v>
      </c>
      <c r="I71" s="23">
        <v>0</v>
      </c>
      <c r="J71" s="13">
        <v>0.32845241646183704</v>
      </c>
      <c r="K71" s="11">
        <f t="shared" si="6"/>
        <v>0.67154758353816302</v>
      </c>
      <c r="L71" s="11">
        <f t="shared" si="11"/>
        <v>0.27077814332150502</v>
      </c>
      <c r="M71" s="11">
        <f t="shared" si="12"/>
        <v>5.7674273140332695E-2</v>
      </c>
      <c r="N71" s="11">
        <f t="shared" si="13"/>
        <v>0</v>
      </c>
      <c r="O71" s="12">
        <f t="shared" si="7"/>
        <v>0</v>
      </c>
    </row>
    <row r="72" spans="1:15" x14ac:dyDescent="0.2">
      <c r="A72" s="4">
        <v>2001</v>
      </c>
      <c r="B72" s="4" t="s">
        <v>3</v>
      </c>
      <c r="C72" s="2" t="str">
        <f t="shared" si="4"/>
        <v>2001_Females</v>
      </c>
      <c r="D72" s="1">
        <v>5.5125918703432905E-2</v>
      </c>
      <c r="E72" s="9">
        <v>0.485475423931571</v>
      </c>
      <c r="F72" s="9">
        <v>0.326451887021033</v>
      </c>
      <c r="G72" s="10">
        <f t="shared" si="5"/>
        <v>0.81192731095260395</v>
      </c>
      <c r="H72" s="9">
        <v>0.18807268904739499</v>
      </c>
      <c r="I72" s="23">
        <v>0</v>
      </c>
      <c r="J72" s="13">
        <v>0.33612223578562994</v>
      </c>
      <c r="K72" s="11">
        <f t="shared" si="6"/>
        <v>0.66387776421437006</v>
      </c>
      <c r="L72" s="11">
        <f t="shared" si="11"/>
        <v>0.27290682305280362</v>
      </c>
      <c r="M72" s="11">
        <f t="shared" si="12"/>
        <v>6.3215412732825965E-2</v>
      </c>
      <c r="N72" s="11">
        <f t="shared" si="13"/>
        <v>0</v>
      </c>
      <c r="O72" s="12">
        <f t="shared" si="7"/>
        <v>0</v>
      </c>
    </row>
    <row r="73" spans="1:15" x14ac:dyDescent="0.2">
      <c r="A73" s="4">
        <v>2002</v>
      </c>
      <c r="B73" s="4" t="s">
        <v>3</v>
      </c>
      <c r="C73" s="2" t="str">
        <f t="shared" si="4"/>
        <v>2002_Females</v>
      </c>
      <c r="D73" s="1">
        <v>5.5715677690275293E-2</v>
      </c>
      <c r="E73" s="9">
        <v>0.47163451134250101</v>
      </c>
      <c r="F73" s="9">
        <v>0.32957712201662798</v>
      </c>
      <c r="G73" s="10">
        <f t="shared" si="5"/>
        <v>0.80121163335912904</v>
      </c>
      <c r="H73" s="9">
        <v>0.19878836664086999</v>
      </c>
      <c r="I73" s="23">
        <v>0</v>
      </c>
      <c r="J73" s="13">
        <v>0.34260206316106695</v>
      </c>
      <c r="K73" s="11">
        <f t="shared" si="6"/>
        <v>0.65739793683893311</v>
      </c>
      <c r="L73" s="11">
        <f t="shared" si="11"/>
        <v>0.27449675861748596</v>
      </c>
      <c r="M73" s="11">
        <f t="shared" si="12"/>
        <v>6.8105304543580672E-2</v>
      </c>
      <c r="N73" s="11">
        <f t="shared" si="13"/>
        <v>0</v>
      </c>
      <c r="O73" s="12">
        <f t="shared" si="7"/>
        <v>0</v>
      </c>
    </row>
    <row r="74" spans="1:15" x14ac:dyDescent="0.2">
      <c r="A74" s="4">
        <v>2003</v>
      </c>
      <c r="B74" s="4" t="s">
        <v>3</v>
      </c>
      <c r="C74" s="2" t="str">
        <f t="shared" si="4"/>
        <v>2003_Females</v>
      </c>
      <c r="D74" s="1">
        <v>5.6162845179471399E-2</v>
      </c>
      <c r="E74" s="9">
        <v>0.46138094320494899</v>
      </c>
      <c r="F74" s="9">
        <v>0.33089205297015001</v>
      </c>
      <c r="G74" s="10">
        <f t="shared" si="5"/>
        <v>0.79227299617509894</v>
      </c>
      <c r="H74" s="9">
        <v>0.207727003824902</v>
      </c>
      <c r="I74" s="23">
        <v>0</v>
      </c>
      <c r="J74" s="13">
        <v>0.34803129455376897</v>
      </c>
      <c r="K74" s="11">
        <f t="shared" si="6"/>
        <v>0.65196870544623109</v>
      </c>
      <c r="L74" s="11">
        <f t="shared" si="11"/>
        <v>0.27573579649881291</v>
      </c>
      <c r="M74" s="11">
        <f t="shared" si="12"/>
        <v>7.2295498054956359E-2</v>
      </c>
      <c r="N74" s="11">
        <f t="shared" si="13"/>
        <v>0</v>
      </c>
      <c r="O74" s="12">
        <f t="shared" si="7"/>
        <v>0</v>
      </c>
    </row>
    <row r="75" spans="1:15" x14ac:dyDescent="0.2">
      <c r="A75" s="4">
        <v>2004</v>
      </c>
      <c r="B75" s="4" t="s">
        <v>3</v>
      </c>
      <c r="C75" s="2" t="str">
        <f t="shared" si="4"/>
        <v>2004_Females</v>
      </c>
      <c r="D75" s="1">
        <v>5.6352641871698896E-2</v>
      </c>
      <c r="E75" s="9">
        <v>0.45359969183152898</v>
      </c>
      <c r="F75" s="9">
        <v>0.33110731754779599</v>
      </c>
      <c r="G75" s="10">
        <f t="shared" si="5"/>
        <v>0.78470700937932492</v>
      </c>
      <c r="H75" s="9">
        <v>0.21205170511113999</v>
      </c>
      <c r="I75" s="23">
        <v>3.24128550953642E-3</v>
      </c>
      <c r="J75" s="13">
        <v>0.35261528699677597</v>
      </c>
      <c r="K75" s="11">
        <f t="shared" si="6"/>
        <v>0.64738471300322398</v>
      </c>
      <c r="L75" s="11">
        <f t="shared" si="11"/>
        <v>0.27669968732067241</v>
      </c>
      <c r="M75" s="11">
        <f t="shared" si="12"/>
        <v>7.4772672855920333E-2</v>
      </c>
      <c r="N75" s="11">
        <f t="shared" si="13"/>
        <v>1.142926820183676E-3</v>
      </c>
      <c r="O75" s="12">
        <f t="shared" si="7"/>
        <v>0</v>
      </c>
    </row>
    <row r="76" spans="1:15" x14ac:dyDescent="0.2">
      <c r="A76" s="4">
        <v>2005</v>
      </c>
      <c r="B76" s="4" t="s">
        <v>3</v>
      </c>
      <c r="C76" s="2" t="str">
        <f t="shared" si="4"/>
        <v>2005_Females</v>
      </c>
      <c r="D76" s="1">
        <v>5.6109812397920802E-2</v>
      </c>
      <c r="E76" s="9">
        <v>0.44679381486462</v>
      </c>
      <c r="F76" s="9">
        <v>0.33038295905034198</v>
      </c>
      <c r="G76" s="10">
        <f t="shared" si="5"/>
        <v>0.77717677391496198</v>
      </c>
      <c r="H76" s="9">
        <v>0.207764851111086</v>
      </c>
      <c r="I76" s="23">
        <v>1.5058374973951599E-2</v>
      </c>
      <c r="J76" s="13">
        <v>0.35668532026927402</v>
      </c>
      <c r="K76" s="11">
        <f t="shared" si="6"/>
        <v>0.64331467973072598</v>
      </c>
      <c r="L76" s="11">
        <f t="shared" si="11"/>
        <v>0.27720754650969937</v>
      </c>
      <c r="M76" s="11">
        <f t="shared" si="12"/>
        <v>7.4106672459255743E-2</v>
      </c>
      <c r="N76" s="11">
        <f t="shared" si="13"/>
        <v>5.371101300318747E-3</v>
      </c>
      <c r="O76" s="12">
        <f t="shared" si="7"/>
        <v>0</v>
      </c>
    </row>
    <row r="77" spans="1:15" x14ac:dyDescent="0.2">
      <c r="A77" s="5">
        <v>2006</v>
      </c>
      <c r="B77" s="4" t="s">
        <v>3</v>
      </c>
      <c r="C77" s="2" t="str">
        <f t="shared" si="4"/>
        <v>2006_Females</v>
      </c>
      <c r="D77" s="1">
        <v>5.5372789827683705E-2</v>
      </c>
      <c r="E77" s="9">
        <v>0.43927732953862902</v>
      </c>
      <c r="F77" s="9">
        <v>0.32849080352432902</v>
      </c>
      <c r="G77" s="10">
        <f t="shared" si="5"/>
        <v>0.76776813306295799</v>
      </c>
      <c r="H77" s="9">
        <v>0.194065163699395</v>
      </c>
      <c r="I77" s="23">
        <v>3.8166703237647398E-2</v>
      </c>
      <c r="J77" s="13">
        <v>0.36061631026920205</v>
      </c>
      <c r="K77" s="11">
        <f t="shared" si="6"/>
        <v>0.63938368973079795</v>
      </c>
      <c r="L77" s="11">
        <f t="shared" si="11"/>
        <v>0.27686971128743765</v>
      </c>
      <c r="M77" s="11">
        <f t="shared" si="12"/>
        <v>6.9983063285064512E-2</v>
      </c>
      <c r="N77" s="11">
        <f t="shared" si="13"/>
        <v>1.3763535696700012E-2</v>
      </c>
      <c r="O77" s="12">
        <f t="shared" si="7"/>
        <v>0</v>
      </c>
    </row>
    <row r="78" spans="1:15" x14ac:dyDescent="0.2">
      <c r="A78" s="2">
        <v>2007</v>
      </c>
      <c r="B78" s="4" t="s">
        <v>3</v>
      </c>
      <c r="C78" s="2" t="str">
        <f t="shared" si="4"/>
        <v>2007_Females</v>
      </c>
      <c r="D78" s="1">
        <v>5.4199844260431999E-2</v>
      </c>
      <c r="E78" s="9">
        <v>0.42974468061638399</v>
      </c>
      <c r="F78" s="9">
        <v>0.325105722091521</v>
      </c>
      <c r="G78" s="10">
        <f t="shared" si="5"/>
        <v>0.75485040270790504</v>
      </c>
      <c r="H78" s="9">
        <v>0.172789489316545</v>
      </c>
      <c r="I78" s="23">
        <v>7.2360107975551299E-2</v>
      </c>
      <c r="J78" s="13">
        <v>0.364697007462506</v>
      </c>
      <c r="K78" s="11">
        <f t="shared" si="6"/>
        <v>0.635302992537494</v>
      </c>
      <c r="L78" s="11">
        <f t="shared" si="11"/>
        <v>0.27529168294944051</v>
      </c>
      <c r="M78" s="11">
        <f t="shared" si="12"/>
        <v>6.3015809674718606E-2</v>
      </c>
      <c r="N78" s="11">
        <f t="shared" si="13"/>
        <v>2.6389514838347373E-2</v>
      </c>
      <c r="O78" s="12">
        <f t="shared" si="7"/>
        <v>0</v>
      </c>
    </row>
    <row r="79" spans="1:15" x14ac:dyDescent="0.2">
      <c r="A79" s="5">
        <v>2008</v>
      </c>
      <c r="B79" s="4" t="s">
        <v>3</v>
      </c>
      <c r="C79" s="2" t="str">
        <f t="shared" si="4"/>
        <v>2008_Females</v>
      </c>
      <c r="D79" s="1">
        <v>5.2856927864301601E-2</v>
      </c>
      <c r="E79" s="9">
        <v>0.41772766397564798</v>
      </c>
      <c r="F79" s="9">
        <v>0.32008457756918701</v>
      </c>
      <c r="G79" s="10">
        <f t="shared" si="5"/>
        <v>0.73781224154483493</v>
      </c>
      <c r="H79" s="9">
        <v>0.15055266226058001</v>
      </c>
      <c r="I79" s="23">
        <v>0.111635096194586</v>
      </c>
      <c r="J79" s="13">
        <v>0.369017200804857</v>
      </c>
      <c r="K79" s="11">
        <f t="shared" si="6"/>
        <v>0.630982799195143</v>
      </c>
      <c r="L79" s="11">
        <f t="shared" si="11"/>
        <v>0.272265408094432</v>
      </c>
      <c r="M79" s="11">
        <f t="shared" si="12"/>
        <v>5.5556522001118269E-2</v>
      </c>
      <c r="N79" s="11">
        <f t="shared" si="13"/>
        <v>4.1195270709307071E-2</v>
      </c>
      <c r="O79" s="12">
        <f t="shared" si="7"/>
        <v>0</v>
      </c>
    </row>
    <row r="80" spans="1:15" x14ac:dyDescent="0.2">
      <c r="A80" s="2">
        <v>2009</v>
      </c>
      <c r="B80" s="4" t="s">
        <v>3</v>
      </c>
      <c r="C80" s="2" t="str">
        <f t="shared" si="4"/>
        <v>2009_Females</v>
      </c>
      <c r="D80" s="1">
        <v>5.1534749310351999E-2</v>
      </c>
      <c r="E80" s="9">
        <v>0.40398227818292498</v>
      </c>
      <c r="F80" s="9">
        <v>0.31370925100939101</v>
      </c>
      <c r="G80" s="10">
        <f t="shared" si="5"/>
        <v>0.71769152919231605</v>
      </c>
      <c r="H80" s="9">
        <v>0.13393291934373799</v>
      </c>
      <c r="I80" s="23">
        <v>0.14837555146394499</v>
      </c>
      <c r="J80" s="13">
        <v>0.373388058599324</v>
      </c>
      <c r="K80" s="11">
        <f t="shared" si="6"/>
        <v>0.626611941400676</v>
      </c>
      <c r="L80" s="11">
        <f t="shared" si="11"/>
        <v>0.26797744675829893</v>
      </c>
      <c r="M80" s="11">
        <f t="shared" si="12"/>
        <v>5.0008952736298178E-2</v>
      </c>
      <c r="N80" s="11">
        <f t="shared" si="13"/>
        <v>5.5401659104726504E-2</v>
      </c>
      <c r="O80" s="12">
        <f t="shared" si="7"/>
        <v>0</v>
      </c>
    </row>
    <row r="81" spans="1:16" x14ac:dyDescent="0.2">
      <c r="A81" s="5">
        <v>2010</v>
      </c>
      <c r="B81" s="4" t="s">
        <v>3</v>
      </c>
      <c r="C81" s="2" t="str">
        <f t="shared" si="4"/>
        <v>2010_Females</v>
      </c>
      <c r="D81" s="1">
        <v>5.0046362780763402E-2</v>
      </c>
      <c r="E81" s="9">
        <v>0.38950377762219401</v>
      </c>
      <c r="F81" s="9">
        <v>0.30636900775173098</v>
      </c>
      <c r="G81" s="10">
        <f t="shared" si="5"/>
        <v>0.69587278537392505</v>
      </c>
      <c r="H81" s="9">
        <v>0.11937536180321701</v>
      </c>
      <c r="I81" s="23">
        <v>0.184751852822858</v>
      </c>
      <c r="J81" s="13">
        <v>0.37757677764883196</v>
      </c>
      <c r="K81" s="11">
        <f t="shared" si="6"/>
        <v>0.62242322235116809</v>
      </c>
      <c r="L81" s="11">
        <f t="shared" si="11"/>
        <v>0.26274540395500384</v>
      </c>
      <c r="M81" s="11">
        <f t="shared" si="12"/>
        <v>4.5073364440322138E-2</v>
      </c>
      <c r="N81" s="11">
        <f t="shared" si="13"/>
        <v>6.9758009253505976E-2</v>
      </c>
      <c r="O81" s="12">
        <f t="shared" si="7"/>
        <v>0</v>
      </c>
    </row>
    <row r="82" spans="1:16" x14ac:dyDescent="0.2">
      <c r="A82" s="2">
        <v>2011</v>
      </c>
      <c r="B82" s="4" t="s">
        <v>3</v>
      </c>
      <c r="C82" s="2" t="str">
        <f t="shared" si="4"/>
        <v>2011_Females</v>
      </c>
      <c r="D82" s="1">
        <v>4.8141742196839796E-2</v>
      </c>
      <c r="E82" s="9">
        <v>0.37440236451668402</v>
      </c>
      <c r="F82" s="9">
        <v>0.288432862818369</v>
      </c>
      <c r="G82" s="10">
        <f t="shared" si="5"/>
        <v>0.66283522733505307</v>
      </c>
      <c r="H82" s="9">
        <v>0.10794148607717</v>
      </c>
      <c r="I82" s="23">
        <v>0.22922328658777899</v>
      </c>
      <c r="J82" s="13">
        <v>0.38154158345092098</v>
      </c>
      <c r="K82" s="11">
        <f t="shared" si="6"/>
        <v>0.61845841654907896</v>
      </c>
      <c r="L82" s="11">
        <f t="shared" si="11"/>
        <v>0.25289920220446732</v>
      </c>
      <c r="M82" s="11">
        <f t="shared" si="12"/>
        <v>4.1184165517928979E-2</v>
      </c>
      <c r="N82" s="11">
        <f t="shared" si="13"/>
        <v>8.7458215728525454E-2</v>
      </c>
      <c r="O82" s="12">
        <f t="shared" si="7"/>
        <v>0.43515017145063506</v>
      </c>
    </row>
    <row r="83" spans="1:16" x14ac:dyDescent="0.2">
      <c r="A83" s="2">
        <v>2012</v>
      </c>
      <c r="B83" s="4" t="s">
        <v>3</v>
      </c>
      <c r="C83" s="2" t="str">
        <f t="shared" si="4"/>
        <v>2012_Females</v>
      </c>
      <c r="D83" s="1">
        <v>4.5670572356602795E-2</v>
      </c>
      <c r="E83" s="9">
        <v>0.35920923998696602</v>
      </c>
      <c r="F83" s="9">
        <v>0.234859377925632</v>
      </c>
      <c r="G83" s="10">
        <f t="shared" si="5"/>
        <v>0.59406861791259802</v>
      </c>
      <c r="H83" s="9">
        <v>0.109917482366181</v>
      </c>
      <c r="I83" s="23">
        <v>0.296013899721219</v>
      </c>
      <c r="J83" s="13">
        <v>0.38455017061220703</v>
      </c>
      <c r="K83" s="11">
        <f t="shared" si="6"/>
        <v>0.61544982938779302</v>
      </c>
      <c r="L83" s="11">
        <f t="shared" si="11"/>
        <v>0.22844918837364761</v>
      </c>
      <c r="M83" s="11">
        <f t="shared" si="12"/>
        <v>4.2268786597179163E-2</v>
      </c>
      <c r="N83" s="11">
        <f t="shared" si="13"/>
        <v>0.11383219564137952</v>
      </c>
      <c r="O83" s="12">
        <f t="shared" si="7"/>
        <v>0.3953404890345269</v>
      </c>
    </row>
    <row r="84" spans="1:16" x14ac:dyDescent="0.2">
      <c r="A84" s="2">
        <v>2013</v>
      </c>
      <c r="B84" s="4" t="s">
        <v>3</v>
      </c>
      <c r="C84" s="2" t="str">
        <f t="shared" si="4"/>
        <v>2013_Females</v>
      </c>
      <c r="D84" s="1">
        <v>4.3040771234959502E-2</v>
      </c>
      <c r="E84" s="9">
        <v>0.34336207499664401</v>
      </c>
      <c r="F84" s="9">
        <v>0.195679138403859</v>
      </c>
      <c r="G84" s="10">
        <f t="shared" si="5"/>
        <v>0.53904121340050304</v>
      </c>
      <c r="H84" s="9">
        <v>0.10127117457219199</v>
      </c>
      <c r="I84" s="23">
        <v>0.35968761202730398</v>
      </c>
      <c r="J84" s="13">
        <v>0.38660488800408599</v>
      </c>
      <c r="K84" s="11">
        <f t="shared" si="6"/>
        <v>0.61339511199591401</v>
      </c>
      <c r="L84" s="11">
        <f t="shared" si="11"/>
        <v>0.20839596793628809</v>
      </c>
      <c r="M84" s="11">
        <f t="shared" si="12"/>
        <v>3.9151931103524523E-2</v>
      </c>
      <c r="N84" s="11">
        <f t="shared" si="13"/>
        <v>0.13905698896427299</v>
      </c>
      <c r="O84" s="12">
        <f t="shared" si="7"/>
        <v>0.3630133161236988</v>
      </c>
    </row>
    <row r="85" spans="1:16" x14ac:dyDescent="0.2">
      <c r="A85" s="2">
        <v>2014</v>
      </c>
      <c r="B85" s="4" t="s">
        <v>3</v>
      </c>
      <c r="C85" s="2" t="str">
        <f t="shared" si="4"/>
        <v>2014_Females</v>
      </c>
      <c r="D85" s="1">
        <v>4.0331663135070403E-2</v>
      </c>
      <c r="E85" s="9">
        <v>0.32654604456664699</v>
      </c>
      <c r="F85" s="9">
        <v>0.164336276519503</v>
      </c>
      <c r="G85" s="10">
        <f t="shared" si="5"/>
        <v>0.49088232108614999</v>
      </c>
      <c r="H85" s="9">
        <v>8.7937846785863097E-2</v>
      </c>
      <c r="I85" s="23">
        <v>0.42117983212798599</v>
      </c>
      <c r="J85" s="13">
        <v>0.38807335554282801</v>
      </c>
      <c r="K85" s="11">
        <f t="shared" si="6"/>
        <v>0.61192664445717204</v>
      </c>
      <c r="L85" s="11">
        <f t="shared" si="11"/>
        <v>0.19049834952055414</v>
      </c>
      <c r="M85" s="11">
        <f t="shared" si="12"/>
        <v>3.4126335281400987E-2</v>
      </c>
      <c r="N85" s="11">
        <f t="shared" si="13"/>
        <v>0.16344867074087252</v>
      </c>
      <c r="O85" s="12">
        <f t="shared" si="7"/>
        <v>0.33477733758242628</v>
      </c>
    </row>
    <row r="86" spans="1:16" x14ac:dyDescent="0.2">
      <c r="A86" s="2">
        <v>2015</v>
      </c>
      <c r="B86" s="4" t="s">
        <v>3</v>
      </c>
      <c r="C86" s="2" t="str">
        <f t="shared" si="4"/>
        <v>2015_Females</v>
      </c>
      <c r="D86" s="1">
        <v>3.7520750130577797E-2</v>
      </c>
      <c r="E86" s="9">
        <v>0.30115373385147598</v>
      </c>
      <c r="F86" s="9">
        <v>0.14187358584519999</v>
      </c>
      <c r="G86" s="10">
        <f t="shared" si="5"/>
        <v>0.44302731969667597</v>
      </c>
      <c r="H86" s="9">
        <v>7.48071357367696E-2</v>
      </c>
      <c r="I86" s="23">
        <v>0.48216554456655702</v>
      </c>
      <c r="J86" s="13">
        <v>0.389101879903614</v>
      </c>
      <c r="K86" s="11">
        <f t="shared" si="6"/>
        <v>0.610898120096386</v>
      </c>
      <c r="L86" s="11">
        <f t="shared" si="11"/>
        <v>0.17238276294263602</v>
      </c>
      <c r="M86" s="11">
        <f t="shared" si="12"/>
        <v>2.9107597145381876E-2</v>
      </c>
      <c r="N86" s="11">
        <f t="shared" si="13"/>
        <v>0.18761151981559712</v>
      </c>
      <c r="O86" s="12">
        <f t="shared" si="7"/>
        <v>0.32023665254399086</v>
      </c>
    </row>
    <row r="87" spans="1:16" x14ac:dyDescent="0.2">
      <c r="A87" s="2">
        <v>2016</v>
      </c>
      <c r="B87" s="4" t="s">
        <v>3</v>
      </c>
      <c r="C87" s="2" t="str">
        <f t="shared" si="4"/>
        <v>2016_Females</v>
      </c>
      <c r="D87" s="1">
        <v>3.4660917489514602E-2</v>
      </c>
      <c r="E87" s="9">
        <v>0.24722888200690701</v>
      </c>
      <c r="F87" s="9">
        <v>0.13396771756341999</v>
      </c>
      <c r="G87" s="10">
        <f t="shared" si="5"/>
        <v>0.38119659957032703</v>
      </c>
      <c r="H87" s="9">
        <v>7.0301566249166905E-2</v>
      </c>
      <c r="I87" s="23">
        <v>0.54850183418050802</v>
      </c>
      <c r="J87" s="13">
        <v>0.38930014797651902</v>
      </c>
      <c r="K87" s="11">
        <f t="shared" si="6"/>
        <v>0.61069985202348098</v>
      </c>
      <c r="L87" s="11">
        <f t="shared" si="11"/>
        <v>0.14839989262087419</v>
      </c>
      <c r="M87" s="11">
        <f t="shared" si="12"/>
        <v>2.7368410143781732E-2</v>
      </c>
      <c r="N87" s="11">
        <f t="shared" si="13"/>
        <v>0.21353184521186386</v>
      </c>
      <c r="O87" s="12">
        <f t="shared" si="7"/>
        <v>1</v>
      </c>
    </row>
    <row r="88" spans="1:16" x14ac:dyDescent="0.2">
      <c r="A88" s="5">
        <v>2017</v>
      </c>
      <c r="B88" s="4" t="s">
        <v>3</v>
      </c>
      <c r="C88" s="2" t="str">
        <f t="shared" si="4"/>
        <v>2017_Females</v>
      </c>
      <c r="D88" s="1">
        <v>3.2787790022101498E-2</v>
      </c>
      <c r="E88" s="9">
        <v>0.21524951732830699</v>
      </c>
      <c r="F88" s="9">
        <v>0.12883578025783701</v>
      </c>
      <c r="G88" s="10">
        <f t="shared" si="5"/>
        <v>0.34408529758614403</v>
      </c>
      <c r="H88" s="9">
        <v>6.9515381985594094E-2</v>
      </c>
      <c r="I88" s="23">
        <v>0.58639932042826304</v>
      </c>
      <c r="J88" s="13">
        <v>0.38833628944964699</v>
      </c>
      <c r="K88" s="11">
        <f t="shared" si="6"/>
        <v>0.61166371055035307</v>
      </c>
      <c r="L88" s="11">
        <f t="shared" si="11"/>
        <v>0.13362080771878074</v>
      </c>
      <c r="M88" s="11">
        <f t="shared" si="12"/>
        <v>2.6995345499960445E-2</v>
      </c>
      <c r="N88" s="11">
        <f t="shared" si="13"/>
        <v>0.22772013623090626</v>
      </c>
      <c r="O88" s="12">
        <f t="shared" si="7"/>
        <v>1</v>
      </c>
    </row>
    <row r="89" spans="1:16" x14ac:dyDescent="0.2">
      <c r="A89" s="3">
        <v>2018</v>
      </c>
      <c r="B89" s="3" t="s">
        <v>3</v>
      </c>
      <c r="C89" s="2" t="str">
        <f t="shared" si="4"/>
        <v>2018_Females</v>
      </c>
      <c r="D89" s="12">
        <v>3.1579097648685703E-2</v>
      </c>
      <c r="E89" s="14">
        <v>0.20027761830284799</v>
      </c>
      <c r="F89" s="14">
        <v>0.12712727954528999</v>
      </c>
      <c r="G89" s="10">
        <f t="shared" si="5"/>
        <v>0.32740489784813798</v>
      </c>
      <c r="H89" s="14">
        <v>7.1701539469107803E-2</v>
      </c>
      <c r="I89" s="24">
        <v>0.60089356268275695</v>
      </c>
      <c r="J89" s="13">
        <f>J88+J88-J87</f>
        <v>0.38737243092277496</v>
      </c>
      <c r="K89" s="11">
        <v>0.61358429604859999</v>
      </c>
      <c r="L89" s="11">
        <v>0.12640732733243601</v>
      </c>
      <c r="M89" s="11">
        <v>2.7774464273471602E-2</v>
      </c>
      <c r="N89" s="11">
        <v>0.232233912345506</v>
      </c>
      <c r="O89" s="12">
        <f t="shared" si="7"/>
        <v>1</v>
      </c>
      <c r="P89" s="12"/>
    </row>
    <row r="90" spans="1:16" x14ac:dyDescent="0.2">
      <c r="A90" s="3">
        <v>2019</v>
      </c>
      <c r="B90" s="3" t="s">
        <v>3</v>
      </c>
      <c r="C90" s="2" t="str">
        <f t="shared" ref="C90:C99" si="14">CONCATENATE(A90,"_",B90)</f>
        <v>2019_Females</v>
      </c>
      <c r="D90" s="12">
        <v>3.0588987074976301E-2</v>
      </c>
      <c r="G90" s="10">
        <f>L90/$J90</f>
        <v>0.31814326803045162</v>
      </c>
      <c r="H90" s="10">
        <f>1-G90-I90</f>
        <v>7.4987236234305366E-2</v>
      </c>
      <c r="I90" s="24">
        <v>0.60686949573524296</v>
      </c>
      <c r="J90" s="12">
        <v>0.38372006718533519</v>
      </c>
      <c r="K90" s="12">
        <v>0.61627993281467996</v>
      </c>
      <c r="L90" s="12">
        <v>0.12207795618320701</v>
      </c>
      <c r="M90" s="12">
        <v>2.8736710986594201E-2</v>
      </c>
      <c r="N90" s="12">
        <v>0.232905400015534</v>
      </c>
      <c r="O90" s="12">
        <f t="shared" si="7"/>
        <v>1</v>
      </c>
      <c r="P90" s="12"/>
    </row>
    <row r="91" spans="1:16" x14ac:dyDescent="0.2">
      <c r="A91" s="3">
        <v>2020</v>
      </c>
      <c r="B91" s="3" t="s">
        <v>3</v>
      </c>
      <c r="C91" s="2" t="str">
        <f t="shared" si="14"/>
        <v>2020_Females</v>
      </c>
      <c r="D91" s="12">
        <v>2.9814133834596E-2</v>
      </c>
      <c r="G91" s="10">
        <f t="shared" ref="G91:G99" si="15">L91/$J91</f>
        <v>0.31272533487745657</v>
      </c>
      <c r="H91" s="10">
        <f t="shared" ref="H91:H99" si="16">1-G91-I91</f>
        <v>7.7656174188262428E-2</v>
      </c>
      <c r="I91" s="24">
        <v>0.609618490934281</v>
      </c>
      <c r="J91" s="12">
        <v>0.38036231947287513</v>
      </c>
      <c r="K91" s="12">
        <v>0.61963768052713597</v>
      </c>
      <c r="L91" s="12">
        <v>0.118948933731921</v>
      </c>
      <c r="M91" s="12">
        <v>2.9502052937164101E-2</v>
      </c>
      <c r="N91" s="12">
        <v>0.23191133280379</v>
      </c>
      <c r="O91" s="12">
        <f t="shared" ref="O91:O99" si="17">IF(A91&lt;2011,0,IF(A91&lt;2016,F91/G91,1))</f>
        <v>1</v>
      </c>
      <c r="P91" s="12"/>
    </row>
    <row r="92" spans="1:16" x14ac:dyDescent="0.2">
      <c r="A92" s="3">
        <v>2021</v>
      </c>
      <c r="B92" s="3" t="s">
        <v>3</v>
      </c>
      <c r="C92" s="2" t="str">
        <f t="shared" si="14"/>
        <v>2021_Females</v>
      </c>
      <c r="D92" s="12">
        <v>2.90181068697038E-2</v>
      </c>
      <c r="G92" s="10">
        <f t="shared" si="15"/>
        <v>0.309669446171984</v>
      </c>
      <c r="H92" s="10">
        <f t="shared" si="16"/>
        <v>7.9444207951545054E-2</v>
      </c>
      <c r="I92" s="24">
        <v>0.61088634587647095</v>
      </c>
      <c r="J92" s="12">
        <v>0.37713659282014389</v>
      </c>
      <c r="K92" s="12">
        <v>0.62286340717986899</v>
      </c>
      <c r="L92" s="12">
        <v>0.116787679829803</v>
      </c>
      <c r="M92" s="12">
        <v>2.99278406199779E-2</v>
      </c>
      <c r="N92" s="12">
        <v>0.23042107237036299</v>
      </c>
      <c r="O92" s="12">
        <f t="shared" si="17"/>
        <v>1</v>
      </c>
      <c r="P92" s="12"/>
    </row>
    <row r="93" spans="1:16" x14ac:dyDescent="0.2">
      <c r="A93" s="3">
        <v>2022</v>
      </c>
      <c r="B93" s="3" t="s">
        <v>3</v>
      </c>
      <c r="C93" s="2" t="str">
        <f t="shared" si="14"/>
        <v>2022_Females</v>
      </c>
      <c r="D93" s="12">
        <v>2.8265059218668301E-2</v>
      </c>
      <c r="G93" s="10">
        <f t="shared" si="15"/>
        <v>0.30698642801210774</v>
      </c>
      <c r="H93" s="10">
        <f t="shared" si="16"/>
        <v>8.1176400402939275E-2</v>
      </c>
      <c r="I93" s="24">
        <v>0.61183717158495299</v>
      </c>
      <c r="J93" s="12">
        <v>0.37284682858693241</v>
      </c>
      <c r="K93" s="12">
        <v>0.62715317141308002</v>
      </c>
      <c r="L93" s="12">
        <v>0.114458916103545</v>
      </c>
      <c r="M93" s="12">
        <v>3.0235479817399401E-2</v>
      </c>
      <c r="N93" s="12">
        <v>0.228152432665988</v>
      </c>
      <c r="O93" s="12">
        <f t="shared" si="17"/>
        <v>1</v>
      </c>
      <c r="P93" s="12"/>
    </row>
    <row r="94" spans="1:16" x14ac:dyDescent="0.2">
      <c r="A94" s="3">
        <v>2023</v>
      </c>
      <c r="B94" s="3" t="s">
        <v>3</v>
      </c>
      <c r="C94" s="2" t="str">
        <f t="shared" si="14"/>
        <v>2023_Females</v>
      </c>
      <c r="D94" s="12">
        <v>2.7565395489184099E-2</v>
      </c>
      <c r="G94" s="10">
        <f t="shared" si="15"/>
        <v>0.30501240082583675</v>
      </c>
      <c r="H94" s="10">
        <f t="shared" si="16"/>
        <v>8.2528448608572225E-2</v>
      </c>
      <c r="I94" s="24">
        <v>0.61245915056559097</v>
      </c>
      <c r="J94" s="12">
        <v>0.36819278364138597</v>
      </c>
      <c r="K94" s="12">
        <v>0.63180721635862502</v>
      </c>
      <c r="L94" s="12">
        <v>0.112303364905207</v>
      </c>
      <c r="M94" s="12">
        <v>3.0358115138387001E-2</v>
      </c>
      <c r="N94" s="12">
        <v>0.225531303597792</v>
      </c>
      <c r="O94" s="12">
        <f t="shared" si="17"/>
        <v>1</v>
      </c>
      <c r="P94" s="12"/>
    </row>
    <row r="95" spans="1:16" x14ac:dyDescent="0.2">
      <c r="A95" s="3">
        <v>2024</v>
      </c>
      <c r="B95" s="3" t="s">
        <v>3</v>
      </c>
      <c r="C95" s="2" t="str">
        <f t="shared" si="14"/>
        <v>2024_Females</v>
      </c>
      <c r="D95" s="12">
        <v>2.6914292972617201E-2</v>
      </c>
      <c r="G95" s="10">
        <f t="shared" si="15"/>
        <v>0.30356006186233186</v>
      </c>
      <c r="H95" s="10">
        <f t="shared" si="16"/>
        <v>8.3558717774427138E-2</v>
      </c>
      <c r="I95" s="24">
        <v>0.612881220363241</v>
      </c>
      <c r="J95" s="12">
        <v>0.36326453221834876</v>
      </c>
      <c r="K95" s="12">
        <v>0.63673546778165802</v>
      </c>
      <c r="L95" s="12">
        <v>0.11027260387259299</v>
      </c>
      <c r="M95" s="12">
        <v>3.0328387085055801E-2</v>
      </c>
      <c r="N95" s="12">
        <v>0.22266354126070001</v>
      </c>
      <c r="O95" s="12">
        <f t="shared" si="17"/>
        <v>1</v>
      </c>
      <c r="P95" s="12"/>
    </row>
    <row r="96" spans="1:16" x14ac:dyDescent="0.2">
      <c r="A96" s="3">
        <v>2025</v>
      </c>
      <c r="B96" s="3" t="s">
        <v>3</v>
      </c>
      <c r="C96" s="2" t="str">
        <f t="shared" si="14"/>
        <v>2025_Females</v>
      </c>
      <c r="D96" s="12">
        <v>2.6306997857149003E-2</v>
      </c>
      <c r="G96" s="10">
        <f t="shared" si="15"/>
        <v>0.30251648357155075</v>
      </c>
      <c r="H96" s="10">
        <f t="shared" si="16"/>
        <v>8.4322312275107225E-2</v>
      </c>
      <c r="I96" s="24">
        <v>0.61316120415334197</v>
      </c>
      <c r="J96" s="12">
        <v>0.35814538488809133</v>
      </c>
      <c r="K96" s="12">
        <v>0.64185461511191799</v>
      </c>
      <c r="L96" s="12">
        <v>0.108344882443725</v>
      </c>
      <c r="M96" s="12">
        <v>3.0176887805586299E-2</v>
      </c>
      <c r="N96" s="12">
        <v>0.21962361463878</v>
      </c>
      <c r="O96" s="12">
        <f t="shared" si="17"/>
        <v>1</v>
      </c>
      <c r="P96" s="12"/>
    </row>
    <row r="97" spans="1:16" x14ac:dyDescent="0.2">
      <c r="A97" s="3">
        <v>2026</v>
      </c>
      <c r="B97" s="3" t="s">
        <v>3</v>
      </c>
      <c r="C97" s="2" t="str">
        <f t="shared" si="14"/>
        <v>2026_Females</v>
      </c>
      <c r="D97" s="12">
        <v>2.5739098055982401E-2</v>
      </c>
      <c r="G97" s="10">
        <f t="shared" si="15"/>
        <v>0.30181069528682819</v>
      </c>
      <c r="H97" s="10">
        <f t="shared" si="16"/>
        <v>8.4855449498534741E-2</v>
      </c>
      <c r="I97" s="24">
        <v>0.61333385521463701</v>
      </c>
      <c r="J97" s="12">
        <v>0.3529112516329983</v>
      </c>
      <c r="K97" s="12">
        <v>0.64708874836700903</v>
      </c>
      <c r="L97" s="12">
        <v>0.1065123902299</v>
      </c>
      <c r="M97" s="12">
        <v>2.9926389491505299E-2</v>
      </c>
      <c r="N97" s="12">
        <v>0.216472471911593</v>
      </c>
      <c r="O97" s="12">
        <f t="shared" si="17"/>
        <v>1</v>
      </c>
      <c r="P97" s="12"/>
    </row>
    <row r="98" spans="1:16" x14ac:dyDescent="0.2">
      <c r="A98" s="3">
        <v>2027</v>
      </c>
      <c r="B98" s="3" t="s">
        <v>3</v>
      </c>
      <c r="C98" s="2" t="str">
        <f t="shared" si="14"/>
        <v>2027_Females</v>
      </c>
      <c r="D98" s="12">
        <v>2.5205996833043399E-2</v>
      </c>
      <c r="G98" s="10">
        <f t="shared" si="15"/>
        <v>0.30138118392961138</v>
      </c>
      <c r="H98" s="10">
        <f t="shared" si="16"/>
        <v>8.5199270311925535E-2</v>
      </c>
      <c r="I98" s="24">
        <v>0.61341954575846303</v>
      </c>
      <c r="J98" s="12">
        <v>0.34762979115895692</v>
      </c>
      <c r="K98" s="12">
        <v>0.65237020884105201</v>
      </c>
      <c r="L98" s="12">
        <v>0.10476907802869</v>
      </c>
      <c r="M98" s="12">
        <v>2.9600375950119901E-2</v>
      </c>
      <c r="N98" s="12">
        <v>0.213260337180147</v>
      </c>
      <c r="O98" s="12">
        <f t="shared" si="17"/>
        <v>1</v>
      </c>
      <c r="P98" s="12"/>
    </row>
    <row r="99" spans="1:16" x14ac:dyDescent="0.2">
      <c r="A99" s="3">
        <v>2028</v>
      </c>
      <c r="B99" s="3" t="s">
        <v>3</v>
      </c>
      <c r="C99" s="2" t="str">
        <f t="shared" si="14"/>
        <v>2028_Females</v>
      </c>
      <c r="D99" s="12">
        <v>2.4703709611838903E-2</v>
      </c>
      <c r="G99" s="10">
        <f t="shared" si="15"/>
        <v>0.30117761288217798</v>
      </c>
      <c r="H99" s="10">
        <f t="shared" si="16"/>
        <v>8.5387055297751036E-2</v>
      </c>
      <c r="I99" s="24">
        <v>0.61343533182007104</v>
      </c>
      <c r="J99" s="12">
        <v>0.34235990470099298</v>
      </c>
      <c r="K99" s="12">
        <v>0.65764009529901601</v>
      </c>
      <c r="L99" s="12">
        <v>0.103111138844415</v>
      </c>
      <c r="M99" s="12">
        <v>2.9218146606478999E-2</v>
      </c>
      <c r="N99" s="12">
        <v>0.210030619250099</v>
      </c>
      <c r="O99" s="12">
        <f t="shared" si="17"/>
        <v>1</v>
      </c>
      <c r="P9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2021-02-09T15:56:09Z</dcterms:created>
  <dcterms:modified xsi:type="dcterms:W3CDTF">2021-07-23T16:27:27Z</dcterms:modified>
</cp:coreProperties>
</file>