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pop_init_births_gen/"/>
    </mc:Choice>
  </mc:AlternateContent>
  <xr:revisionPtr revIDLastSave="0" documentId="13_ncr:1_{63D25C47-4EB8-9C43-9594-00CEFD84290E}" xr6:coauthVersionLast="46" xr6:coauthVersionMax="46" xr10:uidLastSave="{00000000-0000-0000-0000-000000000000}"/>
  <bookViews>
    <workbookView xWindow="1120" yWindow="600" windowWidth="16200" windowHeight="17640" xr2:uid="{48CCB474-550B-D845-8FF7-E48C0697B1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32" i="1"/>
  <c r="F2" i="1"/>
  <c r="F8" i="1" s="1"/>
  <c r="F52" i="1"/>
  <c r="C47" i="1"/>
  <c r="C46" i="1"/>
  <c r="F39" i="1"/>
  <c r="F27" i="1"/>
  <c r="C22" i="1"/>
  <c r="C21" i="1"/>
  <c r="F14" i="1"/>
  <c r="F9" i="1" l="1"/>
  <c r="F7" i="1"/>
  <c r="F38" i="1" l="1"/>
  <c r="F36" i="1"/>
  <c r="F35" i="1"/>
  <c r="F46" i="1" l="1"/>
  <c r="F48" i="1" s="1"/>
  <c r="F13" i="1" s="1"/>
  <c r="F21" i="1" s="1"/>
  <c r="F16" i="1" s="1"/>
  <c r="F10" i="1"/>
  <c r="F34" i="1" s="1"/>
  <c r="F11" i="1"/>
  <c r="F23" i="1" l="1"/>
  <c r="F15" i="1"/>
  <c r="F47" i="1" l="1"/>
  <c r="F22" i="1"/>
  <c r="F24" i="1" s="1"/>
  <c r="F49" i="1" l="1"/>
  <c r="F50" i="1"/>
  <c r="F25" i="1"/>
</calcChain>
</file>

<file path=xl/sharedStrings.xml><?xml version="1.0" encoding="utf-8"?>
<sst xmlns="http://schemas.openxmlformats.org/spreadsheetml/2006/main" count="268" uniqueCount="74">
  <si>
    <t>Ref</t>
  </si>
  <si>
    <t>PLHIV</t>
  </si>
  <si>
    <t>gender</t>
  </si>
  <si>
    <t>no_HIV</t>
  </si>
  <si>
    <t>active_TB</t>
  </si>
  <si>
    <t>GBD</t>
  </si>
  <si>
    <t>prop_pop</t>
  </si>
  <si>
    <t>PLHIV_ART</t>
  </si>
  <si>
    <t>PLHIV_noART_CD4_less_200</t>
  </si>
  <si>
    <t>PLHIV_noART_CD4_more_200</t>
  </si>
  <si>
    <t>calculation: 1-PLHIV</t>
  </si>
  <si>
    <t>calculation: 1-active-LTBI</t>
  </si>
  <si>
    <t>HIV/HPV_cara</t>
  </si>
  <si>
    <t>LTBI_infected_recently</t>
  </si>
  <si>
    <t>Wood PMID 20202297, Sumner 2016 PMID 26950316</t>
  </si>
  <si>
    <t>LTBI_infected_remotely</t>
  </si>
  <si>
    <t>calculation: 1-infected_recently</t>
  </si>
  <si>
    <t>?</t>
  </si>
  <si>
    <t>male</t>
  </si>
  <si>
    <t>female</t>
  </si>
  <si>
    <t>related_compartment(s)</t>
  </si>
  <si>
    <t>HIV</t>
  </si>
  <si>
    <t>unifected_TB</t>
  </si>
  <si>
    <t>LTBI_TB</t>
  </si>
  <si>
    <t>TB, Unifected on IPT</t>
  </si>
  <si>
    <t>TB, LTBI on IPT</t>
  </si>
  <si>
    <t>uninfected_on_IPT</t>
  </si>
  <si>
    <t>LTBI_on_IPT</t>
  </si>
  <si>
    <t>BOTH</t>
  </si>
  <si>
    <t>Compartment</t>
  </si>
  <si>
    <t>TB 1-2</t>
  </si>
  <si>
    <t>TB 3-4</t>
  </si>
  <si>
    <t>TB 3-5</t>
  </si>
  <si>
    <t>unifected_TB_on_IPT</t>
  </si>
  <si>
    <t>unifected_TB_no_IPT</t>
  </si>
  <si>
    <t>LTBI_TB_on_IPT</t>
  </si>
  <si>
    <t>TB_6</t>
  </si>
  <si>
    <t>TB_1</t>
  </si>
  <si>
    <t>TB_2</t>
  </si>
  <si>
    <t>TB_5</t>
  </si>
  <si>
    <t>TB_3</t>
  </si>
  <si>
    <t>LTBI_TB_recent</t>
  </si>
  <si>
    <t>TB_4</t>
  </si>
  <si>
    <t>LTBI_TB_remote</t>
  </si>
  <si>
    <t>calculation</t>
  </si>
  <si>
    <t>HIV 2-4</t>
  </si>
  <si>
    <t>TB_6_PLHIV_adj</t>
  </si>
  <si>
    <t>HIV_1_noTB</t>
  </si>
  <si>
    <t>HIV_4_noTB</t>
  </si>
  <si>
    <t>HIV_1_TB_6</t>
  </si>
  <si>
    <t>HIV_2_TB_6</t>
  </si>
  <si>
    <t>description</t>
  </si>
  <si>
    <t>prop_activeTB_HIV_neg</t>
  </si>
  <si>
    <t>prop_activeTB_PLHIV</t>
  </si>
  <si>
    <t>decreased HIV- prop when TB active</t>
  </si>
  <si>
    <t>increased HIV+ prop when TB active</t>
  </si>
  <si>
    <t>no_HIV_TB6</t>
  </si>
  <si>
    <t>PLHIV_ART_TB6</t>
  </si>
  <si>
    <t>PLHIV_noART_CD4_less_200_TB6</t>
  </si>
  <si>
    <t>PLHIV_noART_CD4_more_200_TB6</t>
  </si>
  <si>
    <t>DR_1</t>
  </si>
  <si>
    <t>DR_2</t>
  </si>
  <si>
    <t>prop_DR</t>
  </si>
  <si>
    <t>prop_MDR</t>
  </si>
  <si>
    <t>g_compartment</t>
  </si>
  <si>
    <t>HIV_3_noTB</t>
  </si>
  <si>
    <t>HIV_2_noTB</t>
  </si>
  <si>
    <t>HIV_1_activeTB</t>
  </si>
  <si>
    <t>HIV_2_activeTB</t>
  </si>
  <si>
    <t>HIV_3_activeTB</t>
  </si>
  <si>
    <t>HIV_4_activeTB</t>
  </si>
  <si>
    <t>adj_input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</si>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</sst>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9" formatCode="0.00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164" fontId="1" fillId="0" borderId="0" xfId="1" applyNumberFormat="1" applyFont="1"/>
    <xf numFmtId="164" fontId="0" fillId="0" borderId="0" xfId="0" applyNumberFormat="1"/>
    <xf numFmtId="0" fontId="4" fillId="0" borderId="0" xfId="3"/>
    <xf numFmtId="169" fontId="0" fillId="0" borderId="0" xfId="0" applyNumberFormat="1"/>
    <xf numFmtId="164" fontId="1" fillId="0" borderId="0" xfId="1" applyNumberFormat="1" applyFont="1" applyFill="1"/>
    <xf numFmtId="0" fontId="0" fillId="0" borderId="0" xfId="0" applyFill="1"/>
    <xf numFmtId="0" fontId="4" fillId="0" borderId="0" xfId="3" applyFill="1"/>
    <xf numFmtId="0" fontId="0" fillId="0" borderId="0" xfId="0" applyFont="1"/>
    <xf numFmtId="0" fontId="0" fillId="2" borderId="0" xfId="0" applyFill="1"/>
    <xf numFmtId="0" fontId="4" fillId="2" borderId="0" xfId="3" applyFill="1"/>
    <xf numFmtId="0" fontId="5" fillId="2" borderId="0" xfId="0" applyFont="1" applyFill="1"/>
    <xf numFmtId="0" fontId="0" fillId="2" borderId="0" xfId="0" applyFont="1" applyFill="1"/>
    <xf numFmtId="164" fontId="0" fillId="2" borderId="0" xfId="1" applyNumberFormat="1" applyFont="1" applyFill="1"/>
    <xf numFmtId="0" fontId="6" fillId="2" borderId="0" xfId="3" applyFont="1" applyFill="1"/>
    <xf numFmtId="0" fontId="0" fillId="0" borderId="0" xfId="0" applyFont="1" applyFill="1"/>
    <xf numFmtId="169" fontId="0" fillId="2" borderId="0" xfId="0" applyNumberFormat="1" applyFont="1" applyFill="1"/>
  </cellXfs>
  <cellStyles count="4">
    <cellStyle name="Hyperlink" xfId="3" builtinId="8"/>
    <cellStyle name="Normal" xfId="0" builtinId="0"/>
    <cellStyle name="Normal 2" xfId="1" xr:uid="{16DE8976-BED1-644B-A5E0-8783102D1538}"/>
    <cellStyle name="Normal 4" xfId="2" xr:uid="{4D107959-FE55-FB47-BCB6-89644A99D8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b_prev_1990_pulled_mar9_2021.xlsx" TargetMode="External"/><Relationship Id="rId13" Type="http://schemas.openxmlformats.org/officeDocument/2006/relationships/hyperlink" Target="tb_prev_1990_pulled_mar9_2021.xlsx" TargetMode="External"/><Relationship Id="rId3" Type="http://schemas.openxmlformats.org/officeDocument/2006/relationships/hyperlink" Target="../hiv_param_gen/CD4_distribution.xlsx" TargetMode="External"/><Relationship Id="rId7" Type="http://schemas.openxmlformats.org/officeDocument/2006/relationships/hyperlink" Target="tb_prev_1990_pulled_mar9_2021.xlsx" TargetMode="External"/><Relationship Id="rId12" Type="http://schemas.openxmlformats.org/officeDocument/2006/relationships/hyperlink" Target="../hiv_param_gen/CD4_distribution.xlsx" TargetMode="External"/><Relationship Id="rId2" Type="http://schemas.openxmlformats.org/officeDocument/2006/relationships/hyperlink" Target="../hiv_param_gen/CD4_distribution.xlsx" TargetMode="External"/><Relationship Id="rId16" Type="http://schemas.openxmlformats.org/officeDocument/2006/relationships/hyperlink" Target="tb_prev_1990_pulled_mar9_2021.xlsx" TargetMode="External"/><Relationship Id="rId1" Type="http://schemas.openxmlformats.org/officeDocument/2006/relationships/hyperlink" Target="../hiv_param_gen/CD4_distribution.xlsx" TargetMode="External"/><Relationship Id="rId6" Type="http://schemas.openxmlformats.org/officeDocument/2006/relationships/hyperlink" Target="tb_prev_1990_pulled_mar9_2021.xlsx" TargetMode="External"/><Relationship Id="rId11" Type="http://schemas.openxmlformats.org/officeDocument/2006/relationships/hyperlink" Target="../hiv_param_gen/CD4_distribution.xlsx" TargetMode="External"/><Relationship Id="rId5" Type="http://schemas.openxmlformats.org/officeDocument/2006/relationships/hyperlink" Target="tb_prev_1990_pulled_mar9_2021.xlsx" TargetMode="External"/><Relationship Id="rId15" Type="http://schemas.openxmlformats.org/officeDocument/2006/relationships/hyperlink" Target="tb_prev_1990_pulled_mar9_2021.xlsx" TargetMode="External"/><Relationship Id="rId10" Type="http://schemas.openxmlformats.org/officeDocument/2006/relationships/hyperlink" Target="../hiv_param_gen/CD4_distribution.xlsx" TargetMode="External"/><Relationship Id="rId4" Type="http://schemas.openxmlformats.org/officeDocument/2006/relationships/hyperlink" Target="../hiv_param_gen/CD4_distribution.xlsx" TargetMode="External"/><Relationship Id="rId9" Type="http://schemas.openxmlformats.org/officeDocument/2006/relationships/hyperlink" Target="../hiv_param_gen/CD4_distribution.xlsx" TargetMode="External"/><Relationship Id="rId14" Type="http://schemas.openxmlformats.org/officeDocument/2006/relationships/hyperlink" Target="tb_prev_1990_pulled_mar9_202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E3D20-8988-674E-A930-9527E4D944F9}">
  <dimension ref="A1:I63"/>
  <sheetViews>
    <sheetView tabSelected="1" workbookViewId="0"/>
  </sheetViews>
  <sheetFormatPr baseColWidth="10" defaultRowHeight="16" x14ac:dyDescent="0.2"/>
  <cols>
    <col min="3" max="3" width="26" bestFit="1" customWidth="1"/>
    <col min="4" max="4" width="6.83203125" bestFit="1" customWidth="1"/>
    <col min="5" max="5" width="6.83203125" customWidth="1"/>
    <col min="8" max="8" width="26" customWidth="1"/>
  </cols>
  <sheetData>
    <row r="1" spans="1:9" x14ac:dyDescent="0.2">
      <c r="A1" t="s">
        <v>71</v>
      </c>
      <c r="B1" t="s">
        <v>29</v>
      </c>
      <c r="C1" t="s">
        <v>51</v>
      </c>
      <c r="D1" t="s">
        <v>2</v>
      </c>
      <c r="E1" t="s">
        <v>64</v>
      </c>
      <c r="F1" t="s">
        <v>6</v>
      </c>
      <c r="G1" t="s">
        <v>20</v>
      </c>
      <c r="H1" t="s">
        <v>0</v>
      </c>
    </row>
    <row r="2" spans="1:9" x14ac:dyDescent="0.2">
      <c r="A2" t="s">
        <v>72</v>
      </c>
      <c r="B2" s="12" t="s">
        <v>30</v>
      </c>
      <c r="C2" s="9" t="s">
        <v>22</v>
      </c>
      <c r="D2" s="9" t="s">
        <v>18</v>
      </c>
      <c r="E2" s="9">
        <v>1</v>
      </c>
      <c r="F2" s="9">
        <f>1-F3-F4</f>
        <v>0.5068974298461465</v>
      </c>
      <c r="G2" s="9"/>
      <c r="H2" s="9" t="s">
        <v>11</v>
      </c>
    </row>
    <row r="3" spans="1:9" x14ac:dyDescent="0.2">
      <c r="A3" t="s">
        <v>73</v>
      </c>
      <c r="B3" s="8" t="s">
        <v>36</v>
      </c>
      <c r="C3" s="8" t="s">
        <v>4</v>
      </c>
      <c r="D3" s="8" t="s">
        <v>18</v>
      </c>
      <c r="E3" s="8">
        <v>1</v>
      </c>
      <c r="F3" s="8">
        <v>6.2587776697255338E-3</v>
      </c>
      <c r="H3" s="7" t="s">
        <v>5</v>
      </c>
    </row>
    <row r="4" spans="1:9" x14ac:dyDescent="0.2">
      <c r="A4" t="s">
        <v>72</v>
      </c>
      <c r="B4" s="12" t="s">
        <v>32</v>
      </c>
      <c r="C4" s="9" t="s">
        <v>23</v>
      </c>
      <c r="D4" s="9" t="s">
        <v>18</v>
      </c>
      <c r="E4" s="9">
        <v>1</v>
      </c>
      <c r="F4" s="9">
        <v>0.48684379248412801</v>
      </c>
      <c r="G4" s="9"/>
      <c r="H4" s="10" t="s">
        <v>5</v>
      </c>
    </row>
    <row r="5" spans="1:9" x14ac:dyDescent="0.2">
      <c r="A5" t="s">
        <v>72</v>
      </c>
      <c r="B5" s="12" t="s">
        <v>31</v>
      </c>
      <c r="C5" s="11" t="s">
        <v>13</v>
      </c>
      <c r="D5" s="11" t="s">
        <v>28</v>
      </c>
      <c r="E5" s="9">
        <v>1</v>
      </c>
      <c r="F5" s="11">
        <v>4.9000000000000002E-2</v>
      </c>
      <c r="G5" s="9"/>
      <c r="H5" s="9" t="s">
        <v>14</v>
      </c>
    </row>
    <row r="6" spans="1:9" x14ac:dyDescent="0.2">
      <c r="A6" t="s">
        <v>72</v>
      </c>
      <c r="B6" s="12" t="s">
        <v>31</v>
      </c>
      <c r="C6" s="11" t="s">
        <v>15</v>
      </c>
      <c r="D6" s="11" t="s">
        <v>28</v>
      </c>
      <c r="E6" s="9">
        <v>1</v>
      </c>
      <c r="F6" s="11">
        <v>0.95099999999999996</v>
      </c>
      <c r="G6" s="9"/>
      <c r="H6" s="9" t="s">
        <v>16</v>
      </c>
    </row>
    <row r="7" spans="1:9" x14ac:dyDescent="0.2">
      <c r="A7" t="s">
        <v>73</v>
      </c>
      <c r="B7" s="8" t="s">
        <v>38</v>
      </c>
      <c r="C7" s="8" t="s">
        <v>33</v>
      </c>
      <c r="D7" s="8" t="s">
        <v>18</v>
      </c>
      <c r="E7" s="9">
        <v>1</v>
      </c>
      <c r="F7" s="8">
        <f>F2*F17</f>
        <v>5.0689742984614651E-3</v>
      </c>
      <c r="G7" s="8"/>
      <c r="H7" s="8" t="s">
        <v>44</v>
      </c>
    </row>
    <row r="8" spans="1:9" x14ac:dyDescent="0.2">
      <c r="A8" t="s">
        <v>73</v>
      </c>
      <c r="B8" s="8" t="s">
        <v>37</v>
      </c>
      <c r="C8" s="8" t="s">
        <v>34</v>
      </c>
      <c r="D8" s="8" t="s">
        <v>18</v>
      </c>
      <c r="E8" s="9">
        <v>1</v>
      </c>
      <c r="F8" s="8">
        <f>F2*0.99</f>
        <v>0.50182845554768507</v>
      </c>
      <c r="G8" s="8"/>
      <c r="H8" s="8" t="s">
        <v>44</v>
      </c>
    </row>
    <row r="9" spans="1:9" x14ac:dyDescent="0.2">
      <c r="A9" t="s">
        <v>73</v>
      </c>
      <c r="B9" s="8" t="s">
        <v>39</v>
      </c>
      <c r="C9" s="8" t="s">
        <v>35</v>
      </c>
      <c r="D9" s="8" t="s">
        <v>18</v>
      </c>
      <c r="E9" s="9">
        <v>1</v>
      </c>
      <c r="F9" s="8">
        <f>F4*F18</f>
        <v>4.8684379248412806E-3</v>
      </c>
      <c r="G9" s="8"/>
      <c r="H9" s="8" t="s">
        <v>44</v>
      </c>
    </row>
    <row r="10" spans="1:9" x14ac:dyDescent="0.2">
      <c r="A10" t="s">
        <v>73</v>
      </c>
      <c r="B10" s="8" t="s">
        <v>40</v>
      </c>
      <c r="C10" s="8" t="s">
        <v>41</v>
      </c>
      <c r="D10" s="8" t="s">
        <v>18</v>
      </c>
      <c r="E10" s="9">
        <v>1</v>
      </c>
      <c r="F10">
        <f>($F$4-$F$9)*(F5)</f>
        <v>2.3616792373405051E-2</v>
      </c>
      <c r="H10" s="8" t="s">
        <v>44</v>
      </c>
    </row>
    <row r="11" spans="1:9" x14ac:dyDescent="0.2">
      <c r="A11" t="s">
        <v>73</v>
      </c>
      <c r="B11" s="8" t="s">
        <v>42</v>
      </c>
      <c r="C11" s="8" t="s">
        <v>43</v>
      </c>
      <c r="D11" s="8" t="s">
        <v>18</v>
      </c>
      <c r="E11" s="9">
        <v>1</v>
      </c>
      <c r="F11">
        <f>($F$4-$F$9)*(F6)</f>
        <v>0.45835856218588167</v>
      </c>
      <c r="H11" s="8" t="s">
        <v>44</v>
      </c>
      <c r="I11" s="6"/>
    </row>
    <row r="12" spans="1:9" x14ac:dyDescent="0.2">
      <c r="A12" t="s">
        <v>72</v>
      </c>
      <c r="B12" s="12" t="s">
        <v>45</v>
      </c>
      <c r="C12" s="12" t="s">
        <v>1</v>
      </c>
      <c r="D12" s="12" t="s">
        <v>18</v>
      </c>
      <c r="E12" s="9">
        <v>1</v>
      </c>
      <c r="F12" s="13">
        <v>5.8681518665384701E-2</v>
      </c>
      <c r="G12" s="13" t="s">
        <v>21</v>
      </c>
      <c r="H12" s="14" t="s">
        <v>12</v>
      </c>
      <c r="I12" s="15"/>
    </row>
    <row r="13" spans="1:9" x14ac:dyDescent="0.2">
      <c r="A13" t="s">
        <v>73</v>
      </c>
      <c r="B13" s="8" t="s">
        <v>47</v>
      </c>
      <c r="C13" t="s">
        <v>3</v>
      </c>
      <c r="D13" t="s">
        <v>18</v>
      </c>
      <c r="E13" s="9">
        <v>1</v>
      </c>
      <c r="F13" s="2">
        <f>1-F12</f>
        <v>0.94131848133461526</v>
      </c>
      <c r="G13" s="1" t="s">
        <v>21</v>
      </c>
      <c r="H13" t="s">
        <v>10</v>
      </c>
      <c r="I13" s="6"/>
    </row>
    <row r="14" spans="1:9" x14ac:dyDescent="0.2">
      <c r="A14" t="s">
        <v>73</v>
      </c>
      <c r="B14" s="8" t="s">
        <v>48</v>
      </c>
      <c r="C14" t="s">
        <v>7</v>
      </c>
      <c r="D14" t="s">
        <v>18</v>
      </c>
      <c r="E14" s="9">
        <v>1</v>
      </c>
      <c r="F14">
        <f>0*F12</f>
        <v>0</v>
      </c>
      <c r="G14" s="1" t="s">
        <v>21</v>
      </c>
      <c r="H14" s="3" t="s">
        <v>12</v>
      </c>
      <c r="I14" s="6"/>
    </row>
    <row r="15" spans="1:9" x14ac:dyDescent="0.2">
      <c r="A15" t="s">
        <v>73</v>
      </c>
      <c r="B15" s="8" t="s">
        <v>65</v>
      </c>
      <c r="C15" t="s">
        <v>8</v>
      </c>
      <c r="D15" t="s">
        <v>18</v>
      </c>
      <c r="E15" s="9">
        <v>1</v>
      </c>
      <c r="F15" s="2">
        <f>0.0851856212227762*F12</f>
        <v>4.9988216218067325E-3</v>
      </c>
      <c r="G15" s="1" t="s">
        <v>21</v>
      </c>
      <c r="H15" s="3" t="s">
        <v>12</v>
      </c>
      <c r="I15" s="6"/>
    </row>
    <row r="16" spans="1:9" x14ac:dyDescent="0.2">
      <c r="A16" t="s">
        <v>73</v>
      </c>
      <c r="B16" s="8" t="s">
        <v>66</v>
      </c>
      <c r="C16" t="s">
        <v>9</v>
      </c>
      <c r="D16" t="s">
        <v>18</v>
      </c>
      <c r="E16" s="9">
        <v>1</v>
      </c>
      <c r="F16">
        <f>0.914814378777224*F12</f>
        <v>5.3682697043577983E-2</v>
      </c>
      <c r="G16" s="1" t="s">
        <v>21</v>
      </c>
      <c r="H16" s="3" t="s">
        <v>12</v>
      </c>
      <c r="I16" s="6"/>
    </row>
    <row r="17" spans="1:9" x14ac:dyDescent="0.2">
      <c r="A17" t="s">
        <v>72</v>
      </c>
      <c r="B17" s="12" t="s">
        <v>30</v>
      </c>
      <c r="C17" s="12" t="s">
        <v>26</v>
      </c>
      <c r="D17" s="12" t="s">
        <v>18</v>
      </c>
      <c r="E17" s="9">
        <v>1</v>
      </c>
      <c r="F17" s="12">
        <v>0.01</v>
      </c>
      <c r="G17" s="13" t="s">
        <v>24</v>
      </c>
      <c r="H17" s="12" t="s">
        <v>17</v>
      </c>
      <c r="I17" s="15"/>
    </row>
    <row r="18" spans="1:9" x14ac:dyDescent="0.2">
      <c r="A18" t="s">
        <v>72</v>
      </c>
      <c r="B18" s="12" t="s">
        <v>30</v>
      </c>
      <c r="C18" s="12" t="s">
        <v>27</v>
      </c>
      <c r="D18" s="12" t="s">
        <v>18</v>
      </c>
      <c r="E18" s="9">
        <v>1</v>
      </c>
      <c r="F18" s="12">
        <v>0.01</v>
      </c>
      <c r="G18" s="13" t="s">
        <v>25</v>
      </c>
      <c r="H18" s="12" t="s">
        <v>17</v>
      </c>
      <c r="I18" s="15"/>
    </row>
    <row r="19" spans="1:9" x14ac:dyDescent="0.2">
      <c r="A19" t="s">
        <v>72</v>
      </c>
      <c r="B19" s="12" t="s">
        <v>46</v>
      </c>
      <c r="C19" s="12" t="s">
        <v>52</v>
      </c>
      <c r="D19" s="9" t="s">
        <v>18</v>
      </c>
      <c r="E19" s="9">
        <v>1</v>
      </c>
      <c r="F19" s="9">
        <v>0.74934709307740788</v>
      </c>
      <c r="G19" s="9"/>
      <c r="H19" s="10" t="s">
        <v>5</v>
      </c>
      <c r="I19" s="6"/>
    </row>
    <row r="20" spans="1:9" x14ac:dyDescent="0.2">
      <c r="A20" t="s">
        <v>72</v>
      </c>
      <c r="B20" s="12" t="s">
        <v>46</v>
      </c>
      <c r="C20" s="12" t="s">
        <v>53</v>
      </c>
      <c r="D20" s="9" t="s">
        <v>18</v>
      </c>
      <c r="E20" s="9">
        <v>1</v>
      </c>
      <c r="F20" s="9">
        <v>0.25065290692259207</v>
      </c>
      <c r="G20" s="9"/>
      <c r="H20" s="10" t="s">
        <v>5</v>
      </c>
      <c r="I20" s="6"/>
    </row>
    <row r="21" spans="1:9" x14ac:dyDescent="0.2">
      <c r="A21" t="s">
        <v>72</v>
      </c>
      <c r="B21" s="12" t="s">
        <v>49</v>
      </c>
      <c r="C21" s="12" t="str">
        <f>CONCATENATE(C13,"_","TB6")</f>
        <v>no_HIV_TB6</v>
      </c>
      <c r="D21" s="12" t="s">
        <v>18</v>
      </c>
      <c r="E21" s="9">
        <v>1</v>
      </c>
      <c r="F21" s="12">
        <f>F19/F13</f>
        <v>0.79606117157603506</v>
      </c>
      <c r="G21" s="16" t="s">
        <v>54</v>
      </c>
      <c r="H21" s="10"/>
      <c r="I21" s="6"/>
    </row>
    <row r="22" spans="1:9" x14ac:dyDescent="0.2">
      <c r="A22" t="s">
        <v>72</v>
      </c>
      <c r="B22" s="12" t="s">
        <v>50</v>
      </c>
      <c r="C22" s="12" t="str">
        <f>CONCATENATE(C14,"_","TB6")</f>
        <v>PLHIV_ART_TB6</v>
      </c>
      <c r="D22" s="12" t="s">
        <v>18</v>
      </c>
      <c r="E22" s="9">
        <v>1</v>
      </c>
      <c r="F22" s="12">
        <f>$F$20/SUM($F$14:$F$16)</f>
        <v>4.2714113851052762</v>
      </c>
      <c r="G22" s="16" t="s">
        <v>55</v>
      </c>
      <c r="H22" s="10"/>
      <c r="I22" s="6"/>
    </row>
    <row r="23" spans="1:9" x14ac:dyDescent="0.2">
      <c r="A23" t="s">
        <v>73</v>
      </c>
      <c r="B23" s="8" t="s">
        <v>67</v>
      </c>
      <c r="C23" s="15" t="s">
        <v>56</v>
      </c>
      <c r="D23" s="15" t="s">
        <v>18</v>
      </c>
      <c r="E23" s="9">
        <v>1</v>
      </c>
      <c r="F23" s="6">
        <f>F13*F21</f>
        <v>0.74934709307740788</v>
      </c>
      <c r="G23" s="6"/>
      <c r="H23" s="6"/>
      <c r="I23" s="6"/>
    </row>
    <row r="24" spans="1:9" x14ac:dyDescent="0.2">
      <c r="A24" t="s">
        <v>73</v>
      </c>
      <c r="B24" s="8" t="s">
        <v>68</v>
      </c>
      <c r="C24" s="15" t="s">
        <v>57</v>
      </c>
      <c r="D24" s="15" t="s">
        <v>18</v>
      </c>
      <c r="E24" s="9">
        <v>1</v>
      </c>
      <c r="F24" s="6">
        <f>F16*F22</f>
        <v>0.22930088333509635</v>
      </c>
      <c r="G24" s="6"/>
      <c r="H24" s="6"/>
      <c r="I24" s="6"/>
    </row>
    <row r="25" spans="1:9" x14ac:dyDescent="0.2">
      <c r="A25" t="s">
        <v>73</v>
      </c>
      <c r="B25" s="8" t="s">
        <v>69</v>
      </c>
      <c r="C25" s="15" t="s">
        <v>58</v>
      </c>
      <c r="D25" s="15" t="s">
        <v>18</v>
      </c>
      <c r="E25" s="9">
        <v>1</v>
      </c>
      <c r="F25" s="6">
        <f>F15*F22</f>
        <v>2.1352023587495699E-2</v>
      </c>
      <c r="G25" s="5"/>
      <c r="H25" s="6"/>
      <c r="I25" s="6"/>
    </row>
    <row r="26" spans="1:9" x14ac:dyDescent="0.2">
      <c r="A26" t="s">
        <v>73</v>
      </c>
      <c r="B26" s="8" t="s">
        <v>70</v>
      </c>
      <c r="C26" s="15" t="s">
        <v>59</v>
      </c>
      <c r="D26" s="15" t="s">
        <v>18</v>
      </c>
      <c r="E26" s="9">
        <v>1</v>
      </c>
      <c r="F26" s="6">
        <v>0</v>
      </c>
      <c r="G26" s="5"/>
      <c r="H26" s="6"/>
      <c r="I26" s="6"/>
    </row>
    <row r="27" spans="1:9" x14ac:dyDescent="0.2">
      <c r="A27" t="s">
        <v>72</v>
      </c>
      <c r="B27" s="12" t="s">
        <v>30</v>
      </c>
      <c r="C27" s="9" t="s">
        <v>22</v>
      </c>
      <c r="D27" s="9" t="s">
        <v>19</v>
      </c>
      <c r="E27" s="9">
        <v>2</v>
      </c>
      <c r="F27" s="9">
        <f>1-F28-F29</f>
        <v>0.51060193004378385</v>
      </c>
      <c r="G27" s="9"/>
      <c r="H27" s="9" t="s">
        <v>11</v>
      </c>
      <c r="I27" s="6"/>
    </row>
    <row r="28" spans="1:9" x14ac:dyDescent="0.2">
      <c r="A28" t="s">
        <v>73</v>
      </c>
      <c r="B28" s="8" t="s">
        <v>36</v>
      </c>
      <c r="C28" s="8" t="s">
        <v>4</v>
      </c>
      <c r="D28" s="8" t="s">
        <v>19</v>
      </c>
      <c r="E28" s="9">
        <v>2</v>
      </c>
      <c r="F28" s="8">
        <v>1.2474429000821238E-2</v>
      </c>
      <c r="H28" s="7" t="s">
        <v>5</v>
      </c>
      <c r="I28" s="6"/>
    </row>
    <row r="29" spans="1:9" x14ac:dyDescent="0.2">
      <c r="A29" t="s">
        <v>72</v>
      </c>
      <c r="B29" s="12" t="s">
        <v>32</v>
      </c>
      <c r="C29" s="9" t="s">
        <v>23</v>
      </c>
      <c r="D29" s="9" t="s">
        <v>19</v>
      </c>
      <c r="E29" s="9">
        <v>2</v>
      </c>
      <c r="F29" s="9">
        <v>0.47692364095539502</v>
      </c>
      <c r="G29" s="9"/>
      <c r="H29" s="10" t="s">
        <v>5</v>
      </c>
      <c r="I29" s="6"/>
    </row>
    <row r="30" spans="1:9" x14ac:dyDescent="0.2">
      <c r="A30" t="s">
        <v>72</v>
      </c>
      <c r="B30" s="12" t="s">
        <v>31</v>
      </c>
      <c r="C30" s="11" t="s">
        <v>13</v>
      </c>
      <c r="D30" s="11" t="s">
        <v>28</v>
      </c>
      <c r="E30" s="9">
        <v>2</v>
      </c>
      <c r="F30" s="11">
        <v>4.9000000000000002E-2</v>
      </c>
      <c r="G30" s="9"/>
      <c r="H30" s="9" t="s">
        <v>14</v>
      </c>
      <c r="I30" s="6"/>
    </row>
    <row r="31" spans="1:9" x14ac:dyDescent="0.2">
      <c r="A31" t="s">
        <v>72</v>
      </c>
      <c r="B31" s="12" t="s">
        <v>31</v>
      </c>
      <c r="C31" s="11" t="s">
        <v>15</v>
      </c>
      <c r="D31" s="11" t="s">
        <v>28</v>
      </c>
      <c r="E31" s="9">
        <v>2</v>
      </c>
      <c r="F31" s="11">
        <v>0.95099999999999996</v>
      </c>
      <c r="G31" s="9"/>
      <c r="H31" s="9" t="s">
        <v>16</v>
      </c>
      <c r="I31" s="6"/>
    </row>
    <row r="32" spans="1:9" x14ac:dyDescent="0.2">
      <c r="A32" t="s">
        <v>73</v>
      </c>
      <c r="B32" s="8" t="s">
        <v>38</v>
      </c>
      <c r="C32" s="8" t="s">
        <v>33</v>
      </c>
      <c r="D32" s="8" t="s">
        <v>19</v>
      </c>
      <c r="E32" s="9">
        <v>2</v>
      </c>
      <c r="F32" s="8">
        <f>F27*F42</f>
        <v>5.1060193004378385E-3</v>
      </c>
      <c r="G32" s="8"/>
      <c r="H32" s="8" t="s">
        <v>44</v>
      </c>
      <c r="I32" s="6"/>
    </row>
    <row r="33" spans="1:9" x14ac:dyDescent="0.2">
      <c r="A33" t="s">
        <v>73</v>
      </c>
      <c r="B33" s="8" t="s">
        <v>37</v>
      </c>
      <c r="C33" s="8" t="s">
        <v>34</v>
      </c>
      <c r="D33" s="8" t="s">
        <v>19</v>
      </c>
      <c r="E33" s="9">
        <v>2</v>
      </c>
      <c r="F33" s="8">
        <f>F27*0.99</f>
        <v>0.50549591074334599</v>
      </c>
      <c r="G33" s="8"/>
      <c r="H33" s="8" t="s">
        <v>44</v>
      </c>
      <c r="I33" s="6"/>
    </row>
    <row r="34" spans="1:9" x14ac:dyDescent="0.2">
      <c r="A34" t="s">
        <v>73</v>
      </c>
      <c r="B34" s="8" t="s">
        <v>39</v>
      </c>
      <c r="C34" s="8" t="s">
        <v>35</v>
      </c>
      <c r="D34" s="8" t="s">
        <v>19</v>
      </c>
      <c r="E34" s="9">
        <v>2</v>
      </c>
      <c r="F34" s="8">
        <f>F29*F43</f>
        <v>4.7692364095539503E-3</v>
      </c>
      <c r="G34" s="8"/>
      <c r="H34" s="8" t="s">
        <v>44</v>
      </c>
      <c r="I34" s="6"/>
    </row>
    <row r="35" spans="1:9" x14ac:dyDescent="0.2">
      <c r="A35" t="s">
        <v>73</v>
      </c>
      <c r="B35" s="8" t="s">
        <v>40</v>
      </c>
      <c r="C35" s="8" t="s">
        <v>41</v>
      </c>
      <c r="D35" s="8" t="s">
        <v>19</v>
      </c>
      <c r="E35" s="9">
        <v>2</v>
      </c>
      <c r="F35">
        <f>($F$4-$F$9)*(F30)</f>
        <v>2.3616792373405051E-2</v>
      </c>
      <c r="H35" s="8" t="s">
        <v>44</v>
      </c>
    </row>
    <row r="36" spans="1:9" x14ac:dyDescent="0.2">
      <c r="A36" t="s">
        <v>73</v>
      </c>
      <c r="B36" s="8" t="s">
        <v>42</v>
      </c>
      <c r="C36" s="8" t="s">
        <v>43</v>
      </c>
      <c r="D36" s="8" t="s">
        <v>19</v>
      </c>
      <c r="E36" s="9">
        <v>2</v>
      </c>
      <c r="F36">
        <f>($F$4-$F$9)*(F31)</f>
        <v>0.45835856218588167</v>
      </c>
      <c r="H36" s="8" t="s">
        <v>44</v>
      </c>
    </row>
    <row r="37" spans="1:9" x14ac:dyDescent="0.2">
      <c r="A37" t="s">
        <v>72</v>
      </c>
      <c r="B37" s="12" t="s">
        <v>45</v>
      </c>
      <c r="C37" s="12" t="s">
        <v>1</v>
      </c>
      <c r="D37" s="12" t="s">
        <v>19</v>
      </c>
      <c r="E37" s="9">
        <v>2</v>
      </c>
      <c r="F37" s="13">
        <v>9.9433347104298894E-2</v>
      </c>
      <c r="G37" s="13" t="s">
        <v>21</v>
      </c>
      <c r="H37" s="14" t="s">
        <v>12</v>
      </c>
    </row>
    <row r="38" spans="1:9" x14ac:dyDescent="0.2">
      <c r="A38" t="s">
        <v>73</v>
      </c>
      <c r="B38" s="8" t="s">
        <v>47</v>
      </c>
      <c r="C38" t="s">
        <v>3</v>
      </c>
      <c r="D38" t="s">
        <v>19</v>
      </c>
      <c r="E38" s="9">
        <v>2</v>
      </c>
      <c r="F38" s="2">
        <f>1-F37</f>
        <v>0.90056665289570115</v>
      </c>
      <c r="G38" s="1" t="s">
        <v>21</v>
      </c>
      <c r="H38" t="s">
        <v>10</v>
      </c>
    </row>
    <row r="39" spans="1:9" x14ac:dyDescent="0.2">
      <c r="A39" t="s">
        <v>73</v>
      </c>
      <c r="B39" s="8" t="s">
        <v>48</v>
      </c>
      <c r="C39" t="s">
        <v>7</v>
      </c>
      <c r="D39" t="s">
        <v>19</v>
      </c>
      <c r="E39" s="9">
        <v>2</v>
      </c>
      <c r="F39">
        <f>0*F37</f>
        <v>0</v>
      </c>
      <c r="G39" s="1" t="s">
        <v>21</v>
      </c>
      <c r="H39" s="3" t="s">
        <v>12</v>
      </c>
    </row>
    <row r="40" spans="1:9" x14ac:dyDescent="0.2">
      <c r="A40" t="s">
        <v>73</v>
      </c>
      <c r="B40" s="8" t="s">
        <v>65</v>
      </c>
      <c r="C40" t="s">
        <v>8</v>
      </c>
      <c r="D40" t="s">
        <v>19</v>
      </c>
      <c r="E40" s="9">
        <v>2</v>
      </c>
      <c r="F40" s="2">
        <v>6.429374685559465E-3</v>
      </c>
      <c r="G40" s="1" t="s">
        <v>21</v>
      </c>
      <c r="H40" s="3" t="s">
        <v>12</v>
      </c>
    </row>
    <row r="41" spans="1:9" x14ac:dyDescent="0.2">
      <c r="A41" t="s">
        <v>73</v>
      </c>
      <c r="B41" s="8" t="s">
        <v>66</v>
      </c>
      <c r="C41" t="s">
        <v>9</v>
      </c>
      <c r="D41" t="s">
        <v>19</v>
      </c>
      <c r="E41" s="9">
        <v>2</v>
      </c>
      <c r="F41">
        <v>9.3003972418739325E-2</v>
      </c>
      <c r="G41" s="1" t="s">
        <v>21</v>
      </c>
      <c r="H41" s="3" t="s">
        <v>12</v>
      </c>
    </row>
    <row r="42" spans="1:9" x14ac:dyDescent="0.2">
      <c r="A42" t="s">
        <v>72</v>
      </c>
      <c r="B42" s="12" t="s">
        <v>30</v>
      </c>
      <c r="C42" s="12" t="s">
        <v>26</v>
      </c>
      <c r="D42" s="12" t="s">
        <v>19</v>
      </c>
      <c r="E42" s="9">
        <v>2</v>
      </c>
      <c r="F42" s="12">
        <v>0.01</v>
      </c>
      <c r="G42" s="13" t="s">
        <v>24</v>
      </c>
      <c r="H42" s="12" t="s">
        <v>17</v>
      </c>
    </row>
    <row r="43" spans="1:9" x14ac:dyDescent="0.2">
      <c r="A43" t="s">
        <v>72</v>
      </c>
      <c r="B43" s="12" t="s">
        <v>30</v>
      </c>
      <c r="C43" s="12" t="s">
        <v>27</v>
      </c>
      <c r="D43" s="12" t="s">
        <v>19</v>
      </c>
      <c r="E43" s="9">
        <v>2</v>
      </c>
      <c r="F43" s="12">
        <v>0.01</v>
      </c>
      <c r="G43" s="13" t="s">
        <v>25</v>
      </c>
      <c r="H43" s="12" t="s">
        <v>17</v>
      </c>
    </row>
    <row r="44" spans="1:9" x14ac:dyDescent="0.2">
      <c r="A44" t="s">
        <v>72</v>
      </c>
      <c r="B44" s="12" t="s">
        <v>46</v>
      </c>
      <c r="C44" s="12" t="s">
        <v>52</v>
      </c>
      <c r="D44" s="9" t="s">
        <v>19</v>
      </c>
      <c r="E44" s="9">
        <v>2</v>
      </c>
      <c r="F44" s="9">
        <v>0.80138981019013067</v>
      </c>
      <c r="G44" s="9"/>
      <c r="H44" s="10" t="s">
        <v>5</v>
      </c>
    </row>
    <row r="45" spans="1:9" x14ac:dyDescent="0.2">
      <c r="A45" t="s">
        <v>72</v>
      </c>
      <c r="B45" s="12" t="s">
        <v>46</v>
      </c>
      <c r="C45" s="12" t="s">
        <v>53</v>
      </c>
      <c r="D45" s="9" t="s">
        <v>19</v>
      </c>
      <c r="E45" s="9">
        <v>2</v>
      </c>
      <c r="F45" s="9">
        <v>0.19861018980986939</v>
      </c>
      <c r="G45" s="9"/>
      <c r="H45" s="10" t="s">
        <v>5</v>
      </c>
    </row>
    <row r="46" spans="1:9" x14ac:dyDescent="0.2">
      <c r="A46" t="s">
        <v>72</v>
      </c>
      <c r="B46" s="12" t="s">
        <v>49</v>
      </c>
      <c r="C46" s="12" t="str">
        <f>CONCATENATE(C38,"_","TB6")</f>
        <v>no_HIV_TB6</v>
      </c>
      <c r="D46" s="12" t="s">
        <v>19</v>
      </c>
      <c r="E46" s="9">
        <v>2</v>
      </c>
      <c r="F46" s="12">
        <f>F44/F38</f>
        <v>0.88987284573920744</v>
      </c>
      <c r="G46" s="16" t="s">
        <v>54</v>
      </c>
      <c r="H46" s="10"/>
    </row>
    <row r="47" spans="1:9" x14ac:dyDescent="0.2">
      <c r="A47" t="s">
        <v>72</v>
      </c>
      <c r="B47" s="12" t="s">
        <v>50</v>
      </c>
      <c r="C47" s="12" t="str">
        <f>CONCATENATE(C39,"_","TB6")</f>
        <v>PLHIV_ART_TB6</v>
      </c>
      <c r="D47" s="12" t="s">
        <v>19</v>
      </c>
      <c r="E47" s="9">
        <v>2</v>
      </c>
      <c r="F47" s="12">
        <f>$F$20/SUM($F$14:$F$16)</f>
        <v>4.2714113851052762</v>
      </c>
      <c r="G47" s="16" t="s">
        <v>55</v>
      </c>
      <c r="H47" s="10"/>
    </row>
    <row r="48" spans="1:9" x14ac:dyDescent="0.2">
      <c r="A48" t="s">
        <v>73</v>
      </c>
      <c r="B48" s="8" t="s">
        <v>67</v>
      </c>
      <c r="C48" s="15" t="s">
        <v>56</v>
      </c>
      <c r="D48" s="15" t="s">
        <v>19</v>
      </c>
      <c r="E48" s="9">
        <v>2</v>
      </c>
      <c r="F48" s="6">
        <f>F38*F46</f>
        <v>0.80138981019013067</v>
      </c>
      <c r="G48" s="6"/>
      <c r="H48" s="6"/>
    </row>
    <row r="49" spans="1:9" x14ac:dyDescent="0.2">
      <c r="A49" t="s">
        <v>73</v>
      </c>
      <c r="B49" s="8" t="s">
        <v>68</v>
      </c>
      <c r="C49" s="15" t="s">
        <v>57</v>
      </c>
      <c r="D49" s="15" t="s">
        <v>19</v>
      </c>
      <c r="E49" s="9">
        <v>2</v>
      </c>
      <c r="F49" s="6">
        <f>F41*F47</f>
        <v>0.39725822664942023</v>
      </c>
      <c r="G49" s="6"/>
      <c r="H49" s="6"/>
    </row>
    <row r="50" spans="1:9" x14ac:dyDescent="0.2">
      <c r="A50" t="s">
        <v>73</v>
      </c>
      <c r="B50" s="8" t="s">
        <v>69</v>
      </c>
      <c r="C50" s="15" t="s">
        <v>58</v>
      </c>
      <c r="D50" s="15" t="s">
        <v>19</v>
      </c>
      <c r="E50" s="9">
        <v>2</v>
      </c>
      <c r="F50" s="6">
        <f>F40*F47</f>
        <v>2.7462504231006355E-2</v>
      </c>
      <c r="G50" s="5"/>
      <c r="H50" s="6"/>
    </row>
    <row r="51" spans="1:9" x14ac:dyDescent="0.2">
      <c r="A51" t="s">
        <v>73</v>
      </c>
      <c r="B51" s="8" t="s">
        <v>70</v>
      </c>
      <c r="C51" s="15" t="s">
        <v>59</v>
      </c>
      <c r="D51" s="15" t="s">
        <v>19</v>
      </c>
      <c r="E51" s="9">
        <v>2</v>
      </c>
      <c r="F51" s="6">
        <v>0</v>
      </c>
      <c r="G51" s="5"/>
      <c r="H51" s="6"/>
    </row>
    <row r="52" spans="1:9" x14ac:dyDescent="0.2">
      <c r="A52" t="s">
        <v>73</v>
      </c>
      <c r="B52" s="8" t="s">
        <v>60</v>
      </c>
      <c r="C52" s="15" t="s">
        <v>62</v>
      </c>
      <c r="D52" s="15" t="s">
        <v>28</v>
      </c>
      <c r="E52" s="9">
        <v>2</v>
      </c>
      <c r="F52" s="6">
        <f>1-F53</f>
        <v>0.96299999999999997</v>
      </c>
      <c r="G52" s="5"/>
      <c r="H52" s="7"/>
    </row>
    <row r="53" spans="1:9" x14ac:dyDescent="0.2">
      <c r="A53" t="s">
        <v>73</v>
      </c>
      <c r="B53" s="8" t="s">
        <v>61</v>
      </c>
      <c r="C53" s="15" t="s">
        <v>63</v>
      </c>
      <c r="D53" s="15" t="s">
        <v>28</v>
      </c>
      <c r="E53" s="9">
        <v>2</v>
      </c>
      <c r="F53" s="6">
        <v>3.6999999999999998E-2</v>
      </c>
      <c r="G53" s="5"/>
      <c r="H53" s="7"/>
    </row>
    <row r="54" spans="1:9" x14ac:dyDescent="0.2">
      <c r="G54" s="1"/>
      <c r="H54" s="3"/>
    </row>
    <row r="55" spans="1:9" x14ac:dyDescent="0.2">
      <c r="F55" s="2"/>
      <c r="G55" s="1"/>
      <c r="H55" s="3"/>
    </row>
    <row r="56" spans="1:9" x14ac:dyDescent="0.2">
      <c r="G56" s="1"/>
      <c r="H56" s="3"/>
      <c r="I56" s="6"/>
    </row>
    <row r="57" spans="1:9" x14ac:dyDescent="0.2">
      <c r="F57" s="6"/>
      <c r="G57" s="4"/>
      <c r="H57" s="6"/>
      <c r="I57" s="6"/>
    </row>
    <row r="58" spans="1:9" x14ac:dyDescent="0.2">
      <c r="C58" s="6"/>
      <c r="F58" s="6"/>
      <c r="G58" s="4"/>
      <c r="H58" s="7"/>
      <c r="I58" s="6"/>
    </row>
    <row r="59" spans="1:9" x14ac:dyDescent="0.2">
      <c r="C59" s="6"/>
      <c r="F59" s="6"/>
      <c r="G59" s="5"/>
      <c r="H59" s="7"/>
      <c r="I59" s="6"/>
    </row>
    <row r="60" spans="1:9" x14ac:dyDescent="0.2">
      <c r="C60" s="6"/>
      <c r="F60" s="6"/>
      <c r="G60" s="5"/>
      <c r="H60" s="6"/>
      <c r="I60" s="6"/>
    </row>
    <row r="61" spans="1:9" x14ac:dyDescent="0.2">
      <c r="C61" s="6"/>
      <c r="F61" s="6"/>
      <c r="G61" s="5"/>
      <c r="H61" s="6"/>
      <c r="I61" s="6"/>
    </row>
    <row r="62" spans="1:9" x14ac:dyDescent="0.2">
      <c r="C62" s="6"/>
      <c r="G62" s="5"/>
      <c r="H62" s="7"/>
      <c r="I62" s="6"/>
    </row>
    <row r="63" spans="1:9" x14ac:dyDescent="0.2">
      <c r="C63" s="6"/>
      <c r="G63" s="5"/>
      <c r="H63" s="7"/>
    </row>
  </sheetData>
  <phoneticPr fontId="2" type="noConversion"/>
  <hyperlinks>
    <hyperlink ref="H12" r:id="rId1" xr:uid="{AED45BB0-72DF-D249-B0E5-BC4A07F1DE1E}"/>
    <hyperlink ref="H14" r:id="rId2" xr:uid="{5B8EFBFE-6D4C-6D44-BFFA-1F80ED45C49F}"/>
    <hyperlink ref="H15" r:id="rId3" xr:uid="{29B89E6B-BAC6-C34B-879C-37826A70F4D5}"/>
    <hyperlink ref="H16" r:id="rId4" xr:uid="{285EC5AC-18B6-D844-86F2-170F6A228B6D}"/>
    <hyperlink ref="H3" r:id="rId5" xr:uid="{38A76634-5413-D248-A8F1-129995C6AF24}"/>
    <hyperlink ref="H4" r:id="rId6" xr:uid="{5B298515-2823-AC46-BEDD-2FFC0694CF66}"/>
    <hyperlink ref="H19" r:id="rId7" xr:uid="{DCF32FA5-4E3F-2946-9A70-F785D2C715A2}"/>
    <hyperlink ref="H20" r:id="rId8" xr:uid="{385F5BD2-54FC-E844-AE56-AE3A47D7C2FE}"/>
    <hyperlink ref="H37" r:id="rId9" xr:uid="{64608105-E7A0-EC48-8A9C-680D86B32962}"/>
    <hyperlink ref="H39" r:id="rId10" xr:uid="{98382B0D-4C20-474D-90E6-05165C07CAA1}"/>
    <hyperlink ref="H40" r:id="rId11" xr:uid="{C5A8EB5A-C8AF-A242-A249-742F7E259FE2}"/>
    <hyperlink ref="H41" r:id="rId12" xr:uid="{79EC6BC1-9DD8-7248-A622-2C11E682AED4}"/>
    <hyperlink ref="H28" r:id="rId13" xr:uid="{4233EF69-5B3A-E144-941D-BA495888A073}"/>
    <hyperlink ref="H29" r:id="rId14" xr:uid="{2D5203A5-B853-0548-8419-CF69A4B6A9E9}"/>
    <hyperlink ref="H44" r:id="rId15" xr:uid="{1DA26B95-A279-BD43-B344-194463A93BC4}"/>
    <hyperlink ref="H45" r:id="rId16" xr:uid="{E9574659-2A46-BF4C-BD4B-E711B9CAF40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2021-03-09T17:38:16Z</dcterms:created>
  <dcterms:modified xsi:type="dcterms:W3CDTF">2021-03-09T20:42:50Z</dcterms:modified>
</cp:coreProperties>
</file>