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pop_init_births_gen/"/>
    </mc:Choice>
  </mc:AlternateContent>
  <xr:revisionPtr revIDLastSave="0" documentId="13_ncr:40009_{094A9D7D-BAF0-3F45-B4D8-482F3F27A92D}" xr6:coauthVersionLast="46" xr6:coauthVersionMax="46" xr10:uidLastSave="{00000000-0000-0000-0000-000000000000}"/>
  <bookViews>
    <workbookView xWindow="13000" yWindow="500" windowWidth="21120" windowHeight="17840"/>
  </bookViews>
  <sheets>
    <sheet name="Sheet1" sheetId="2" r:id="rId1"/>
    <sheet name="tb_prev_1990_pulled_mar9_2021" sheetId="1" r:id="rId2"/>
  </sheets>
  <calcPr calcId="191029"/>
  <pivotCaches>
    <pivotCache cacheId="6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8" i="2" l="1"/>
  <c r="D19" i="2"/>
  <c r="C19" i="2"/>
  <c r="C18" i="2"/>
  <c r="D17" i="2"/>
  <c r="C17" i="2"/>
  <c r="D16" i="2"/>
  <c r="C16" i="2"/>
  <c r="D15" i="2"/>
  <c r="C15" i="2"/>
  <c r="D14" i="2"/>
  <c r="C14" i="2"/>
</calcChain>
</file>

<file path=xl/sharedStrings.xml><?xml version="1.0" encoding="utf-8"?>
<sst xmlns="http://purl.oclc.org/ooxml/spreadsheetml/main" count="163" uniqueCount="40">
  <si>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</si>
  <si>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</si>
  <si>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</si>
  <si>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</si>
  <si>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</si>
  <si>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</si>
  <si>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</si>
  <si>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</si>
  <si>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</si>
  <si>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</si>
  <si>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</si>
  <si>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</si>
  <si>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</si>
  <si>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</si>
  <si>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</si>
  <si>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</si>
  <si>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Prevalence</t>
  </si>
  <si>
    <t>South Africa</t>
  </si>
  <si>
    <t>Male</t>
  </si>
  <si>
    <t>15-49 years</t>
  </si>
  <si>
    <t>Drug-susceptible tuberculosis</t>
  </si>
  <si>
    <t>Percent</t>
  </si>
  <si>
    <t>Female</t>
  </si>
  <si>
    <t>Both</t>
  </si>
  <si>
    <t>Multidrug-resistant tuberculosis without extensive drug resistance</t>
  </si>
  <si>
    <t>Extensively drug-resistant tuberculosis</t>
  </si>
  <si>
    <t>HIV/AIDS - Drug-susceptible Tuberculosis</t>
  </si>
  <si>
    <t>HIV/AIDS - Multidrug-resistant Tuberculosis without extensive drug resistance</t>
  </si>
  <si>
    <t>HIV/AIDS - Extensively drug-resistant Tuberculosis</t>
  </si>
  <si>
    <t>Latent tuberculosis infection</t>
  </si>
  <si>
    <t>Column Labels</t>
  </si>
  <si>
    <t>Grand Total</t>
  </si>
  <si>
    <t>Row Labels</t>
  </si>
  <si>
    <t>Sum of val</t>
  </si>
  <si>
    <t>active_TB_noHIV</t>
  </si>
  <si>
    <t>active_TB_HIV</t>
  </si>
  <si>
    <t>TB_LTBI</t>
  </si>
  <si>
    <t>TB_active</t>
  </si>
  <si>
    <t>prop_TB_active_noHIV</t>
  </si>
  <si>
    <t>prop_TB_active_HIV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</si>
</sst>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1-03-09T10:03:45.68999973591416850" createdVersion="6" refreshedVersion="6" minRefreshableVersion="3" recordCount="21">
  <cacheSource type="worksheet">
    <worksheetSource ref="A1:P22" sheet="tb_prev_1990_pulled_mar9_2021"/>
  </cacheSource>
  <cacheFields count="16">
    <cacheField name="measure_id" numFmtId="0">
      <sharedItems containsSemiMixedTypes="0" containsString="0" containsNumber="1" containsInteger="1" minValue="5" maxValue="5"/>
    </cacheField>
    <cacheField name="measure_name" numFmtId="0">
      <sharedItems count="1">
        <s v="Prevalence"/>
      </sharedItems>
    </cacheField>
    <cacheField name="location_id" numFmtId="0">
      <sharedItems containsSemiMixedTypes="0" containsString="0" containsNumber="1" containsInteger="1" minValue="196" maxValue="196"/>
    </cacheField>
    <cacheField name="location_name" numFmtId="0">
      <sharedItems/>
    </cacheField>
    <cacheField name="sex_id" numFmtId="0">
      <sharedItems containsSemiMixedTypes="0" containsString="0" containsNumber="1" containsInteger="1" minValue="1" maxValue="3"/>
    </cacheField>
    <cacheField name="sex_name" numFmtId="0">
      <sharedItems count="3">
        <s v="Male"/>
        <s v="Female"/>
        <s v="Both"/>
      </sharedItems>
    </cacheField>
    <cacheField name="age_id" numFmtId="0">
      <sharedItems containsSemiMixedTypes="0" containsString="0" containsNumber="1" containsInteger="1" minValue="24" maxValue="24"/>
    </cacheField>
    <cacheField name="age_name" numFmtId="0">
      <sharedItems/>
    </cacheField>
    <cacheField name="cause_id" numFmtId="0">
      <sharedItems containsSemiMixedTypes="0" containsString="0" containsNumber="1" containsInteger="1" minValue="934" maxValue="954"/>
    </cacheField>
    <cacheField name="cause_name" numFmtId="0">
      <sharedItems count="7">
        <s v="Drug-susceptible tuberculosis"/>
        <s v="Multidrug-resistant tuberculosis without extensive drug resistance"/>
        <s v="Extensively drug-resistant tuberculosis"/>
        <s v="HIV/AIDS - Drug-susceptible Tuberculosis"/>
        <s v="HIV/AIDS - Multidrug-resistant Tuberculosis without extensive drug resistance"/>
        <s v="HIV/AIDS - Extensively drug-resistant Tuberculosis"/>
        <s v="Latent tuberculosis infection"/>
      </sharedItems>
    </cacheField>
    <cacheField name="metric_id" numFmtId="0">
      <sharedItems containsSemiMixedTypes="0" containsString="0" containsNumber="1" containsInteger="1" minValue="2" maxValue="2"/>
    </cacheField>
    <cacheField name="metric_name" numFmtId="0">
      <sharedItems/>
    </cacheField>
    <cacheField name="year" numFmtId="0">
      <sharedItems containsSemiMixedTypes="0" containsString="0" containsNumber="1" containsInteger="1" minValue="1990" maxValue="1990"/>
    </cacheField>
    <cacheField name="val" numFmtId="0">
      <sharedItems containsSemiMixedTypes="0" containsString="0" containsNumber="1" minValue="0" maxValue="0.48684379248412801" count="16">
        <n v="4.6710139415252301E-3"/>
        <n v="9.95607403633284E-3"/>
        <n v="7.4077189076030003E-3"/>
        <n v="1.89829115013914E-5"/>
        <n v="4.0806252865552799E-5"/>
        <n v="3.0283437875163399E-5"/>
        <n v="0"/>
        <n v="1.5610891089560201E-3"/>
        <n v="2.4652685498142298E-3"/>
        <n v="2.02929737227811E-3"/>
        <n v="7.6917077428918697E-6"/>
        <n v="1.22801618086156E-5"/>
        <n v="1.00676971144514E-5"/>
        <n v="0.48684379248412801"/>
        <n v="0.47692364095539502"/>
        <n v="0.48170678301636899"/>
      </sharedItems>
    </cacheField>
    <cacheField name="upper" numFmtId="0">
      <sharedItems containsSemiMixedTypes="0" containsString="0" containsNumber="1" minValue="0" maxValue="0.53542465442568399"/>
    </cacheField>
    <cacheField name="lower" numFmtId="0">
      <sharedItems containsSemiMixedTypes="0" containsString="0" containsNumber="1" minValue="0" maxValue="0.43124012603576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">
  <r>
    <n v="5"/>
    <x v="0"/>
    <n v="196"/>
    <s v="South Africa"/>
    <n v="1"/>
    <x v="0"/>
    <n v="24"/>
    <s v="15-49 years"/>
    <n v="934"/>
    <x v="0"/>
    <n v="2"/>
    <s v="Percent"/>
    <n v="1990"/>
    <x v="0"/>
    <n v="5.6350704566349198E-3"/>
    <n v="3.8161837253453601E-3"/>
  </r>
  <r>
    <n v="5"/>
    <x v="0"/>
    <n v="196"/>
    <s v="South Africa"/>
    <n v="2"/>
    <x v="1"/>
    <n v="24"/>
    <s v="15-49 years"/>
    <n v="934"/>
    <x v="0"/>
    <n v="2"/>
    <s v="Percent"/>
    <n v="1990"/>
    <x v="1"/>
    <n v="1.2154947817661001E-2"/>
    <n v="7.9741481006548494E-3"/>
  </r>
  <r>
    <n v="5"/>
    <x v="0"/>
    <n v="196"/>
    <s v="South Africa"/>
    <n v="3"/>
    <x v="2"/>
    <n v="24"/>
    <s v="15-49 years"/>
    <n v="934"/>
    <x v="0"/>
    <n v="2"/>
    <s v="Percent"/>
    <n v="1990"/>
    <x v="2"/>
    <n v="8.92428927272103E-3"/>
    <n v="6.0253882435355203E-3"/>
  </r>
  <r>
    <n v="5"/>
    <x v="0"/>
    <n v="196"/>
    <s v="South Africa"/>
    <n v="1"/>
    <x v="0"/>
    <n v="24"/>
    <s v="15-49 years"/>
    <n v="946"/>
    <x v="1"/>
    <n v="2"/>
    <s v="Percent"/>
    <n v="1990"/>
    <x v="3"/>
    <n v="5.7591765949898198E-5"/>
    <n v="3.2733129099550798E-6"/>
  </r>
  <r>
    <n v="5"/>
    <x v="0"/>
    <n v="196"/>
    <s v="South Africa"/>
    <n v="2"/>
    <x v="1"/>
    <n v="24"/>
    <s v="15-49 years"/>
    <n v="946"/>
    <x v="1"/>
    <n v="2"/>
    <s v="Percent"/>
    <n v="1990"/>
    <x v="4"/>
    <n v="1.24452974687246E-4"/>
    <n v="6.8412569693138504E-6"/>
  </r>
  <r>
    <n v="5"/>
    <x v="0"/>
    <n v="196"/>
    <s v="South Africa"/>
    <n v="3"/>
    <x v="2"/>
    <n v="24"/>
    <s v="15-49 years"/>
    <n v="946"/>
    <x v="1"/>
    <n v="2"/>
    <s v="Percent"/>
    <n v="1990"/>
    <x v="5"/>
    <n v="9.1191675686208998E-5"/>
    <n v="5.1551400436398102E-6"/>
  </r>
  <r>
    <n v="5"/>
    <x v="0"/>
    <n v="196"/>
    <s v="South Africa"/>
    <n v="1"/>
    <x v="0"/>
    <n v="24"/>
    <s v="15-49 years"/>
    <n v="947"/>
    <x v="2"/>
    <n v="2"/>
    <s v="Percent"/>
    <n v="1990"/>
    <x v="6"/>
    <n v="0"/>
    <n v="0"/>
  </r>
  <r>
    <n v="5"/>
    <x v="0"/>
    <n v="196"/>
    <s v="South Africa"/>
    <n v="2"/>
    <x v="1"/>
    <n v="24"/>
    <s v="15-49 years"/>
    <n v="947"/>
    <x v="2"/>
    <n v="2"/>
    <s v="Percent"/>
    <n v="1990"/>
    <x v="6"/>
    <n v="0"/>
    <n v="0"/>
  </r>
  <r>
    <n v="5"/>
    <x v="0"/>
    <n v="196"/>
    <s v="South Africa"/>
    <n v="3"/>
    <x v="2"/>
    <n v="24"/>
    <s v="15-49 years"/>
    <n v="947"/>
    <x v="2"/>
    <n v="2"/>
    <s v="Percent"/>
    <n v="1990"/>
    <x v="6"/>
    <n v="0"/>
    <n v="0"/>
  </r>
  <r>
    <n v="5"/>
    <x v="0"/>
    <n v="196"/>
    <s v="South Africa"/>
    <n v="1"/>
    <x v="0"/>
    <n v="24"/>
    <s v="15-49 years"/>
    <n v="948"/>
    <x v="3"/>
    <n v="2"/>
    <s v="Percent"/>
    <n v="1990"/>
    <x v="7"/>
    <n v="1.7870876337841401E-3"/>
    <n v="1.3567910505242499E-3"/>
  </r>
  <r>
    <n v="5"/>
    <x v="0"/>
    <n v="196"/>
    <s v="South Africa"/>
    <n v="2"/>
    <x v="1"/>
    <n v="24"/>
    <s v="15-49 years"/>
    <n v="948"/>
    <x v="3"/>
    <n v="2"/>
    <s v="Percent"/>
    <n v="1990"/>
    <x v="8"/>
    <n v="2.8268927409347199E-3"/>
    <n v="2.14390302883289E-3"/>
  </r>
  <r>
    <n v="5"/>
    <x v="0"/>
    <n v="196"/>
    <s v="South Africa"/>
    <n v="3"/>
    <x v="2"/>
    <n v="24"/>
    <s v="15-49 years"/>
    <n v="948"/>
    <x v="3"/>
    <n v="2"/>
    <s v="Percent"/>
    <n v="1990"/>
    <x v="9"/>
    <n v="2.3241897881838402E-3"/>
    <n v="1.76539714278959E-3"/>
  </r>
  <r>
    <n v="5"/>
    <x v="0"/>
    <n v="196"/>
    <s v="South Africa"/>
    <n v="1"/>
    <x v="0"/>
    <n v="24"/>
    <s v="15-49 years"/>
    <n v="949"/>
    <x v="4"/>
    <n v="2"/>
    <s v="Percent"/>
    <n v="1990"/>
    <x v="10"/>
    <n v="2.5585902805890199E-5"/>
    <n v="1.2777822203474601E-6"/>
  </r>
  <r>
    <n v="5"/>
    <x v="0"/>
    <n v="196"/>
    <s v="South Africa"/>
    <n v="2"/>
    <x v="1"/>
    <n v="24"/>
    <s v="15-49 years"/>
    <n v="949"/>
    <x v="4"/>
    <n v="2"/>
    <s v="Percent"/>
    <n v="1990"/>
    <x v="11"/>
    <n v="3.9536354290949201E-5"/>
    <n v="2.0373650700493501E-6"/>
  </r>
  <r>
    <n v="5"/>
    <x v="0"/>
    <n v="196"/>
    <s v="South Africa"/>
    <n v="3"/>
    <x v="2"/>
    <n v="24"/>
    <s v="15-49 years"/>
    <n v="949"/>
    <x v="4"/>
    <n v="2"/>
    <s v="Percent"/>
    <n v="1990"/>
    <x v="12"/>
    <n v="3.2640938754729597E-5"/>
    <n v="1.6486628336699399E-6"/>
  </r>
  <r>
    <n v="5"/>
    <x v="0"/>
    <n v="196"/>
    <s v="South Africa"/>
    <n v="1"/>
    <x v="0"/>
    <n v="24"/>
    <s v="15-49 years"/>
    <n v="950"/>
    <x v="5"/>
    <n v="2"/>
    <s v="Percent"/>
    <n v="1990"/>
    <x v="6"/>
    <n v="0"/>
    <n v="0"/>
  </r>
  <r>
    <n v="5"/>
    <x v="0"/>
    <n v="196"/>
    <s v="South Africa"/>
    <n v="2"/>
    <x v="1"/>
    <n v="24"/>
    <s v="15-49 years"/>
    <n v="950"/>
    <x v="5"/>
    <n v="2"/>
    <s v="Percent"/>
    <n v="1990"/>
    <x v="6"/>
    <n v="0"/>
    <n v="0"/>
  </r>
  <r>
    <n v="5"/>
    <x v="0"/>
    <n v="196"/>
    <s v="South Africa"/>
    <n v="3"/>
    <x v="2"/>
    <n v="24"/>
    <s v="15-49 years"/>
    <n v="950"/>
    <x v="5"/>
    <n v="2"/>
    <s v="Percent"/>
    <n v="1990"/>
    <x v="6"/>
    <n v="0"/>
    <n v="0"/>
  </r>
  <r>
    <n v="5"/>
    <x v="0"/>
    <n v="196"/>
    <s v="South Africa"/>
    <n v="1"/>
    <x v="0"/>
    <n v="24"/>
    <s v="15-49 years"/>
    <n v="954"/>
    <x v="6"/>
    <n v="2"/>
    <s v="Percent"/>
    <n v="1990"/>
    <x v="13"/>
    <n v="0.53542465442568399"/>
    <n v="0.43124012603576301"/>
  </r>
  <r>
    <n v="5"/>
    <x v="0"/>
    <n v="196"/>
    <s v="South Africa"/>
    <n v="2"/>
    <x v="1"/>
    <n v="24"/>
    <s v="15-49 years"/>
    <n v="954"/>
    <x v="6"/>
    <n v="2"/>
    <s v="Percent"/>
    <n v="1990"/>
    <x v="14"/>
    <n v="0.52819921379632795"/>
    <n v="0.41907712724881202"/>
  </r>
  <r>
    <n v="5"/>
    <x v="0"/>
    <n v="196"/>
    <s v="South Africa"/>
    <n v="3"/>
    <x v="2"/>
    <n v="24"/>
    <s v="15-49 years"/>
    <n v="954"/>
    <x v="6"/>
    <n v="2"/>
    <s v="Percent"/>
    <n v="1990"/>
    <x v="15"/>
    <n v="0.53052978224421898"/>
    <n v="0.4255365396807069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2" firstHeaderRow="1" firstDataRow="2" firstDataCol="1"/>
  <pivotFields count="16">
    <pivotField showAll="0"/>
    <pivotField showAll="0">
      <items count="2">
        <item x="0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8">
        <item x="0"/>
        <item x="2"/>
        <item x="3"/>
        <item x="5"/>
        <item x="4"/>
        <item x="6"/>
        <item x="1"/>
        <item t="default"/>
      </items>
    </pivotField>
    <pivotField showAll="0"/>
    <pivotField showAll="0"/>
    <pivotField showAll="0"/>
    <pivotField dataField="1" showAll="0">
      <items count="17">
        <item x="6"/>
        <item x="10"/>
        <item x="12"/>
        <item x="11"/>
        <item x="3"/>
        <item x="5"/>
        <item x="4"/>
        <item x="7"/>
        <item x="9"/>
        <item x="8"/>
        <item x="0"/>
        <item x="2"/>
        <item x="1"/>
        <item x="14"/>
        <item x="15"/>
        <item x="13"/>
        <item t="default"/>
      </items>
    </pivotField>
    <pivotField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val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A22" sqref="A22"/>
    </sheetView>
  </sheetViews>
  <sheetFormatPr baseColWidth="10" defaultRowHeight="16" x14ac:dyDescent="0.2"/>
  <cols>
    <col min="1" max="1" width="66.5" bestFit="1" customWidth="1"/>
    <col min="2" max="2" width="15.5" bestFit="1" customWidth="1"/>
    <col min="3" max="5" width="12.1640625" bestFit="1" customWidth="1"/>
  </cols>
  <sheetData>
    <row r="3" spans="1:5" x14ac:dyDescent="0.2">
      <c r="A3" s="2" t="s">
        <v>33</v>
      </c>
      <c r="B3" s="2" t="s">
        <v>30</v>
      </c>
    </row>
    <row r="4" spans="1:5" x14ac:dyDescent="0.2">
      <c r="A4" s="2" t="s">
        <v>32</v>
      </c>
      <c r="B4" t="s">
        <v>23</v>
      </c>
      <c r="C4" t="s">
        <v>22</v>
      </c>
      <c r="D4" t="s">
        <v>18</v>
      </c>
      <c r="E4" t="s">
        <v>31</v>
      </c>
    </row>
    <row r="5" spans="1:5" x14ac:dyDescent="0.2">
      <c r="A5" s="3" t="s">
        <v>20</v>
      </c>
      <c r="B5" s="4">
        <v>7.4077189076030003E-3</v>
      </c>
      <c r="C5" s="4">
        <v>9.95607403633284E-3</v>
      </c>
      <c r="D5" s="4">
        <v>4.6710139415252301E-3</v>
      </c>
      <c r="E5" s="4">
        <v>2.2034806885461073E-2</v>
      </c>
    </row>
    <row r="6" spans="1:5" x14ac:dyDescent="0.2">
      <c r="A6" s="3" t="s">
        <v>25</v>
      </c>
      <c r="B6" s="4">
        <v>0</v>
      </c>
      <c r="C6" s="4">
        <v>0</v>
      </c>
      <c r="D6" s="4">
        <v>0</v>
      </c>
      <c r="E6" s="4">
        <v>0</v>
      </c>
    </row>
    <row r="7" spans="1:5" x14ac:dyDescent="0.2">
      <c r="A7" s="3" t="s">
        <v>26</v>
      </c>
      <c r="B7" s="4">
        <v>2.02929737227811E-3</v>
      </c>
      <c r="C7" s="4">
        <v>2.4652685498142298E-3</v>
      </c>
      <c r="D7" s="4">
        <v>1.5610891089560201E-3</v>
      </c>
      <c r="E7" s="4">
        <v>6.0556550310483601E-3</v>
      </c>
    </row>
    <row r="8" spans="1:5" x14ac:dyDescent="0.2">
      <c r="A8" s="3" t="s">
        <v>28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27</v>
      </c>
      <c r="B9" s="4">
        <v>1.00676971144514E-5</v>
      </c>
      <c r="C9" s="4">
        <v>1.22801618086156E-5</v>
      </c>
      <c r="D9" s="4">
        <v>7.6917077428918697E-6</v>
      </c>
      <c r="E9" s="4">
        <v>3.0039566665958868E-5</v>
      </c>
    </row>
    <row r="10" spans="1:5" x14ac:dyDescent="0.2">
      <c r="A10" s="3" t="s">
        <v>29</v>
      </c>
      <c r="B10" s="4">
        <v>0.48170678301636899</v>
      </c>
      <c r="C10" s="4">
        <v>0.47692364095539502</v>
      </c>
      <c r="D10" s="4">
        <v>0.48684379248412801</v>
      </c>
      <c r="E10" s="4">
        <v>1.445474216455892</v>
      </c>
    </row>
    <row r="11" spans="1:5" x14ac:dyDescent="0.2">
      <c r="A11" s="3" t="s">
        <v>24</v>
      </c>
      <c r="B11" s="4">
        <v>3.0283437875163399E-5</v>
      </c>
      <c r="C11" s="4">
        <v>4.0806252865552799E-5</v>
      </c>
      <c r="D11" s="4">
        <v>1.89829115013914E-5</v>
      </c>
      <c r="E11" s="4">
        <v>9.0072602242107598E-5</v>
      </c>
    </row>
    <row r="12" spans="1:5" x14ac:dyDescent="0.2">
      <c r="A12" s="3" t="s">
        <v>31</v>
      </c>
      <c r="B12" s="4">
        <v>0.4911841504312397</v>
      </c>
      <c r="C12" s="4">
        <v>0.48939806995621626</v>
      </c>
      <c r="D12" s="4">
        <v>0.4931025701538535</v>
      </c>
      <c r="E12" s="4">
        <v>1.4736847905413095</v>
      </c>
    </row>
    <row r="14" spans="1:5" x14ac:dyDescent="0.2">
      <c r="A14" t="s">
        <v>34</v>
      </c>
      <c r="C14">
        <f>SUM(C5,C11,C6)</f>
        <v>9.9968802891983923E-3</v>
      </c>
      <c r="D14">
        <f>SUM(D5,D11,D6)</f>
        <v>4.6899968530266217E-3</v>
      </c>
    </row>
    <row r="15" spans="1:5" x14ac:dyDescent="0.2">
      <c r="A15" t="s">
        <v>35</v>
      </c>
      <c r="C15">
        <f>SUM(C7:C9)</f>
        <v>2.4775487116228453E-3</v>
      </c>
      <c r="D15">
        <f>SUM(D7:D9)</f>
        <v>1.5687808166989119E-3</v>
      </c>
    </row>
    <row r="16" spans="1:5" x14ac:dyDescent="0.2">
      <c r="A16" s="5" t="s">
        <v>36</v>
      </c>
      <c r="B16" s="5"/>
      <c r="C16" s="5">
        <f>C10</f>
        <v>0.47692364095539502</v>
      </c>
      <c r="D16" s="5">
        <f>D10</f>
        <v>0.48684379248412801</v>
      </c>
    </row>
    <row r="17" spans="1:4" x14ac:dyDescent="0.2">
      <c r="A17" s="5" t="s">
        <v>37</v>
      </c>
      <c r="B17" s="5"/>
      <c r="C17" s="5">
        <f>SUM(C14:C15)</f>
        <v>1.2474429000821238E-2</v>
      </c>
      <c r="D17" s="5">
        <f>SUM(D14:D15)</f>
        <v>6.2587776697255338E-3</v>
      </c>
    </row>
    <row r="18" spans="1:4" x14ac:dyDescent="0.2">
      <c r="A18" s="5" t="s">
        <v>38</v>
      </c>
      <c r="B18" s="5"/>
      <c r="C18" s="5">
        <f>C14/C17</f>
        <v>0.80138981019013067</v>
      </c>
      <c r="D18" s="5">
        <f>D14/D17</f>
        <v>0.74934709307740788</v>
      </c>
    </row>
    <row r="19" spans="1:4" x14ac:dyDescent="0.2">
      <c r="A19" s="5" t="s">
        <v>39</v>
      </c>
      <c r="B19" s="5"/>
      <c r="C19" s="5">
        <f>C15/C17</f>
        <v>0.19861018980986939</v>
      </c>
      <c r="D19" s="5">
        <f>D15/D17</f>
        <v>0.25065290692259207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2"/>
  <sheetViews>
    <sheetView workbookViewId="0">
      <selection sqref="A1:P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</v>
      </c>
      <c r="B2" t="s">
        <v>16</v>
      </c>
      <c r="C2">
        <v>196</v>
      </c>
      <c r="D2" t="s">
        <v>17</v>
      </c>
      <c r="E2">
        <v>1</v>
      </c>
      <c r="F2" t="s">
        <v>18</v>
      </c>
      <c r="G2">
        <v>24</v>
      </c>
      <c r="H2" t="s">
        <v>19</v>
      </c>
      <c r="I2">
        <v>934</v>
      </c>
      <c r="J2" t="s">
        <v>20</v>
      </c>
      <c r="K2">
        <v>2</v>
      </c>
      <c r="L2" t="s">
        <v>21</v>
      </c>
      <c r="M2">
        <v>1990</v>
      </c>
      <c r="N2">
        <v>4.6710139415252301E-3</v>
      </c>
      <c r="O2">
        <v>5.6350704566349198E-3</v>
      </c>
      <c r="P2">
        <v>3.8161837253453601E-3</v>
      </c>
    </row>
    <row r="3" spans="1:16" x14ac:dyDescent="0.2">
      <c r="A3">
        <v>5</v>
      </c>
      <c r="B3" t="s">
        <v>16</v>
      </c>
      <c r="C3">
        <v>196</v>
      </c>
      <c r="D3" t="s">
        <v>17</v>
      </c>
      <c r="E3">
        <v>2</v>
      </c>
      <c r="F3" t="s">
        <v>22</v>
      </c>
      <c r="G3">
        <v>24</v>
      </c>
      <c r="H3" t="s">
        <v>19</v>
      </c>
      <c r="I3">
        <v>934</v>
      </c>
      <c r="J3" t="s">
        <v>20</v>
      </c>
      <c r="K3">
        <v>2</v>
      </c>
      <c r="L3" t="s">
        <v>21</v>
      </c>
      <c r="M3">
        <v>1990</v>
      </c>
      <c r="N3">
        <v>9.95607403633284E-3</v>
      </c>
      <c r="O3">
        <v>1.2154947817661001E-2</v>
      </c>
      <c r="P3">
        <v>7.9741481006548494E-3</v>
      </c>
    </row>
    <row r="4" spans="1:16" x14ac:dyDescent="0.2">
      <c r="A4">
        <v>5</v>
      </c>
      <c r="B4" t="s">
        <v>16</v>
      </c>
      <c r="C4">
        <v>196</v>
      </c>
      <c r="D4" t="s">
        <v>17</v>
      </c>
      <c r="E4">
        <v>3</v>
      </c>
      <c r="F4" t="s">
        <v>23</v>
      </c>
      <c r="G4">
        <v>24</v>
      </c>
      <c r="H4" t="s">
        <v>19</v>
      </c>
      <c r="I4">
        <v>934</v>
      </c>
      <c r="J4" t="s">
        <v>20</v>
      </c>
      <c r="K4">
        <v>2</v>
      </c>
      <c r="L4" t="s">
        <v>21</v>
      </c>
      <c r="M4">
        <v>1990</v>
      </c>
      <c r="N4">
        <v>7.4077189076030003E-3</v>
      </c>
      <c r="O4">
        <v>8.92428927272103E-3</v>
      </c>
      <c r="P4">
        <v>6.0253882435355203E-3</v>
      </c>
    </row>
    <row r="5" spans="1:16" x14ac:dyDescent="0.2">
      <c r="A5">
        <v>5</v>
      </c>
      <c r="B5" t="s">
        <v>16</v>
      </c>
      <c r="C5">
        <v>196</v>
      </c>
      <c r="D5" t="s">
        <v>17</v>
      </c>
      <c r="E5">
        <v>1</v>
      </c>
      <c r="F5" t="s">
        <v>18</v>
      </c>
      <c r="G5">
        <v>24</v>
      </c>
      <c r="H5" t="s">
        <v>19</v>
      </c>
      <c r="I5">
        <v>946</v>
      </c>
      <c r="J5" t="s">
        <v>24</v>
      </c>
      <c r="K5">
        <v>2</v>
      </c>
      <c r="L5" t="s">
        <v>21</v>
      </c>
      <c r="M5">
        <v>1990</v>
      </c>
      <c r="N5" s="1">
        <v>1.89829115013914E-5</v>
      </c>
      <c r="O5" s="1">
        <v>5.7591765949898198E-5</v>
      </c>
      <c r="P5" s="1">
        <v>3.2733129099550798E-6</v>
      </c>
    </row>
    <row r="6" spans="1:16" x14ac:dyDescent="0.2">
      <c r="A6">
        <v>5</v>
      </c>
      <c r="B6" t="s">
        <v>16</v>
      </c>
      <c r="C6">
        <v>196</v>
      </c>
      <c r="D6" t="s">
        <v>17</v>
      </c>
      <c r="E6">
        <v>2</v>
      </c>
      <c r="F6" t="s">
        <v>22</v>
      </c>
      <c r="G6">
        <v>24</v>
      </c>
      <c r="H6" t="s">
        <v>19</v>
      </c>
      <c r="I6">
        <v>946</v>
      </c>
      <c r="J6" t="s">
        <v>24</v>
      </c>
      <c r="K6">
        <v>2</v>
      </c>
      <c r="L6" t="s">
        <v>21</v>
      </c>
      <c r="M6">
        <v>1990</v>
      </c>
      <c r="N6" s="1">
        <v>4.0806252865552799E-5</v>
      </c>
      <c r="O6">
        <v>1.24452974687246E-4</v>
      </c>
      <c r="P6" s="1">
        <v>6.8412569693138504E-6</v>
      </c>
    </row>
    <row r="7" spans="1:16" x14ac:dyDescent="0.2">
      <c r="A7">
        <v>5</v>
      </c>
      <c r="B7" t="s">
        <v>16</v>
      </c>
      <c r="C7">
        <v>196</v>
      </c>
      <c r="D7" t="s">
        <v>17</v>
      </c>
      <c r="E7">
        <v>3</v>
      </c>
      <c r="F7" t="s">
        <v>23</v>
      </c>
      <c r="G7">
        <v>24</v>
      </c>
      <c r="H7" t="s">
        <v>19</v>
      </c>
      <c r="I7">
        <v>946</v>
      </c>
      <c r="J7" t="s">
        <v>24</v>
      </c>
      <c r="K7">
        <v>2</v>
      </c>
      <c r="L7" t="s">
        <v>21</v>
      </c>
      <c r="M7">
        <v>1990</v>
      </c>
      <c r="N7" s="1">
        <v>3.0283437875163399E-5</v>
      </c>
      <c r="O7" s="1">
        <v>9.1191675686208998E-5</v>
      </c>
      <c r="P7" s="1">
        <v>5.1551400436398102E-6</v>
      </c>
    </row>
    <row r="8" spans="1:16" x14ac:dyDescent="0.2">
      <c r="A8">
        <v>5</v>
      </c>
      <c r="B8" t="s">
        <v>16</v>
      </c>
      <c r="C8">
        <v>196</v>
      </c>
      <c r="D8" t="s">
        <v>17</v>
      </c>
      <c r="E8">
        <v>1</v>
      </c>
      <c r="F8" t="s">
        <v>18</v>
      </c>
      <c r="G8">
        <v>24</v>
      </c>
      <c r="H8" t="s">
        <v>19</v>
      </c>
      <c r="I8">
        <v>947</v>
      </c>
      <c r="J8" t="s">
        <v>25</v>
      </c>
      <c r="K8">
        <v>2</v>
      </c>
      <c r="L8" t="s">
        <v>21</v>
      </c>
      <c r="M8">
        <v>1990</v>
      </c>
      <c r="N8">
        <v>0</v>
      </c>
      <c r="O8">
        <v>0</v>
      </c>
      <c r="P8">
        <v>0</v>
      </c>
    </row>
    <row r="9" spans="1:16" x14ac:dyDescent="0.2">
      <c r="A9">
        <v>5</v>
      </c>
      <c r="B9" t="s">
        <v>16</v>
      </c>
      <c r="C9">
        <v>196</v>
      </c>
      <c r="D9" t="s">
        <v>17</v>
      </c>
      <c r="E9">
        <v>2</v>
      </c>
      <c r="F9" t="s">
        <v>22</v>
      </c>
      <c r="G9">
        <v>24</v>
      </c>
      <c r="H9" t="s">
        <v>19</v>
      </c>
      <c r="I9">
        <v>947</v>
      </c>
      <c r="J9" t="s">
        <v>25</v>
      </c>
      <c r="K9">
        <v>2</v>
      </c>
      <c r="L9" t="s">
        <v>21</v>
      </c>
      <c r="M9">
        <v>1990</v>
      </c>
      <c r="N9">
        <v>0</v>
      </c>
      <c r="O9">
        <v>0</v>
      </c>
      <c r="P9">
        <v>0</v>
      </c>
    </row>
    <row r="10" spans="1:16" x14ac:dyDescent="0.2">
      <c r="A10">
        <v>5</v>
      </c>
      <c r="B10" t="s">
        <v>16</v>
      </c>
      <c r="C10">
        <v>196</v>
      </c>
      <c r="D10" t="s">
        <v>17</v>
      </c>
      <c r="E10">
        <v>3</v>
      </c>
      <c r="F10" t="s">
        <v>23</v>
      </c>
      <c r="G10">
        <v>24</v>
      </c>
      <c r="H10" t="s">
        <v>19</v>
      </c>
      <c r="I10">
        <v>947</v>
      </c>
      <c r="J10" t="s">
        <v>25</v>
      </c>
      <c r="K10">
        <v>2</v>
      </c>
      <c r="L10" t="s">
        <v>21</v>
      </c>
      <c r="M10">
        <v>1990</v>
      </c>
      <c r="N10">
        <v>0</v>
      </c>
      <c r="O10">
        <v>0</v>
      </c>
      <c r="P10">
        <v>0</v>
      </c>
    </row>
    <row r="11" spans="1:16" x14ac:dyDescent="0.2">
      <c r="A11">
        <v>5</v>
      </c>
      <c r="B11" t="s">
        <v>16</v>
      </c>
      <c r="C11">
        <v>196</v>
      </c>
      <c r="D11" t="s">
        <v>17</v>
      </c>
      <c r="E11">
        <v>1</v>
      </c>
      <c r="F11" t="s">
        <v>18</v>
      </c>
      <c r="G11">
        <v>24</v>
      </c>
      <c r="H11" t="s">
        <v>19</v>
      </c>
      <c r="I11">
        <v>948</v>
      </c>
      <c r="J11" t="s">
        <v>26</v>
      </c>
      <c r="K11">
        <v>2</v>
      </c>
      <c r="L11" t="s">
        <v>21</v>
      </c>
      <c r="M11">
        <v>1990</v>
      </c>
      <c r="N11">
        <v>1.5610891089560201E-3</v>
      </c>
      <c r="O11">
        <v>1.7870876337841401E-3</v>
      </c>
      <c r="P11">
        <v>1.3567910505242499E-3</v>
      </c>
    </row>
    <row r="12" spans="1:16" x14ac:dyDescent="0.2">
      <c r="A12">
        <v>5</v>
      </c>
      <c r="B12" t="s">
        <v>16</v>
      </c>
      <c r="C12">
        <v>196</v>
      </c>
      <c r="D12" t="s">
        <v>17</v>
      </c>
      <c r="E12">
        <v>2</v>
      </c>
      <c r="F12" t="s">
        <v>22</v>
      </c>
      <c r="G12">
        <v>24</v>
      </c>
      <c r="H12" t="s">
        <v>19</v>
      </c>
      <c r="I12">
        <v>948</v>
      </c>
      <c r="J12" t="s">
        <v>26</v>
      </c>
      <c r="K12">
        <v>2</v>
      </c>
      <c r="L12" t="s">
        <v>21</v>
      </c>
      <c r="M12">
        <v>1990</v>
      </c>
      <c r="N12">
        <v>2.4652685498142298E-3</v>
      </c>
      <c r="O12">
        <v>2.8268927409347199E-3</v>
      </c>
      <c r="P12">
        <v>2.14390302883289E-3</v>
      </c>
    </row>
    <row r="13" spans="1:16" x14ac:dyDescent="0.2">
      <c r="A13">
        <v>5</v>
      </c>
      <c r="B13" t="s">
        <v>16</v>
      </c>
      <c r="C13">
        <v>196</v>
      </c>
      <c r="D13" t="s">
        <v>17</v>
      </c>
      <c r="E13">
        <v>3</v>
      </c>
      <c r="F13" t="s">
        <v>23</v>
      </c>
      <c r="G13">
        <v>24</v>
      </c>
      <c r="H13" t="s">
        <v>19</v>
      </c>
      <c r="I13">
        <v>948</v>
      </c>
      <c r="J13" t="s">
        <v>26</v>
      </c>
      <c r="K13">
        <v>2</v>
      </c>
      <c r="L13" t="s">
        <v>21</v>
      </c>
      <c r="M13">
        <v>1990</v>
      </c>
      <c r="N13">
        <v>2.02929737227811E-3</v>
      </c>
      <c r="O13">
        <v>2.3241897881838402E-3</v>
      </c>
      <c r="P13">
        <v>1.76539714278959E-3</v>
      </c>
    </row>
    <row r="14" spans="1:16" x14ac:dyDescent="0.2">
      <c r="A14">
        <v>5</v>
      </c>
      <c r="B14" t="s">
        <v>16</v>
      </c>
      <c r="C14">
        <v>196</v>
      </c>
      <c r="D14" t="s">
        <v>17</v>
      </c>
      <c r="E14">
        <v>1</v>
      </c>
      <c r="F14" t="s">
        <v>18</v>
      </c>
      <c r="G14">
        <v>24</v>
      </c>
      <c r="H14" t="s">
        <v>19</v>
      </c>
      <c r="I14">
        <v>949</v>
      </c>
      <c r="J14" t="s">
        <v>27</v>
      </c>
      <c r="K14">
        <v>2</v>
      </c>
      <c r="L14" t="s">
        <v>21</v>
      </c>
      <c r="M14">
        <v>1990</v>
      </c>
      <c r="N14" s="1">
        <v>7.6917077428918697E-6</v>
      </c>
      <c r="O14" s="1">
        <v>2.5585902805890199E-5</v>
      </c>
      <c r="P14" s="1">
        <v>1.2777822203474601E-6</v>
      </c>
    </row>
    <row r="15" spans="1:16" x14ac:dyDescent="0.2">
      <c r="A15">
        <v>5</v>
      </c>
      <c r="B15" t="s">
        <v>16</v>
      </c>
      <c r="C15">
        <v>196</v>
      </c>
      <c r="D15" t="s">
        <v>17</v>
      </c>
      <c r="E15">
        <v>2</v>
      </c>
      <c r="F15" t="s">
        <v>22</v>
      </c>
      <c r="G15">
        <v>24</v>
      </c>
      <c r="H15" t="s">
        <v>19</v>
      </c>
      <c r="I15">
        <v>949</v>
      </c>
      <c r="J15" t="s">
        <v>27</v>
      </c>
      <c r="K15">
        <v>2</v>
      </c>
      <c r="L15" t="s">
        <v>21</v>
      </c>
      <c r="M15">
        <v>1990</v>
      </c>
      <c r="N15" s="1">
        <v>1.22801618086156E-5</v>
      </c>
      <c r="O15" s="1">
        <v>3.9536354290949201E-5</v>
      </c>
      <c r="P15" s="1">
        <v>2.0373650700493501E-6</v>
      </c>
    </row>
    <row r="16" spans="1:16" x14ac:dyDescent="0.2">
      <c r="A16">
        <v>5</v>
      </c>
      <c r="B16" t="s">
        <v>16</v>
      </c>
      <c r="C16">
        <v>196</v>
      </c>
      <c r="D16" t="s">
        <v>17</v>
      </c>
      <c r="E16">
        <v>3</v>
      </c>
      <c r="F16" t="s">
        <v>23</v>
      </c>
      <c r="G16">
        <v>24</v>
      </c>
      <c r="H16" t="s">
        <v>19</v>
      </c>
      <c r="I16">
        <v>949</v>
      </c>
      <c r="J16" t="s">
        <v>27</v>
      </c>
      <c r="K16">
        <v>2</v>
      </c>
      <c r="L16" t="s">
        <v>21</v>
      </c>
      <c r="M16">
        <v>1990</v>
      </c>
      <c r="N16" s="1">
        <v>1.00676971144514E-5</v>
      </c>
      <c r="O16" s="1">
        <v>3.2640938754729597E-5</v>
      </c>
      <c r="P16" s="1">
        <v>1.6486628336699399E-6</v>
      </c>
    </row>
    <row r="17" spans="1:16" x14ac:dyDescent="0.2">
      <c r="A17">
        <v>5</v>
      </c>
      <c r="B17" t="s">
        <v>16</v>
      </c>
      <c r="C17">
        <v>196</v>
      </c>
      <c r="D17" t="s">
        <v>17</v>
      </c>
      <c r="E17">
        <v>1</v>
      </c>
      <c r="F17" t="s">
        <v>18</v>
      </c>
      <c r="G17">
        <v>24</v>
      </c>
      <c r="H17" t="s">
        <v>19</v>
      </c>
      <c r="I17">
        <v>950</v>
      </c>
      <c r="J17" t="s">
        <v>28</v>
      </c>
      <c r="K17">
        <v>2</v>
      </c>
      <c r="L17" t="s">
        <v>21</v>
      </c>
      <c r="M17">
        <v>1990</v>
      </c>
      <c r="N17">
        <v>0</v>
      </c>
      <c r="O17">
        <v>0</v>
      </c>
      <c r="P17">
        <v>0</v>
      </c>
    </row>
    <row r="18" spans="1:16" x14ac:dyDescent="0.2">
      <c r="A18">
        <v>5</v>
      </c>
      <c r="B18" t="s">
        <v>16</v>
      </c>
      <c r="C18">
        <v>196</v>
      </c>
      <c r="D18" t="s">
        <v>17</v>
      </c>
      <c r="E18">
        <v>2</v>
      </c>
      <c r="F18" t="s">
        <v>22</v>
      </c>
      <c r="G18">
        <v>24</v>
      </c>
      <c r="H18" t="s">
        <v>19</v>
      </c>
      <c r="I18">
        <v>950</v>
      </c>
      <c r="J18" t="s">
        <v>28</v>
      </c>
      <c r="K18">
        <v>2</v>
      </c>
      <c r="L18" t="s">
        <v>21</v>
      </c>
      <c r="M18">
        <v>1990</v>
      </c>
      <c r="N18">
        <v>0</v>
      </c>
      <c r="O18">
        <v>0</v>
      </c>
      <c r="P18">
        <v>0</v>
      </c>
    </row>
    <row r="19" spans="1:16" x14ac:dyDescent="0.2">
      <c r="A19">
        <v>5</v>
      </c>
      <c r="B19" t="s">
        <v>16</v>
      </c>
      <c r="C19">
        <v>196</v>
      </c>
      <c r="D19" t="s">
        <v>17</v>
      </c>
      <c r="E19">
        <v>3</v>
      </c>
      <c r="F19" t="s">
        <v>23</v>
      </c>
      <c r="G19">
        <v>24</v>
      </c>
      <c r="H19" t="s">
        <v>19</v>
      </c>
      <c r="I19">
        <v>950</v>
      </c>
      <c r="J19" t="s">
        <v>28</v>
      </c>
      <c r="K19">
        <v>2</v>
      </c>
      <c r="L19" t="s">
        <v>21</v>
      </c>
      <c r="M19">
        <v>1990</v>
      </c>
      <c r="N19">
        <v>0</v>
      </c>
      <c r="O19">
        <v>0</v>
      </c>
      <c r="P19">
        <v>0</v>
      </c>
    </row>
    <row r="20" spans="1:16" x14ac:dyDescent="0.2">
      <c r="A20">
        <v>5</v>
      </c>
      <c r="B20" t="s">
        <v>16</v>
      </c>
      <c r="C20">
        <v>196</v>
      </c>
      <c r="D20" t="s">
        <v>17</v>
      </c>
      <c r="E20">
        <v>1</v>
      </c>
      <c r="F20" t="s">
        <v>18</v>
      </c>
      <c r="G20">
        <v>24</v>
      </c>
      <c r="H20" t="s">
        <v>19</v>
      </c>
      <c r="I20">
        <v>954</v>
      </c>
      <c r="J20" t="s">
        <v>29</v>
      </c>
      <c r="K20">
        <v>2</v>
      </c>
      <c r="L20" t="s">
        <v>21</v>
      </c>
      <c r="M20">
        <v>1990</v>
      </c>
      <c r="N20">
        <v>0.48684379248412801</v>
      </c>
      <c r="O20">
        <v>0.53542465442568399</v>
      </c>
      <c r="P20">
        <v>0.43124012603576301</v>
      </c>
    </row>
    <row r="21" spans="1:16" x14ac:dyDescent="0.2">
      <c r="A21">
        <v>5</v>
      </c>
      <c r="B21" t="s">
        <v>16</v>
      </c>
      <c r="C21">
        <v>196</v>
      </c>
      <c r="D21" t="s">
        <v>17</v>
      </c>
      <c r="E21">
        <v>2</v>
      </c>
      <c r="F21" t="s">
        <v>22</v>
      </c>
      <c r="G21">
        <v>24</v>
      </c>
      <c r="H21" t="s">
        <v>19</v>
      </c>
      <c r="I21">
        <v>954</v>
      </c>
      <c r="J21" t="s">
        <v>29</v>
      </c>
      <c r="K21">
        <v>2</v>
      </c>
      <c r="L21" t="s">
        <v>21</v>
      </c>
      <c r="M21">
        <v>1990</v>
      </c>
      <c r="N21">
        <v>0.47692364095539502</v>
      </c>
      <c r="O21">
        <v>0.52819921379632795</v>
      </c>
      <c r="P21">
        <v>0.41907712724881202</v>
      </c>
    </row>
    <row r="22" spans="1:16" x14ac:dyDescent="0.2">
      <c r="A22">
        <v>5</v>
      </c>
      <c r="B22" t="s">
        <v>16</v>
      </c>
      <c r="C22">
        <v>196</v>
      </c>
      <c r="D22" t="s">
        <v>17</v>
      </c>
      <c r="E22">
        <v>3</v>
      </c>
      <c r="F22" t="s">
        <v>23</v>
      </c>
      <c r="G22">
        <v>24</v>
      </c>
      <c r="H22" t="s">
        <v>19</v>
      </c>
      <c r="I22">
        <v>954</v>
      </c>
      <c r="J22" t="s">
        <v>29</v>
      </c>
      <c r="K22">
        <v>2</v>
      </c>
      <c r="L22" t="s">
        <v>21</v>
      </c>
      <c r="M22">
        <v>1990</v>
      </c>
      <c r="N22">
        <v>0.48170678301636899</v>
      </c>
      <c r="O22">
        <v>0.53052978224421898</v>
      </c>
      <c r="P22">
        <v>0.42553653968070698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tb_prev_1990_pulled_mar9_2021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2021-03-09T18:03:37Z</dcterms:created>
  <dcterms:modified xsi:type="dcterms:W3CDTF">2021-03-09T23:07:56Z</dcterms:modified>
</cp:coreProperties>
</file>