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"/>
    </mc:Choice>
  </mc:AlternateContent>
  <xr:revisionPtr revIDLastSave="0" documentId="13_ncr:1_{FAAE5A0D-C280-6545-A077-22D6F3CA4FFC}" xr6:coauthVersionLast="46" xr6:coauthVersionMax="46" xr10:uidLastSave="{00000000-0000-0000-0000-000000000000}"/>
  <bookViews>
    <workbookView xWindow="12080" yWindow="860" windowWidth="23740" windowHeight="19840" xr2:uid="{245E17E2-FF17-6349-AC56-58836A51DA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1" l="1"/>
  <c r="L59" i="1"/>
  <c r="I59" i="1"/>
  <c r="J59" i="1"/>
  <c r="C59" i="1"/>
  <c r="I30" i="1"/>
  <c r="C30" i="1"/>
  <c r="I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  <c r="L19" i="1"/>
  <c r="J19" i="1" s="1"/>
  <c r="L18" i="1"/>
  <c r="J18" i="1" s="1"/>
  <c r="L17" i="1"/>
  <c r="J17" i="1" s="1"/>
  <c r="L25" i="1"/>
  <c r="J25" i="1" s="1"/>
  <c r="L26" i="1"/>
  <c r="K26" i="1" s="1"/>
  <c r="L27" i="1"/>
  <c r="K27" i="1" s="1"/>
  <c r="L28" i="1"/>
  <c r="L29" i="1"/>
  <c r="K31" i="1"/>
  <c r="L32" i="1"/>
  <c r="J32" i="1" s="1"/>
  <c r="L33" i="1"/>
  <c r="K33" i="1" s="1"/>
  <c r="L34" i="1"/>
  <c r="K34" i="1" s="1"/>
  <c r="L35" i="1"/>
  <c r="K35" i="1" s="1"/>
  <c r="L36" i="1"/>
  <c r="L37" i="1"/>
  <c r="J37" i="1" s="1"/>
  <c r="L38" i="1"/>
  <c r="J38" i="1" s="1"/>
  <c r="L39" i="1"/>
  <c r="K39" i="1" s="1"/>
  <c r="L40" i="1"/>
  <c r="K40" i="1" s="1"/>
  <c r="L41" i="1"/>
  <c r="K41" i="1" s="1"/>
  <c r="L42" i="1"/>
  <c r="L43" i="1"/>
  <c r="L44" i="1"/>
  <c r="J44" i="1" s="1"/>
  <c r="L45" i="1"/>
  <c r="K45" i="1" s="1"/>
  <c r="L46" i="1"/>
  <c r="K46" i="1" s="1"/>
  <c r="L47" i="1"/>
  <c r="K47" i="1" s="1"/>
  <c r="L48" i="1"/>
  <c r="K48" i="1" s="1"/>
  <c r="L49" i="1"/>
  <c r="K49" i="1" s="1"/>
  <c r="L50" i="1"/>
  <c r="K50" i="1" s="1"/>
  <c r="L51" i="1"/>
  <c r="K51" i="1" s="1"/>
  <c r="L52" i="1"/>
  <c r="J52" i="1" s="1"/>
  <c r="L53" i="1"/>
  <c r="J53" i="1" s="1"/>
  <c r="L54" i="1"/>
  <c r="J54" i="1" s="1"/>
  <c r="L55" i="1"/>
  <c r="J55" i="1" s="1"/>
  <c r="L56" i="1"/>
  <c r="J56" i="1" s="1"/>
  <c r="L57" i="1"/>
  <c r="K57" i="1" s="1"/>
  <c r="L58" i="1"/>
  <c r="K58" i="1" s="1"/>
  <c r="L23" i="1"/>
  <c r="K23" i="1" s="1"/>
  <c r="L22" i="1"/>
  <c r="K22" i="1" s="1"/>
  <c r="L21" i="1"/>
  <c r="K21" i="1" s="1"/>
  <c r="L20" i="1"/>
  <c r="K20" i="1" s="1"/>
  <c r="L3" i="1"/>
  <c r="L4" i="1"/>
  <c r="L5" i="1"/>
  <c r="L6" i="1"/>
  <c r="J6" i="1" s="1"/>
  <c r="L7" i="1"/>
  <c r="J7" i="1" s="1"/>
  <c r="L8" i="1"/>
  <c r="J8" i="1" s="1"/>
  <c r="L9" i="1"/>
  <c r="K9" i="1" s="1"/>
  <c r="L10" i="1"/>
  <c r="K10" i="1" s="1"/>
  <c r="L11" i="1"/>
  <c r="K11" i="1" s="1"/>
  <c r="L12" i="1"/>
  <c r="K12" i="1" s="1"/>
  <c r="L13" i="1"/>
  <c r="J13" i="1" s="1"/>
  <c r="L14" i="1"/>
  <c r="K14" i="1" s="1"/>
  <c r="L15" i="1"/>
  <c r="K15" i="1" s="1"/>
  <c r="L16" i="1"/>
  <c r="J16" i="1" s="1"/>
  <c r="L2" i="1"/>
  <c r="K2" i="1" s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J26" i="1" l="1"/>
  <c r="K59" i="1"/>
  <c r="J15" i="1"/>
  <c r="J30" i="1"/>
  <c r="K30" i="1"/>
  <c r="J2" i="1"/>
  <c r="J14" i="1"/>
  <c r="J12" i="1"/>
  <c r="J23" i="1"/>
  <c r="J11" i="1"/>
  <c r="J22" i="1"/>
  <c r="K17" i="1"/>
  <c r="J21" i="1"/>
  <c r="J20" i="1"/>
  <c r="J46" i="1"/>
  <c r="K18" i="1"/>
  <c r="K6" i="1"/>
  <c r="J43" i="1"/>
  <c r="J31" i="1"/>
  <c r="K7" i="1"/>
  <c r="J42" i="1"/>
  <c r="J29" i="1"/>
  <c r="K56" i="1"/>
  <c r="K55" i="1"/>
  <c r="K43" i="1"/>
  <c r="K44" i="1"/>
  <c r="K42" i="1"/>
  <c r="K32" i="1"/>
  <c r="K29" i="1"/>
  <c r="K19" i="1"/>
  <c r="K8" i="1"/>
  <c r="J5" i="1"/>
  <c r="J41" i="1"/>
  <c r="J28" i="1"/>
  <c r="J4" i="1"/>
  <c r="K5" i="1"/>
  <c r="J40" i="1"/>
  <c r="J27" i="1"/>
  <c r="J3" i="1"/>
  <c r="K28" i="1"/>
  <c r="J39" i="1"/>
  <c r="K3" i="1"/>
  <c r="K4" i="1"/>
  <c r="K54" i="1"/>
  <c r="K38" i="1"/>
  <c r="K25" i="1"/>
  <c r="K13" i="1"/>
  <c r="J50" i="1"/>
  <c r="J36" i="1"/>
  <c r="K53" i="1"/>
  <c r="K37" i="1"/>
  <c r="J49" i="1"/>
  <c r="J35" i="1"/>
  <c r="J10" i="1"/>
  <c r="K16" i="1"/>
  <c r="J51" i="1"/>
  <c r="K36" i="1"/>
  <c r="J48" i="1"/>
  <c r="J34" i="1"/>
  <c r="J9" i="1"/>
  <c r="K52" i="1"/>
  <c r="J45" i="1"/>
  <c r="J33" i="1"/>
  <c r="J47" i="1"/>
  <c r="J57" i="1"/>
  <c r="J58" i="1"/>
  <c r="L24" i="1" l="1"/>
  <c r="J24" i="1" s="1"/>
  <c r="K24" i="1" l="1"/>
</calcChain>
</file>

<file path=xl/sharedStrings.xml><?xml version="1.0" encoding="utf-8"?>
<sst xmlns="http://schemas.openxmlformats.org/spreadsheetml/2006/main" count="70" uniqueCount="14">
  <si>
    <t>year</t>
  </si>
  <si>
    <t>gender</t>
  </si>
  <si>
    <t>Males</t>
  </si>
  <si>
    <t>Females</t>
  </si>
  <si>
    <t>art_coverage</t>
  </si>
  <si>
    <t>hiv_prevalence</t>
  </si>
  <si>
    <t>hiv_incidence</t>
  </si>
  <si>
    <t>hiv_pop_no_art_CD4_less</t>
  </si>
  <si>
    <t>hiv_pop_no_art_CD4_more</t>
  </si>
  <si>
    <t>year-gender</t>
  </si>
  <si>
    <t>n1_prop</t>
  </si>
  <si>
    <t>n2_prop</t>
  </si>
  <si>
    <t>n3_prop</t>
  </si>
  <si>
    <t>n4_prop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</si>
</sst>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6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22222"/>
      <name val="Calibri"/>
      <family val="2"/>
    </font>
    <font>
      <sz val="12"/>
      <color rgb="FF000000"/>
      <name val="Calibri"/>
      <family val="2"/>
    </font>
    <font>
      <b/>
      <sz val="12"/>
      <color rgb="FF222222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0" fontId="0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wrapText="1"/>
    </xf>
    <xf numFmtId="164" fontId="4" fillId="0" borderId="0" xfId="1" applyNumberFormat="1" applyFont="1" applyFill="1"/>
    <xf numFmtId="0" fontId="6" fillId="0" borderId="0" xfId="0" applyFont="1"/>
    <xf numFmtId="0" fontId="7" fillId="0" borderId="0" xfId="0" applyFont="1"/>
    <xf numFmtId="0" fontId="5" fillId="0" borderId="0" xfId="0" applyFont="1" applyFill="1"/>
    <xf numFmtId="0" fontId="0" fillId="0" borderId="0" xfId="0" applyFont="1" applyFill="1"/>
    <xf numFmtId="164" fontId="4" fillId="2" borderId="0" xfId="1" applyNumberFormat="1" applyFont="1" applyFill="1"/>
    <xf numFmtId="0" fontId="8" fillId="0" borderId="0" xfId="0" applyFont="1"/>
    <xf numFmtId="164" fontId="8" fillId="0" borderId="0" xfId="1" applyNumberFormat="1" applyFont="1" applyFill="1"/>
    <xf numFmtId="164" fontId="8" fillId="2" borderId="0" xfId="1" applyNumberFormat="1" applyFont="1" applyFill="1"/>
    <xf numFmtId="0" fontId="2" fillId="0" borderId="0" xfId="0" applyFont="1"/>
    <xf numFmtId="0" fontId="5" fillId="3" borderId="0" xfId="0" applyFont="1" applyFill="1"/>
    <xf numFmtId="0" fontId="4" fillId="3" borderId="0" xfId="0" applyFont="1" applyFill="1"/>
    <xf numFmtId="164" fontId="4" fillId="3" borderId="0" xfId="1" applyNumberFormat="1" applyFont="1" applyFill="1"/>
    <xf numFmtId="0" fontId="0" fillId="3" borderId="0" xfId="0" applyFont="1" applyFill="1"/>
    <xf numFmtId="0" fontId="6" fillId="3" borderId="0" xfId="0" applyFont="1" applyFill="1"/>
    <xf numFmtId="166" fontId="0" fillId="0" borderId="0" xfId="1" applyNumberFormat="1" applyFont="1" applyFill="1"/>
    <xf numFmtId="166" fontId="0" fillId="0" borderId="0" xfId="0" applyNumberFormat="1" applyFont="1"/>
    <xf numFmtId="166" fontId="4" fillId="0" borderId="0" xfId="0" applyNumberFormat="1" applyFont="1"/>
    <xf numFmtId="166" fontId="0" fillId="3" borderId="0" xfId="1" applyNumberFormat="1" applyFont="1" applyFill="1"/>
    <xf numFmtId="166" fontId="4" fillId="3" borderId="0" xfId="0" applyNumberFormat="1" applyFont="1" applyFill="1"/>
    <xf numFmtId="166" fontId="2" fillId="0" borderId="0" xfId="1" applyNumberFormat="1" applyFont="1" applyFill="1"/>
    <xf numFmtId="166" fontId="1" fillId="0" borderId="0" xfId="1" applyNumberFormat="1" applyFont="1" applyFill="1"/>
    <xf numFmtId="166" fontId="4" fillId="0" borderId="0" xfId="0" applyNumberFormat="1" applyFont="1" applyFill="1"/>
    <xf numFmtId="0" fontId="4" fillId="2" borderId="0" xfId="0" applyFont="1" applyFill="1"/>
    <xf numFmtId="0" fontId="0" fillId="2" borderId="0" xfId="0" applyFont="1" applyFill="1"/>
    <xf numFmtId="0" fontId="6" fillId="2" borderId="0" xfId="0" applyFont="1" applyFill="1"/>
    <xf numFmtId="0" fontId="5" fillId="2" borderId="0" xfId="0" applyFont="1" applyFill="1"/>
    <xf numFmtId="166" fontId="0" fillId="2" borderId="0" xfId="1" applyNumberFormat="1" applyFont="1" applyFill="1"/>
    <xf numFmtId="166" fontId="4" fillId="2" borderId="0" xfId="0" applyNumberFormat="1" applyFont="1" applyFill="1"/>
    <xf numFmtId="166" fontId="5" fillId="0" borderId="0" xfId="0" applyNumberFormat="1" applyFont="1" applyFill="1" applyAlignment="1">
      <alignment wrapText="1"/>
    </xf>
    <xf numFmtId="166" fontId="7" fillId="0" borderId="0" xfId="0" applyNumberFormat="1" applyFont="1" applyFill="1"/>
    <xf numFmtId="166" fontId="5" fillId="0" borderId="0" xfId="0" applyNumberFormat="1" applyFont="1" applyFill="1"/>
  </cellXfs>
  <cellStyles count="2">
    <cellStyle name="Normal" xfId="0" builtinId="0"/>
    <cellStyle name="Normal 2" xfId="1" xr:uid="{96BCFA6E-773E-3343-BFC9-09D66D5913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BECB-10C2-3045-9B70-7753669080C4}">
  <dimension ref="A1:M63"/>
  <sheetViews>
    <sheetView tabSelected="1" topLeftCell="A26" workbookViewId="0">
      <selection activeCell="G31" sqref="G31"/>
    </sheetView>
  </sheetViews>
  <sheetFormatPr baseColWidth="10" defaultRowHeight="16" x14ac:dyDescent="0.2"/>
  <cols>
    <col min="1" max="3" width="10.83203125" style="1"/>
    <col min="4" max="6" width="12.6640625" style="1" customWidth="1"/>
    <col min="7" max="7" width="11.5" style="21" customWidth="1"/>
    <col min="8" max="12" width="10.83203125" style="9"/>
    <col min="13" max="16384" width="10.83203125" style="1"/>
  </cols>
  <sheetData>
    <row r="1" spans="1:13" ht="34" x14ac:dyDescent="0.2">
      <c r="A1" s="2" t="s">
        <v>0</v>
      </c>
      <c r="B1" s="2" t="s">
        <v>1</v>
      </c>
      <c r="C1" s="3" t="s">
        <v>9</v>
      </c>
      <c r="D1" s="4" t="s">
        <v>6</v>
      </c>
      <c r="E1" s="4" t="s">
        <v>8</v>
      </c>
      <c r="F1" s="4" t="s">
        <v>7</v>
      </c>
      <c r="G1" s="34" t="s">
        <v>4</v>
      </c>
      <c r="H1" s="8" t="s">
        <v>5</v>
      </c>
      <c r="I1" s="8" t="s">
        <v>10</v>
      </c>
      <c r="J1" s="8" t="s">
        <v>11</v>
      </c>
      <c r="K1" s="8" t="s">
        <v>12</v>
      </c>
      <c r="L1" s="8" t="s">
        <v>13</v>
      </c>
    </row>
    <row r="2" spans="1:13" s="14" customFormat="1" x14ac:dyDescent="0.2">
      <c r="A2" s="11">
        <v>1990</v>
      </c>
      <c r="B2" s="11" t="s">
        <v>2</v>
      </c>
      <c r="C2" s="7" t="str">
        <f>CONCATENATE(A2,"-",B2)</f>
        <v>1990-Males</v>
      </c>
      <c r="D2" s="12">
        <v>2.1856305771581E-2</v>
      </c>
      <c r="E2" s="13">
        <v>0.55000000000000004</v>
      </c>
      <c r="F2" s="13">
        <v>0.45</v>
      </c>
      <c r="G2" s="35">
        <v>0</v>
      </c>
      <c r="H2" s="25">
        <v>5.8681518665384701E-2</v>
      </c>
      <c r="I2" s="25">
        <f>1-H2</f>
        <v>0.94131848133461526</v>
      </c>
      <c r="J2" s="25">
        <f>($H2-$L2)*E2</f>
        <v>3.2274835265961588E-2</v>
      </c>
      <c r="K2" s="25">
        <f>($H2-$L2)*F2</f>
        <v>2.6406683399423116E-2</v>
      </c>
      <c r="L2" s="25">
        <f>H2*G2</f>
        <v>0</v>
      </c>
    </row>
    <row r="3" spans="1:13" x14ac:dyDescent="0.2">
      <c r="A3" s="2">
        <v>1991</v>
      </c>
      <c r="B3" s="2" t="s">
        <v>2</v>
      </c>
      <c r="C3" s="3" t="str">
        <f>CONCATENATE(A3,"-",B3)</f>
        <v>1991-Males</v>
      </c>
      <c r="D3" s="5">
        <v>2.52377447615585E-2</v>
      </c>
      <c r="E3" s="10">
        <v>0.55000000000000004</v>
      </c>
      <c r="F3" s="10">
        <v>0.45</v>
      </c>
      <c r="G3" s="36">
        <v>0</v>
      </c>
      <c r="H3" s="20">
        <v>7.4061313544296695E-2</v>
      </c>
      <c r="I3" s="20">
        <f t="shared" ref="I3:I59" si="0">1-H3</f>
        <v>0.92593868645570332</v>
      </c>
      <c r="J3" s="20">
        <f>($H3-$L3)*E3</f>
        <v>4.0733722449363186E-2</v>
      </c>
      <c r="K3" s="20">
        <f>($H3-$L3)*F3</f>
        <v>3.3327591094933516E-2</v>
      </c>
      <c r="L3" s="20">
        <f>H3*G3</f>
        <v>0</v>
      </c>
      <c r="M3" s="2"/>
    </row>
    <row r="4" spans="1:13" x14ac:dyDescent="0.2">
      <c r="A4" s="2">
        <v>1992</v>
      </c>
      <c r="B4" s="2" t="s">
        <v>2</v>
      </c>
      <c r="C4" s="3" t="str">
        <f t="shared" ref="C4:C59" si="1">CONCATENATE(A4,"-",B4)</f>
        <v>1992-Males</v>
      </c>
      <c r="D4" s="5">
        <v>2.8432070602161002E-2</v>
      </c>
      <c r="E4" s="10">
        <v>0.55000000000000004</v>
      </c>
      <c r="F4" s="10">
        <v>0.45</v>
      </c>
      <c r="G4" s="36">
        <v>0</v>
      </c>
      <c r="H4" s="20">
        <v>9.0639806830562705E-2</v>
      </c>
      <c r="I4" s="20">
        <f t="shared" si="0"/>
        <v>0.90936019316943728</v>
      </c>
      <c r="J4" s="20">
        <f>($H4-$L4)*E4</f>
        <v>4.9851893756809491E-2</v>
      </c>
      <c r="K4" s="20">
        <f>($H4-$L4)*F4</f>
        <v>4.0787913073753221E-2</v>
      </c>
      <c r="L4" s="20">
        <f>H4*G4</f>
        <v>0</v>
      </c>
      <c r="M4" s="2"/>
    </row>
    <row r="5" spans="1:13" x14ac:dyDescent="0.2">
      <c r="A5" s="2">
        <v>1993</v>
      </c>
      <c r="B5" s="2" t="s">
        <v>2</v>
      </c>
      <c r="C5" s="3" t="str">
        <f t="shared" si="1"/>
        <v>1993-Males</v>
      </c>
      <c r="D5" s="5">
        <v>3.1393860895297401E-2</v>
      </c>
      <c r="E5" s="10">
        <v>0.55000000000000004</v>
      </c>
      <c r="F5" s="10">
        <v>0.45</v>
      </c>
      <c r="G5" s="36">
        <v>0</v>
      </c>
      <c r="H5" s="20">
        <v>0.107946763865782</v>
      </c>
      <c r="I5" s="20">
        <f t="shared" si="0"/>
        <v>0.89205323613421794</v>
      </c>
      <c r="J5" s="20">
        <f>($H5-$L5)*E5</f>
        <v>5.9370720126180103E-2</v>
      </c>
      <c r="K5" s="20">
        <f>($H5-$L5)*F5</f>
        <v>4.85760437396019E-2</v>
      </c>
      <c r="L5" s="20">
        <f>H5*G5</f>
        <v>0</v>
      </c>
      <c r="M5" s="2"/>
    </row>
    <row r="6" spans="1:13" x14ac:dyDescent="0.2">
      <c r="A6" s="2">
        <v>1994</v>
      </c>
      <c r="B6" s="2" t="s">
        <v>2</v>
      </c>
      <c r="C6" s="3" t="str">
        <f t="shared" si="1"/>
        <v>1994-Males</v>
      </c>
      <c r="D6" s="5">
        <v>3.4098063873838701E-2</v>
      </c>
      <c r="E6" s="10">
        <v>0.55000000000000004</v>
      </c>
      <c r="F6" s="10">
        <v>0.45</v>
      </c>
      <c r="G6" s="36">
        <v>0</v>
      </c>
      <c r="H6" s="20">
        <v>0.125531973527755</v>
      </c>
      <c r="I6" s="20">
        <f t="shared" si="0"/>
        <v>0.87446802647224497</v>
      </c>
      <c r="J6" s="20">
        <f>($H6-$L6)*E6</f>
        <v>6.9042585440265258E-2</v>
      </c>
      <c r="K6" s="20">
        <f>($H6-$L6)*F6</f>
        <v>5.6489388087489753E-2</v>
      </c>
      <c r="L6" s="20">
        <f>H6*G6</f>
        <v>0</v>
      </c>
      <c r="M6" s="2"/>
    </row>
    <row r="7" spans="1:13" x14ac:dyDescent="0.2">
      <c r="A7" s="2">
        <v>1995</v>
      </c>
      <c r="B7" s="2" t="s">
        <v>2</v>
      </c>
      <c r="C7" s="3" t="str">
        <f t="shared" si="1"/>
        <v>1995-Males</v>
      </c>
      <c r="D7" s="5">
        <v>3.5686472083702701E-2</v>
      </c>
      <c r="E7" s="10">
        <v>0.55000000000000004</v>
      </c>
      <c r="F7" s="10">
        <v>0.45</v>
      </c>
      <c r="G7" s="36">
        <v>0</v>
      </c>
      <c r="H7" s="20">
        <v>0.14299324336348002</v>
      </c>
      <c r="I7" s="20">
        <f t="shared" si="0"/>
        <v>0.85700675663652004</v>
      </c>
      <c r="J7" s="20">
        <f>($H7-$L7)*E7</f>
        <v>7.8646283849914012E-2</v>
      </c>
      <c r="K7" s="20">
        <f>($H7-$L7)*F7</f>
        <v>6.4346959513566004E-2</v>
      </c>
      <c r="L7" s="20">
        <f>H7*G7</f>
        <v>0</v>
      </c>
      <c r="M7" s="2"/>
    </row>
    <row r="8" spans="1:13" x14ac:dyDescent="0.2">
      <c r="A8" s="2">
        <v>1996</v>
      </c>
      <c r="B8" s="2" t="s">
        <v>2</v>
      </c>
      <c r="C8" s="3" t="str">
        <f t="shared" si="1"/>
        <v>1996-Males</v>
      </c>
      <c r="D8" s="5">
        <v>3.5537865350680403E-2</v>
      </c>
      <c r="E8" s="10">
        <v>0.55000000000000004</v>
      </c>
      <c r="F8" s="10">
        <v>0.45</v>
      </c>
      <c r="G8" s="36">
        <v>0</v>
      </c>
      <c r="H8" s="20">
        <v>0.15900658163490899</v>
      </c>
      <c r="I8" s="20">
        <f t="shared" si="0"/>
        <v>0.84099341836509101</v>
      </c>
      <c r="J8" s="20">
        <f>($H8-$L8)*E8</f>
        <v>8.7453619899199961E-2</v>
      </c>
      <c r="K8" s="20">
        <f>($H8-$L8)*F8</f>
        <v>7.1552961735709047E-2</v>
      </c>
      <c r="L8" s="20">
        <f>H8*G8</f>
        <v>0</v>
      </c>
      <c r="M8" s="2"/>
    </row>
    <row r="9" spans="1:13" x14ac:dyDescent="0.2">
      <c r="A9" s="2">
        <v>1997</v>
      </c>
      <c r="B9" s="2" t="s">
        <v>2</v>
      </c>
      <c r="C9" s="3" t="str">
        <f t="shared" si="1"/>
        <v>1997-Males</v>
      </c>
      <c r="D9" s="5">
        <v>3.4906471312508298E-2</v>
      </c>
      <c r="E9" s="10">
        <v>0.55000000000000004</v>
      </c>
      <c r="F9" s="10">
        <v>0.45</v>
      </c>
      <c r="G9" s="36">
        <v>0</v>
      </c>
      <c r="H9" s="20">
        <v>0.17250780495914297</v>
      </c>
      <c r="I9" s="20">
        <f t="shared" si="0"/>
        <v>0.82749219504085703</v>
      </c>
      <c r="J9" s="20">
        <f>($H9-$L9)*E9</f>
        <v>9.4879292727528639E-2</v>
      </c>
      <c r="K9" s="20">
        <f>($H9-$L9)*F9</f>
        <v>7.7628512231614336E-2</v>
      </c>
      <c r="L9" s="20">
        <f>H9*G9</f>
        <v>0</v>
      </c>
      <c r="M9" s="2"/>
    </row>
    <row r="10" spans="1:13" x14ac:dyDescent="0.2">
      <c r="A10" s="2">
        <v>1998</v>
      </c>
      <c r="B10" s="2" t="s">
        <v>2</v>
      </c>
      <c r="C10" s="3" t="str">
        <f t="shared" si="1"/>
        <v>1998-Males</v>
      </c>
      <c r="D10" s="5">
        <v>3.3876989408568196E-2</v>
      </c>
      <c r="E10" s="10">
        <v>0.55000000000000004</v>
      </c>
      <c r="F10" s="10">
        <v>0.45</v>
      </c>
      <c r="G10" s="36">
        <v>0</v>
      </c>
      <c r="H10" s="20">
        <v>0.18336697649842701</v>
      </c>
      <c r="I10" s="20">
        <f t="shared" si="0"/>
        <v>0.81663302350157296</v>
      </c>
      <c r="J10" s="20">
        <f>($H10-$L10)*E10</f>
        <v>0.10085183707413486</v>
      </c>
      <c r="K10" s="20">
        <f>($H10-$L10)*F10</f>
        <v>8.2515139424292158E-2</v>
      </c>
      <c r="L10" s="20">
        <f>H10*G10</f>
        <v>0</v>
      </c>
      <c r="M10" s="2"/>
    </row>
    <row r="11" spans="1:13" x14ac:dyDescent="0.2">
      <c r="A11" s="2">
        <v>1999</v>
      </c>
      <c r="B11" s="2" t="s">
        <v>2</v>
      </c>
      <c r="C11" s="3" t="str">
        <f t="shared" si="1"/>
        <v>1999-Males</v>
      </c>
      <c r="D11" s="5">
        <v>3.2499282757270403E-2</v>
      </c>
      <c r="E11" s="10">
        <v>0.55000000000000004</v>
      </c>
      <c r="F11" s="10">
        <v>0.45</v>
      </c>
      <c r="G11" s="36">
        <v>0</v>
      </c>
      <c r="H11" s="20">
        <v>0.191557847585066</v>
      </c>
      <c r="I11" s="20">
        <f t="shared" si="0"/>
        <v>0.808442152414934</v>
      </c>
      <c r="J11" s="20">
        <f>($H11-$L11)*E11</f>
        <v>0.10535681617178631</v>
      </c>
      <c r="K11" s="20">
        <f>($H11-$L11)*F11</f>
        <v>8.62010314132797E-2</v>
      </c>
      <c r="L11" s="20">
        <f>H11*G11</f>
        <v>0</v>
      </c>
      <c r="M11" s="2"/>
    </row>
    <row r="12" spans="1:13" x14ac:dyDescent="0.2">
      <c r="A12" s="2">
        <v>2000</v>
      </c>
      <c r="B12" s="2" t="s">
        <v>2</v>
      </c>
      <c r="C12" s="3" t="str">
        <f t="shared" si="1"/>
        <v>2000-Males</v>
      </c>
      <c r="D12" s="5">
        <v>3.21074919768548E-2</v>
      </c>
      <c r="E12" s="10">
        <v>0.55000000000000004</v>
      </c>
      <c r="F12" s="10">
        <v>0.45</v>
      </c>
      <c r="G12" s="36">
        <v>0</v>
      </c>
      <c r="H12" s="20">
        <v>0.19716898272487199</v>
      </c>
      <c r="I12" s="20">
        <f t="shared" si="0"/>
        <v>0.80283101727512807</v>
      </c>
      <c r="J12" s="20">
        <f>($H12-$L12)*E12</f>
        <v>0.1084429404986796</v>
      </c>
      <c r="K12" s="20">
        <f>($H12-$L12)*F12</f>
        <v>8.8726042226192403E-2</v>
      </c>
      <c r="L12" s="20">
        <f>H12*G12</f>
        <v>0</v>
      </c>
      <c r="M12" s="2"/>
    </row>
    <row r="13" spans="1:13" x14ac:dyDescent="0.2">
      <c r="A13" s="2">
        <v>2001</v>
      </c>
      <c r="B13" s="2" t="s">
        <v>2</v>
      </c>
      <c r="C13" s="3" t="str">
        <f t="shared" si="1"/>
        <v>2001-Males</v>
      </c>
      <c r="D13" s="5">
        <v>3.2530148191342499E-2</v>
      </c>
      <c r="E13" s="10">
        <v>0.55000000000000004</v>
      </c>
      <c r="F13" s="10">
        <v>0.45</v>
      </c>
      <c r="G13" s="36">
        <v>0</v>
      </c>
      <c r="H13" s="20">
        <v>0.20150084891404901</v>
      </c>
      <c r="I13" s="20">
        <f t="shared" si="0"/>
        <v>0.79849915108595093</v>
      </c>
      <c r="J13" s="20">
        <f>($H13-$L13)*E13</f>
        <v>0.11082546690272696</v>
      </c>
      <c r="K13" s="20">
        <f>($H13-$L13)*F13</f>
        <v>9.0675382011322053E-2</v>
      </c>
      <c r="L13" s="20">
        <f>H13*G13</f>
        <v>0</v>
      </c>
      <c r="M13" s="2"/>
    </row>
    <row r="14" spans="1:13" x14ac:dyDescent="0.2">
      <c r="A14" s="2">
        <v>2002</v>
      </c>
      <c r="B14" s="2" t="s">
        <v>2</v>
      </c>
      <c r="C14" s="3" t="str">
        <f t="shared" si="1"/>
        <v>2002-Males</v>
      </c>
      <c r="D14" s="5">
        <v>3.2839536792090701E-2</v>
      </c>
      <c r="E14" s="10">
        <v>0.55000000000000004</v>
      </c>
      <c r="F14" s="10">
        <v>0.45</v>
      </c>
      <c r="G14" s="36">
        <v>0</v>
      </c>
      <c r="H14" s="20">
        <v>0.20517458802758001</v>
      </c>
      <c r="I14" s="20">
        <f t="shared" si="0"/>
        <v>0.79482541197241996</v>
      </c>
      <c r="J14" s="20">
        <f>($H14-$L14)*E14</f>
        <v>0.11284602341516901</v>
      </c>
      <c r="K14" s="20">
        <f>($H14-$L14)*F14</f>
        <v>9.2328564612411013E-2</v>
      </c>
      <c r="L14" s="20">
        <f>H14*G14</f>
        <v>0</v>
      </c>
      <c r="M14" s="2"/>
    </row>
    <row r="15" spans="1:13" x14ac:dyDescent="0.2">
      <c r="A15" s="2">
        <v>2003</v>
      </c>
      <c r="B15" s="2" t="s">
        <v>2</v>
      </c>
      <c r="C15" s="3" t="str">
        <f t="shared" si="1"/>
        <v>2003-Males</v>
      </c>
      <c r="D15" s="5">
        <v>3.3048290388731201E-2</v>
      </c>
      <c r="E15" s="10">
        <v>0.55000000000000004</v>
      </c>
      <c r="F15" s="10">
        <v>0.45</v>
      </c>
      <c r="G15" s="36">
        <v>0</v>
      </c>
      <c r="H15" s="20">
        <v>0.20827437256599601</v>
      </c>
      <c r="I15" s="20">
        <f t="shared" si="0"/>
        <v>0.79172562743400399</v>
      </c>
      <c r="J15" s="20">
        <f>($H15-$L15)*E15</f>
        <v>0.11455090491129781</v>
      </c>
      <c r="K15" s="20">
        <f>($H15-$L15)*F15</f>
        <v>9.3723467654698203E-2</v>
      </c>
      <c r="L15" s="20">
        <f>H15*G15</f>
        <v>0</v>
      </c>
      <c r="M15" s="2"/>
    </row>
    <row r="16" spans="1:13" x14ac:dyDescent="0.2">
      <c r="A16" s="2">
        <v>2004</v>
      </c>
      <c r="B16" s="2" t="s">
        <v>2</v>
      </c>
      <c r="C16" s="3" t="str">
        <f>CONCATENATE(A16,"-",B16)</f>
        <v>2004-Males</v>
      </c>
      <c r="D16" s="5">
        <v>3.3071150204590102E-2</v>
      </c>
      <c r="E16" s="10">
        <v>0.55000000000000004</v>
      </c>
      <c r="F16" s="10">
        <v>0.45</v>
      </c>
      <c r="G16" s="36">
        <v>0</v>
      </c>
      <c r="H16" s="20">
        <v>0.21090940515302598</v>
      </c>
      <c r="I16" s="20">
        <f t="shared" si="0"/>
        <v>0.78909059484697397</v>
      </c>
      <c r="J16" s="20">
        <f>($H16-$L16)*E16</f>
        <v>0.11600017283416429</v>
      </c>
      <c r="K16" s="20">
        <f>($H16-$L16)*F16</f>
        <v>9.4909232318861697E-2</v>
      </c>
      <c r="L16" s="20">
        <f>H16*G16</f>
        <v>0</v>
      </c>
      <c r="M16" s="2"/>
    </row>
    <row r="17" spans="1:13" x14ac:dyDescent="0.2">
      <c r="A17" s="2">
        <v>2005</v>
      </c>
      <c r="B17" s="2" t="s">
        <v>2</v>
      </c>
      <c r="C17" s="3" t="str">
        <f t="shared" si="1"/>
        <v>2005-Males</v>
      </c>
      <c r="D17" s="5">
        <v>3.27898429925483E-2</v>
      </c>
      <c r="E17" s="10">
        <v>0.7</v>
      </c>
      <c r="F17" s="10">
        <v>0.3</v>
      </c>
      <c r="G17" s="27">
        <v>5.7000000000000002E-3</v>
      </c>
      <c r="H17" s="20">
        <v>0.21321919323032801</v>
      </c>
      <c r="I17" s="20">
        <f t="shared" si="0"/>
        <v>0.78678080676967199</v>
      </c>
      <c r="J17" s="20">
        <f>($H17-$L17)*E17</f>
        <v>0.14840269068024059</v>
      </c>
      <c r="K17" s="20">
        <f>($H17-$L17)*F17</f>
        <v>6.3601153148674539E-2</v>
      </c>
      <c r="L17" s="20">
        <f>H17*G17</f>
        <v>1.2153494014128696E-3</v>
      </c>
      <c r="M17" s="2"/>
    </row>
    <row r="18" spans="1:13" x14ac:dyDescent="0.2">
      <c r="A18" s="6">
        <v>2006</v>
      </c>
      <c r="B18" s="2" t="s">
        <v>2</v>
      </c>
      <c r="C18" s="3" t="str">
        <f>CONCATENATE(A18,"-",B18)</f>
        <v>2006-Males</v>
      </c>
      <c r="D18" s="5">
        <v>3.2173105067946399E-2</v>
      </c>
      <c r="E18" s="10">
        <v>0.7</v>
      </c>
      <c r="F18" s="10">
        <v>0.3</v>
      </c>
      <c r="G18" s="27">
        <v>2.18E-2</v>
      </c>
      <c r="H18" s="20">
        <v>0.215335328189658</v>
      </c>
      <c r="I18" s="20">
        <f t="shared" si="0"/>
        <v>0.78466467181034205</v>
      </c>
      <c r="J18" s="20">
        <f>($H18-$L18)*E18</f>
        <v>0.14744871262458642</v>
      </c>
      <c r="K18" s="20">
        <f>($H18-$L18)*F18</f>
        <v>6.3192305410537039E-2</v>
      </c>
      <c r="L18" s="20">
        <f>H18*G18</f>
        <v>4.6943101545345442E-3</v>
      </c>
      <c r="M18" s="2"/>
    </row>
    <row r="19" spans="1:13" x14ac:dyDescent="0.2">
      <c r="A19" s="3">
        <v>2007</v>
      </c>
      <c r="B19" s="2" t="s">
        <v>2</v>
      </c>
      <c r="C19" s="3" t="str">
        <f t="shared" si="1"/>
        <v>2007-Males</v>
      </c>
      <c r="D19" s="5">
        <v>3.1276640074154698E-2</v>
      </c>
      <c r="E19" s="10">
        <v>0.7</v>
      </c>
      <c r="F19" s="10">
        <v>0.3</v>
      </c>
      <c r="G19" s="27">
        <v>4.7600000000000003E-2</v>
      </c>
      <c r="H19" s="20">
        <v>0.21734711419824801</v>
      </c>
      <c r="I19" s="20">
        <f t="shared" si="0"/>
        <v>0.78265288580175196</v>
      </c>
      <c r="J19" s="20">
        <f>($H19-$L19)*E19</f>
        <v>0.14490097409368796</v>
      </c>
      <c r="K19" s="20">
        <f>($H19-$L19)*F19</f>
        <v>6.2100417468723419E-2</v>
      </c>
      <c r="L19" s="20">
        <f>H19*G19</f>
        <v>1.0345722635836605E-2</v>
      </c>
      <c r="M19" s="2"/>
    </row>
    <row r="20" spans="1:13" x14ac:dyDescent="0.2">
      <c r="A20" s="6">
        <v>2008</v>
      </c>
      <c r="B20" s="2" t="s">
        <v>2</v>
      </c>
      <c r="C20" s="3" t="str">
        <f t="shared" si="1"/>
        <v>2008-Males</v>
      </c>
      <c r="D20" s="5">
        <v>3.0271561442819502E-2</v>
      </c>
      <c r="E20" s="10">
        <v>0.7</v>
      </c>
      <c r="F20" s="10">
        <v>0.3</v>
      </c>
      <c r="G20" s="27">
        <v>8.2000000000000003E-2</v>
      </c>
      <c r="H20" s="20">
        <v>0.21927205995182197</v>
      </c>
      <c r="I20" s="20">
        <f t="shared" si="0"/>
        <v>0.78072794004817803</v>
      </c>
      <c r="J20" s="20">
        <f>($H20-$L20)*E20</f>
        <v>0.1409042257250408</v>
      </c>
      <c r="K20" s="20">
        <f>($H20-$L20)*F20</f>
        <v>6.0387525310731771E-2</v>
      </c>
      <c r="L20" s="20">
        <f>H20*G20</f>
        <v>1.7980308916049403E-2</v>
      </c>
      <c r="M20" s="2"/>
    </row>
    <row r="21" spans="1:13" x14ac:dyDescent="0.2">
      <c r="A21" s="3">
        <v>2009</v>
      </c>
      <c r="B21" s="2" t="s">
        <v>2</v>
      </c>
      <c r="C21" s="3" t="str">
        <f t="shared" si="1"/>
        <v>2009-Males</v>
      </c>
      <c r="D21" s="5">
        <v>2.92536950082244E-2</v>
      </c>
      <c r="E21" s="10">
        <v>0.7</v>
      </c>
      <c r="F21" s="10">
        <v>0.3</v>
      </c>
      <c r="G21" s="27">
        <v>0.1152</v>
      </c>
      <c r="H21" s="20">
        <v>0.22101213499368502</v>
      </c>
      <c r="I21" s="20">
        <f t="shared" si="0"/>
        <v>0.77898786500631501</v>
      </c>
      <c r="J21" s="20">
        <f>($H21-$L21)*E21</f>
        <v>0.13688607592968874</v>
      </c>
      <c r="K21" s="20">
        <f>($H21-$L21)*F21</f>
        <v>5.8665461112723749E-2</v>
      </c>
      <c r="L21" s="20">
        <f>H21*G21</f>
        <v>2.5460597951272514E-2</v>
      </c>
      <c r="M21" s="2"/>
    </row>
    <row r="22" spans="1:13" x14ac:dyDescent="0.2">
      <c r="A22" s="6">
        <v>2010</v>
      </c>
      <c r="B22" s="2" t="s">
        <v>2</v>
      </c>
      <c r="C22" s="3" t="str">
        <f t="shared" si="1"/>
        <v>2010-Males</v>
      </c>
      <c r="D22" s="5">
        <v>2.81730279477885E-2</v>
      </c>
      <c r="E22" s="10">
        <v>0.7</v>
      </c>
      <c r="F22" s="10">
        <v>0.3</v>
      </c>
      <c r="G22" s="27">
        <v>0.1416</v>
      </c>
      <c r="H22" s="20">
        <v>0.22247287719891598</v>
      </c>
      <c r="I22" s="20">
        <f t="shared" si="0"/>
        <v>0.77752712280108405</v>
      </c>
      <c r="J22" s="20">
        <f>($H22-$L22)*E22</f>
        <v>0.13367950245128463</v>
      </c>
      <c r="K22" s="20">
        <f>($H22-$L22)*F22</f>
        <v>5.7291215336264842E-2</v>
      </c>
      <c r="L22" s="20">
        <f>H22*G22</f>
        <v>3.1502159411366505E-2</v>
      </c>
      <c r="M22" s="2"/>
    </row>
    <row r="23" spans="1:13" x14ac:dyDescent="0.2">
      <c r="A23" s="3">
        <v>2011</v>
      </c>
      <c r="B23" s="2" t="s">
        <v>2</v>
      </c>
      <c r="C23" s="3" t="str">
        <f t="shared" si="1"/>
        <v>2011-Males</v>
      </c>
      <c r="D23" s="5">
        <v>2.6525428815618701E-2</v>
      </c>
      <c r="E23" s="10">
        <v>0.7</v>
      </c>
      <c r="F23" s="10">
        <v>0.3</v>
      </c>
      <c r="G23" s="27">
        <v>0.17599999999999999</v>
      </c>
      <c r="H23" s="20">
        <v>0.22367434736407699</v>
      </c>
      <c r="I23" s="20">
        <f t="shared" si="0"/>
        <v>0.77632565263592301</v>
      </c>
      <c r="J23" s="20">
        <f>($H23-$L23)*E23</f>
        <v>0.12901536355959961</v>
      </c>
      <c r="K23" s="20">
        <f>($H23-$L23)*F23</f>
        <v>5.5292298668399832E-2</v>
      </c>
      <c r="L23" s="20">
        <f>H23*G23</f>
        <v>3.936668513607755E-2</v>
      </c>
      <c r="M23" s="2"/>
    </row>
    <row r="24" spans="1:13" x14ac:dyDescent="0.2">
      <c r="A24" s="3">
        <v>2012</v>
      </c>
      <c r="B24" s="2" t="s">
        <v>2</v>
      </c>
      <c r="C24" s="3" t="str">
        <f t="shared" si="1"/>
        <v>2012-Males</v>
      </c>
      <c r="D24" s="5">
        <v>2.4193349991952801E-2</v>
      </c>
      <c r="E24" s="10">
        <v>0.7</v>
      </c>
      <c r="F24" s="10">
        <v>0.3</v>
      </c>
      <c r="G24" s="27">
        <v>0.21296666666666667</v>
      </c>
      <c r="H24" s="20">
        <v>0.22361335853707501</v>
      </c>
      <c r="I24" s="20">
        <f t="shared" si="0"/>
        <v>0.77638664146292502</v>
      </c>
      <c r="J24" s="20">
        <f>($H24-$L24)*E24</f>
        <v>0.12319381686310715</v>
      </c>
      <c r="K24" s="20">
        <f>($H24-$L24)*F24</f>
        <v>5.2797350084188781E-2</v>
      </c>
      <c r="L24" s="20">
        <f>H24*G24</f>
        <v>4.7622191589779074E-2</v>
      </c>
      <c r="M24" s="2"/>
    </row>
    <row r="25" spans="1:13" x14ac:dyDescent="0.2">
      <c r="A25" s="3">
        <v>2013</v>
      </c>
      <c r="B25" s="2" t="s">
        <v>2</v>
      </c>
      <c r="C25" s="3" t="str">
        <f t="shared" si="1"/>
        <v>2013-Males</v>
      </c>
      <c r="D25" s="5">
        <v>2.1863502121561101E-2</v>
      </c>
      <c r="E25" s="10">
        <v>0.7</v>
      </c>
      <c r="F25" s="10">
        <v>0.3</v>
      </c>
      <c r="G25" s="27">
        <v>0.24993333333333334</v>
      </c>
      <c r="H25" s="20">
        <v>0.221983883047421</v>
      </c>
      <c r="I25" s="20">
        <f t="shared" si="0"/>
        <v>0.778016116952579</v>
      </c>
      <c r="J25" s="20">
        <f>($H25-$L25)*E25</f>
        <v>0.11655189784777156</v>
      </c>
      <c r="K25" s="20">
        <f>($H25-$L25)*F25</f>
        <v>4.9950813363330675E-2</v>
      </c>
      <c r="L25" s="20">
        <f>H25*G25</f>
        <v>5.548117183631876E-2</v>
      </c>
      <c r="M25" s="2"/>
    </row>
    <row r="26" spans="1:13" x14ac:dyDescent="0.2">
      <c r="A26" s="3">
        <v>2014</v>
      </c>
      <c r="B26" s="2" t="s">
        <v>2</v>
      </c>
      <c r="C26" s="3" t="str">
        <f t="shared" si="1"/>
        <v>2014-Males</v>
      </c>
      <c r="D26" s="5">
        <v>1.9662343388397202E-2</v>
      </c>
      <c r="E26" s="10">
        <v>0.7</v>
      </c>
      <c r="F26" s="10">
        <v>0.3</v>
      </c>
      <c r="G26" s="27">
        <v>0.28689999999999999</v>
      </c>
      <c r="H26" s="20">
        <v>0.219101437049639</v>
      </c>
      <c r="I26" s="20">
        <f t="shared" si="0"/>
        <v>0.78089856295036097</v>
      </c>
      <c r="J26" s="20">
        <f>($H26-$L26)*E26</f>
        <v>0.1093688643320683</v>
      </c>
      <c r="K26" s="20">
        <f>($H26-$L26)*F26</f>
        <v>4.6872370428029268E-2</v>
      </c>
      <c r="L26" s="20">
        <f>H26*G26</f>
        <v>6.2860202289541423E-2</v>
      </c>
      <c r="M26" s="2"/>
    </row>
    <row r="27" spans="1:13" s="18" customFormat="1" x14ac:dyDescent="0.2">
      <c r="A27" s="15">
        <v>2015</v>
      </c>
      <c r="B27" s="16" t="s">
        <v>2</v>
      </c>
      <c r="C27" s="15" t="str">
        <f t="shared" si="1"/>
        <v>2015-Males</v>
      </c>
      <c r="D27" s="17">
        <v>1.74225158423553E-2</v>
      </c>
      <c r="E27" s="10">
        <v>0.65</v>
      </c>
      <c r="F27" s="10">
        <v>0.35</v>
      </c>
      <c r="G27" s="24">
        <v>0.32386666666666664</v>
      </c>
      <c r="H27" s="23">
        <v>0.215239223373136</v>
      </c>
      <c r="I27" s="23">
        <f t="shared" si="0"/>
        <v>0.78476077662686405</v>
      </c>
      <c r="J27" s="23">
        <f>($H27-$L27)*E27</f>
        <v>9.4594768816181632E-2</v>
      </c>
      <c r="K27" s="23">
        <f>($H27-$L27)*F27</f>
        <v>5.093564474717472E-2</v>
      </c>
      <c r="L27" s="23">
        <f>H27*G27</f>
        <v>6.9708809809779643E-2</v>
      </c>
      <c r="M27" s="16"/>
    </row>
    <row r="28" spans="1:13" s="18" customFormat="1" x14ac:dyDescent="0.2">
      <c r="A28" s="15">
        <v>2016</v>
      </c>
      <c r="B28" s="16" t="s">
        <v>2</v>
      </c>
      <c r="C28" s="15" t="str">
        <f t="shared" si="1"/>
        <v>2016-Males</v>
      </c>
      <c r="D28" s="17">
        <v>1.51950173776167E-2</v>
      </c>
      <c r="E28" s="10">
        <v>0.6</v>
      </c>
      <c r="F28" s="10">
        <v>0.4</v>
      </c>
      <c r="G28" s="24">
        <v>0.36083333333333328</v>
      </c>
      <c r="H28" s="23">
        <v>0.21028435146470698</v>
      </c>
      <c r="I28" s="23">
        <f t="shared" si="0"/>
        <v>0.78971564853529297</v>
      </c>
      <c r="J28" s="23">
        <f>($H28-$L28)*E28</f>
        <v>8.0644048786715133E-2</v>
      </c>
      <c r="K28" s="23">
        <f>($H28-$L28)*F28</f>
        <v>5.3762699191143432E-2</v>
      </c>
      <c r="L28" s="23">
        <f>H28*G28</f>
        <v>7.5877603486848424E-2</v>
      </c>
      <c r="M28" s="16"/>
    </row>
    <row r="29" spans="1:13" s="18" customFormat="1" x14ac:dyDescent="0.2">
      <c r="A29" s="19">
        <v>2017</v>
      </c>
      <c r="B29" s="16" t="s">
        <v>2</v>
      </c>
      <c r="C29" s="15" t="str">
        <f t="shared" si="1"/>
        <v>2017-Males</v>
      </c>
      <c r="D29" s="17">
        <v>1.40197149315532E-2</v>
      </c>
      <c r="E29" s="10">
        <v>0.55000000000000004</v>
      </c>
      <c r="F29" s="10">
        <v>0.45</v>
      </c>
      <c r="G29" s="24">
        <v>0.39779999999999999</v>
      </c>
      <c r="H29" s="23">
        <v>0.204258928542878</v>
      </c>
      <c r="I29" s="23">
        <f t="shared" si="0"/>
        <v>0.79574107145712203</v>
      </c>
      <c r="J29" s="23">
        <f>($H29-$L29)*E29</f>
        <v>6.7652599722686627E-2</v>
      </c>
      <c r="K29" s="23">
        <f>($H29-$L29)*F29</f>
        <v>5.5352127045834511E-2</v>
      </c>
      <c r="L29" s="23">
        <f>H29*G29</f>
        <v>8.1254201774356868E-2</v>
      </c>
      <c r="M29" s="16"/>
    </row>
    <row r="30" spans="1:13" s="29" customFormat="1" x14ac:dyDescent="0.2">
      <c r="A30" s="30">
        <v>2018</v>
      </c>
      <c r="B30" s="28" t="s">
        <v>2</v>
      </c>
      <c r="C30" s="31" t="str">
        <f t="shared" si="1"/>
        <v>2018-Males</v>
      </c>
      <c r="D30" s="10">
        <v>1.4E-2</v>
      </c>
      <c r="E30" s="10">
        <v>0.55000000000000004</v>
      </c>
      <c r="F30" s="10">
        <v>0.45</v>
      </c>
      <c r="G30" s="33">
        <v>0.47</v>
      </c>
      <c r="H30" s="32">
        <v>0.2</v>
      </c>
      <c r="I30" s="32">
        <f t="shared" si="0"/>
        <v>0.8</v>
      </c>
      <c r="J30" s="32">
        <f>($H30-$L30)*E30</f>
        <v>5.8300000000000012E-2</v>
      </c>
      <c r="K30" s="32">
        <f>($H30-$L30)*F30</f>
        <v>4.7700000000000006E-2</v>
      </c>
      <c r="L30" s="32">
        <f>H30*G30</f>
        <v>9.4E-2</v>
      </c>
      <c r="M30" s="28"/>
    </row>
    <row r="31" spans="1:13" s="14" customFormat="1" x14ac:dyDescent="0.2">
      <c r="A31" s="11">
        <v>1990</v>
      </c>
      <c r="B31" s="11" t="s">
        <v>3</v>
      </c>
      <c r="C31" s="7" t="str">
        <f t="shared" si="1"/>
        <v>1990-Females</v>
      </c>
      <c r="D31" s="12">
        <v>3.7127418978589399E-2</v>
      </c>
      <c r="E31" s="13">
        <v>0.55000000000000004</v>
      </c>
      <c r="F31" s="13">
        <v>0.45</v>
      </c>
      <c r="G31" s="35">
        <v>0</v>
      </c>
      <c r="H31" s="25">
        <v>9.9433347104298894E-2</v>
      </c>
      <c r="I31" s="25">
        <f t="shared" si="0"/>
        <v>0.90056665289570115</v>
      </c>
      <c r="J31" s="25">
        <f>($H31-$L31)*E31</f>
        <v>5.4688340907364394E-2</v>
      </c>
      <c r="K31" s="25">
        <f>($H31-$L31)*F31</f>
        <v>4.47450061969345E-2</v>
      </c>
      <c r="L31" s="25">
        <v>0</v>
      </c>
      <c r="M31" s="11"/>
    </row>
    <row r="32" spans="1:13" x14ac:dyDescent="0.2">
      <c r="A32" s="2">
        <v>1991</v>
      </c>
      <c r="B32" s="2" t="s">
        <v>3</v>
      </c>
      <c r="C32" s="3" t="str">
        <f t="shared" si="1"/>
        <v>1991-Females</v>
      </c>
      <c r="D32" s="5">
        <v>4.2877825750745301E-2</v>
      </c>
      <c r="E32" s="10">
        <v>0.55000000000000004</v>
      </c>
      <c r="F32" s="10">
        <v>0.45</v>
      </c>
      <c r="G32" s="36">
        <v>0</v>
      </c>
      <c r="H32" s="26">
        <v>0.12557594422916002</v>
      </c>
      <c r="I32" s="26">
        <f t="shared" si="0"/>
        <v>0.87442405577084004</v>
      </c>
      <c r="J32" s="26">
        <f>($H32-$L32)*E32</f>
        <v>6.9066769326038016E-2</v>
      </c>
      <c r="K32" s="26">
        <f>($H32-$L32)*F32</f>
        <v>5.650917490312201E-2</v>
      </c>
      <c r="L32" s="26">
        <f>H32*G32</f>
        <v>0</v>
      </c>
      <c r="M32" s="2"/>
    </row>
    <row r="33" spans="1:13" x14ac:dyDescent="0.2">
      <c r="A33" s="2">
        <v>1992</v>
      </c>
      <c r="B33" s="2" t="s">
        <v>3</v>
      </c>
      <c r="C33" s="3" t="str">
        <f t="shared" si="1"/>
        <v>1992-Females</v>
      </c>
      <c r="D33" s="5">
        <v>4.8259432986360699E-2</v>
      </c>
      <c r="E33" s="10">
        <v>0.55000000000000004</v>
      </c>
      <c r="F33" s="10">
        <v>0.45</v>
      </c>
      <c r="G33" s="36">
        <v>0</v>
      </c>
      <c r="H33" s="20">
        <v>0.153506697247382</v>
      </c>
      <c r="I33" s="20">
        <f t="shared" si="0"/>
        <v>0.84649330275261803</v>
      </c>
      <c r="J33" s="20">
        <f>($H33-$L33)*E33</f>
        <v>8.4428683486060113E-2</v>
      </c>
      <c r="K33" s="20">
        <f>($H33-$L33)*F33</f>
        <v>6.9078013761321902E-2</v>
      </c>
      <c r="L33" s="20">
        <f>H33*G33</f>
        <v>0</v>
      </c>
      <c r="M33" s="2"/>
    </row>
    <row r="34" spans="1:13" x14ac:dyDescent="0.2">
      <c r="A34" s="2">
        <v>1993</v>
      </c>
      <c r="B34" s="2" t="s">
        <v>3</v>
      </c>
      <c r="C34" s="3" t="str">
        <f t="shared" si="1"/>
        <v>1993-Females</v>
      </c>
      <c r="D34" s="5">
        <v>5.3197507482659702E-2</v>
      </c>
      <c r="E34" s="10">
        <v>0.55000000000000004</v>
      </c>
      <c r="F34" s="10">
        <v>0.45</v>
      </c>
      <c r="G34" s="36">
        <v>0</v>
      </c>
      <c r="H34" s="20">
        <v>0.18235048166840598</v>
      </c>
      <c r="I34" s="20">
        <f t="shared" si="0"/>
        <v>0.81764951833159405</v>
      </c>
      <c r="J34" s="20">
        <f>($H34-$L34)*E34</f>
        <v>0.10029276491762329</v>
      </c>
      <c r="K34" s="20">
        <f>($H34-$L34)*F34</f>
        <v>8.2057716750782689E-2</v>
      </c>
      <c r="L34" s="20">
        <f>H34*G34</f>
        <v>0</v>
      </c>
      <c r="M34" s="2"/>
    </row>
    <row r="35" spans="1:13" x14ac:dyDescent="0.2">
      <c r="A35" s="2">
        <v>1994</v>
      </c>
      <c r="B35" s="2" t="s">
        <v>3</v>
      </c>
      <c r="C35" s="3" t="str">
        <f t="shared" si="1"/>
        <v>1994-Females</v>
      </c>
      <c r="D35" s="5">
        <v>5.7667748119747106E-2</v>
      </c>
      <c r="E35" s="10">
        <v>0.55000000000000004</v>
      </c>
      <c r="F35" s="10">
        <v>0.45</v>
      </c>
      <c r="G35" s="36">
        <v>0</v>
      </c>
      <c r="H35" s="20">
        <v>0.211301339701394</v>
      </c>
      <c r="I35" s="20">
        <f t="shared" si="0"/>
        <v>0.78869866029860602</v>
      </c>
      <c r="J35" s="20">
        <f>($H35-$L35)*E35</f>
        <v>0.11621573683576671</v>
      </c>
      <c r="K35" s="20">
        <f>($H35-$L35)*F35</f>
        <v>9.5085602865627297E-2</v>
      </c>
      <c r="L35" s="20">
        <f>H35*G35</f>
        <v>0</v>
      </c>
      <c r="M35" s="2"/>
    </row>
    <row r="36" spans="1:13" x14ac:dyDescent="0.2">
      <c r="A36" s="2">
        <v>1995</v>
      </c>
      <c r="B36" s="2" t="s">
        <v>3</v>
      </c>
      <c r="C36" s="3" t="str">
        <f t="shared" si="1"/>
        <v>1995-Females</v>
      </c>
      <c r="D36" s="5">
        <v>6.0272179643142298E-2</v>
      </c>
      <c r="E36" s="10">
        <v>0.55000000000000004</v>
      </c>
      <c r="F36" s="10">
        <v>0.45</v>
      </c>
      <c r="G36" s="36">
        <v>0</v>
      </c>
      <c r="H36" s="20">
        <v>0.23967797552495401</v>
      </c>
      <c r="I36" s="20">
        <f t="shared" si="0"/>
        <v>0.76032202447504593</v>
      </c>
      <c r="J36" s="20">
        <f>($H36-$L36)*E36</f>
        <v>0.1318228865387247</v>
      </c>
      <c r="K36" s="20">
        <f>($H36-$L36)*F36</f>
        <v>0.10785508898622931</v>
      </c>
      <c r="L36" s="20">
        <f>H36*G36</f>
        <v>0</v>
      </c>
      <c r="M36" s="2"/>
    </row>
    <row r="37" spans="1:13" x14ac:dyDescent="0.2">
      <c r="A37" s="2">
        <v>1996</v>
      </c>
      <c r="B37" s="2" t="s">
        <v>3</v>
      </c>
      <c r="C37" s="3" t="str">
        <f t="shared" si="1"/>
        <v>1996-Females</v>
      </c>
      <c r="D37" s="5">
        <v>6.0011162374573698E-2</v>
      </c>
      <c r="E37" s="10">
        <v>0.55000000000000004</v>
      </c>
      <c r="F37" s="10">
        <v>0.45</v>
      </c>
      <c r="G37" s="36">
        <v>0</v>
      </c>
      <c r="H37" s="20">
        <v>0.26551864486830301</v>
      </c>
      <c r="I37" s="20">
        <f t="shared" si="0"/>
        <v>0.73448135513169699</v>
      </c>
      <c r="J37" s="20">
        <f>($H37-$L37)*E37</f>
        <v>0.14603525467756667</v>
      </c>
      <c r="K37" s="20">
        <f>($H37-$L37)*F37</f>
        <v>0.11948339019073635</v>
      </c>
      <c r="L37" s="20">
        <f>H37*G37</f>
        <v>0</v>
      </c>
      <c r="M37" s="2"/>
    </row>
    <row r="38" spans="1:13" x14ac:dyDescent="0.2">
      <c r="A38" s="2">
        <v>1997</v>
      </c>
      <c r="B38" s="2" t="s">
        <v>3</v>
      </c>
      <c r="C38" s="3" t="str">
        <f t="shared" si="1"/>
        <v>1997-Females</v>
      </c>
      <c r="D38" s="5">
        <v>5.8962254164032307E-2</v>
      </c>
      <c r="E38" s="10">
        <v>0.55000000000000004</v>
      </c>
      <c r="F38" s="10">
        <v>0.45</v>
      </c>
      <c r="G38" s="36">
        <v>0</v>
      </c>
      <c r="H38" s="20">
        <v>0.28735209214743801</v>
      </c>
      <c r="I38" s="20">
        <f t="shared" si="0"/>
        <v>0.71264790785256205</v>
      </c>
      <c r="J38" s="20">
        <f>($H38-$L38)*E38</f>
        <v>0.15804365068109091</v>
      </c>
      <c r="K38" s="20">
        <f>($H38-$L38)*F38</f>
        <v>0.1293084414663471</v>
      </c>
      <c r="L38" s="20">
        <f>H38*G38</f>
        <v>0</v>
      </c>
      <c r="M38" s="2"/>
    </row>
    <row r="39" spans="1:13" x14ac:dyDescent="0.2">
      <c r="A39" s="2">
        <v>1998</v>
      </c>
      <c r="B39" s="2" t="s">
        <v>3</v>
      </c>
      <c r="C39" s="3" t="str">
        <f t="shared" si="1"/>
        <v>1998-Females</v>
      </c>
      <c r="D39" s="5">
        <v>5.7258295424496002E-2</v>
      </c>
      <c r="E39" s="10">
        <v>0.55000000000000004</v>
      </c>
      <c r="F39" s="10">
        <v>0.45</v>
      </c>
      <c r="G39" s="36">
        <v>0</v>
      </c>
      <c r="H39" s="20">
        <v>0.305074002500346</v>
      </c>
      <c r="I39" s="20">
        <f t="shared" si="0"/>
        <v>0.694925997499654</v>
      </c>
      <c r="J39" s="20">
        <f>($H39-$L39)*E39</f>
        <v>0.16779070137519031</v>
      </c>
      <c r="K39" s="20">
        <f>($H39-$L39)*F39</f>
        <v>0.13728330112515572</v>
      </c>
      <c r="L39" s="20">
        <f>H39*G39</f>
        <v>0</v>
      </c>
      <c r="M39" s="2"/>
    </row>
    <row r="40" spans="1:13" x14ac:dyDescent="0.2">
      <c r="A40" s="2">
        <v>1999</v>
      </c>
      <c r="B40" s="2" t="s">
        <v>3</v>
      </c>
      <c r="C40" s="3" t="str">
        <f t="shared" si="1"/>
        <v>1999-Females</v>
      </c>
      <c r="D40" s="5">
        <v>5.4981631160234794E-2</v>
      </c>
      <c r="E40" s="10">
        <v>0.55000000000000004</v>
      </c>
      <c r="F40" s="10">
        <v>0.45</v>
      </c>
      <c r="G40" s="36">
        <v>0</v>
      </c>
      <c r="H40" s="20">
        <v>0.31871553007592301</v>
      </c>
      <c r="I40" s="20">
        <f t="shared" si="0"/>
        <v>0.68128446992407699</v>
      </c>
      <c r="J40" s="20">
        <f>($H40-$L40)*E40</f>
        <v>0.17529354154175766</v>
      </c>
      <c r="K40" s="20">
        <f>($H40-$L40)*F40</f>
        <v>0.14342198853416535</v>
      </c>
      <c r="L40" s="20">
        <f>H40*G40</f>
        <v>0</v>
      </c>
      <c r="M40" s="2"/>
    </row>
    <row r="41" spans="1:13" x14ac:dyDescent="0.2">
      <c r="A41" s="2">
        <v>2000</v>
      </c>
      <c r="B41" s="2" t="s">
        <v>3</v>
      </c>
      <c r="C41" s="3" t="str">
        <f t="shared" si="1"/>
        <v>2000-Females</v>
      </c>
      <c r="D41" s="5">
        <v>5.4362616903741598E-2</v>
      </c>
      <c r="E41" s="10">
        <v>0.55000000000000004</v>
      </c>
      <c r="F41" s="10">
        <v>0.45</v>
      </c>
      <c r="G41" s="36">
        <v>0</v>
      </c>
      <c r="H41" s="20">
        <v>0.32845241646183704</v>
      </c>
      <c r="I41" s="20">
        <f t="shared" si="0"/>
        <v>0.67154758353816302</v>
      </c>
      <c r="J41" s="20">
        <f>($H41-$L41)*E41</f>
        <v>0.18064882905401039</v>
      </c>
      <c r="K41" s="20">
        <f>($H41-$L41)*F41</f>
        <v>0.14780358740782668</v>
      </c>
      <c r="L41" s="20">
        <f>H41*G41</f>
        <v>0</v>
      </c>
      <c r="M41" s="2"/>
    </row>
    <row r="42" spans="1:13" x14ac:dyDescent="0.2">
      <c r="A42" s="2">
        <v>2001</v>
      </c>
      <c r="B42" s="2" t="s">
        <v>3</v>
      </c>
      <c r="C42" s="3" t="str">
        <f t="shared" si="1"/>
        <v>2001-Females</v>
      </c>
      <c r="D42" s="5">
        <v>5.5125918703432905E-2</v>
      </c>
      <c r="E42" s="10">
        <v>0.55000000000000004</v>
      </c>
      <c r="F42" s="10">
        <v>0.45</v>
      </c>
      <c r="G42" s="36">
        <v>0</v>
      </c>
      <c r="H42" s="20">
        <v>0.33612223578562994</v>
      </c>
      <c r="I42" s="20">
        <f t="shared" si="0"/>
        <v>0.66387776421437006</v>
      </c>
      <c r="J42" s="20">
        <f>($H42-$L42)*E42</f>
        <v>0.18486722968209648</v>
      </c>
      <c r="K42" s="20">
        <f>($H42-$L42)*F42</f>
        <v>0.15125500610353348</v>
      </c>
      <c r="L42" s="20">
        <f>H42*G42</f>
        <v>0</v>
      </c>
      <c r="M42" s="2"/>
    </row>
    <row r="43" spans="1:13" x14ac:dyDescent="0.2">
      <c r="A43" s="2">
        <v>2002</v>
      </c>
      <c r="B43" s="2" t="s">
        <v>3</v>
      </c>
      <c r="C43" s="3" t="str">
        <f t="shared" si="1"/>
        <v>2002-Females</v>
      </c>
      <c r="D43" s="5">
        <v>5.5715677690275293E-2</v>
      </c>
      <c r="E43" s="10">
        <v>0.55000000000000004</v>
      </c>
      <c r="F43" s="10">
        <v>0.45</v>
      </c>
      <c r="G43" s="36">
        <v>0</v>
      </c>
      <c r="H43" s="20">
        <v>0.34260206316106695</v>
      </c>
      <c r="I43" s="20">
        <f t="shared" si="0"/>
        <v>0.65739793683893311</v>
      </c>
      <c r="J43" s="20">
        <f>($H43-$L43)*E43</f>
        <v>0.18843113473858683</v>
      </c>
      <c r="K43" s="20">
        <f>($H43-$L43)*F43</f>
        <v>0.15417092842248012</v>
      </c>
      <c r="L43" s="20">
        <f>H43*G43</f>
        <v>0</v>
      </c>
      <c r="M43" s="2"/>
    </row>
    <row r="44" spans="1:13" x14ac:dyDescent="0.2">
      <c r="A44" s="2">
        <v>2003</v>
      </c>
      <c r="B44" s="2" t="s">
        <v>3</v>
      </c>
      <c r="C44" s="3" t="str">
        <f t="shared" si="1"/>
        <v>2003-Females</v>
      </c>
      <c r="D44" s="5">
        <v>5.6162845179471399E-2</v>
      </c>
      <c r="E44" s="10">
        <v>0.55000000000000004</v>
      </c>
      <c r="F44" s="10">
        <v>0.45</v>
      </c>
      <c r="G44" s="36">
        <v>0</v>
      </c>
      <c r="H44" s="20">
        <v>0.34803129455376897</v>
      </c>
      <c r="I44" s="20">
        <f t="shared" si="0"/>
        <v>0.65196870544623109</v>
      </c>
      <c r="J44" s="20">
        <f>($H44-$L44)*E44</f>
        <v>0.19141721200457296</v>
      </c>
      <c r="K44" s="20">
        <f>($H44-$L44)*F44</f>
        <v>0.15661408254919604</v>
      </c>
      <c r="L44" s="20">
        <f>H44*G44</f>
        <v>0</v>
      </c>
      <c r="M44" s="2"/>
    </row>
    <row r="45" spans="1:13" x14ac:dyDescent="0.2">
      <c r="A45" s="2">
        <v>2004</v>
      </c>
      <c r="B45" s="2" t="s">
        <v>3</v>
      </c>
      <c r="C45" s="3" t="str">
        <f t="shared" si="1"/>
        <v>2004-Females</v>
      </c>
      <c r="D45" s="5">
        <v>5.6352641871698896E-2</v>
      </c>
      <c r="E45" s="10">
        <v>0.55000000000000004</v>
      </c>
      <c r="F45" s="10">
        <v>0.45</v>
      </c>
      <c r="G45" s="36">
        <v>0</v>
      </c>
      <c r="H45" s="20">
        <v>0.35261528699677597</v>
      </c>
      <c r="I45" s="20">
        <f t="shared" si="0"/>
        <v>0.64738471300322398</v>
      </c>
      <c r="J45" s="20">
        <f>($H45-$L45)*E45</f>
        <v>0.1939384078482268</v>
      </c>
      <c r="K45" s="20">
        <f>($H45-$L45)*F45</f>
        <v>0.15867687914854919</v>
      </c>
      <c r="L45" s="20">
        <f>H45*G45</f>
        <v>0</v>
      </c>
      <c r="M45" s="2"/>
    </row>
    <row r="46" spans="1:13" x14ac:dyDescent="0.2">
      <c r="A46" s="2">
        <v>2005</v>
      </c>
      <c r="B46" s="2" t="s">
        <v>3</v>
      </c>
      <c r="C46" s="3" t="str">
        <f t="shared" si="1"/>
        <v>2005-Females</v>
      </c>
      <c r="D46" s="5">
        <v>5.6109812397920802E-2</v>
      </c>
      <c r="E46" s="10">
        <v>0.7</v>
      </c>
      <c r="F46" s="10">
        <v>0.3</v>
      </c>
      <c r="G46" s="27">
        <v>7.7000000000000002E-3</v>
      </c>
      <c r="H46" s="20">
        <v>0.35668532026927402</v>
      </c>
      <c r="I46" s="20">
        <f t="shared" si="0"/>
        <v>0.64331467973072598</v>
      </c>
      <c r="J46" s="20">
        <f>($H46-$L46)*E46</f>
        <v>0.24775719031224042</v>
      </c>
      <c r="K46" s="20">
        <f>($H46-$L46)*F46</f>
        <v>0.10618165299096019</v>
      </c>
      <c r="L46" s="20">
        <f>H46*G46</f>
        <v>2.7464769660734099E-3</v>
      </c>
      <c r="M46" s="2"/>
    </row>
    <row r="47" spans="1:13" x14ac:dyDescent="0.2">
      <c r="A47" s="6">
        <v>2006</v>
      </c>
      <c r="B47" s="2" t="s">
        <v>3</v>
      </c>
      <c r="C47" s="3" t="str">
        <f t="shared" si="1"/>
        <v>2006-Females</v>
      </c>
      <c r="D47" s="5">
        <v>5.5372789827683705E-2</v>
      </c>
      <c r="E47" s="10">
        <v>0.7</v>
      </c>
      <c r="F47" s="10">
        <v>0.3</v>
      </c>
      <c r="G47" s="27">
        <v>2.9399999999999999E-2</v>
      </c>
      <c r="H47" s="20">
        <v>0.36061631026920205</v>
      </c>
      <c r="I47" s="20">
        <f t="shared" si="0"/>
        <v>0.63938368973079795</v>
      </c>
      <c r="J47" s="20">
        <f>($H47-$L47)*E47</f>
        <v>0.24500993352310124</v>
      </c>
      <c r="K47" s="20">
        <f>($H47-$L47)*F47</f>
        <v>0.10500425722418626</v>
      </c>
      <c r="L47" s="20">
        <f>H47*G47</f>
        <v>1.0602119521914539E-2</v>
      </c>
      <c r="M47" s="2"/>
    </row>
    <row r="48" spans="1:13" x14ac:dyDescent="0.2">
      <c r="A48" s="3">
        <v>2007</v>
      </c>
      <c r="B48" s="2" t="s">
        <v>3</v>
      </c>
      <c r="C48" s="3" t="str">
        <f t="shared" si="1"/>
        <v>2007-Females</v>
      </c>
      <c r="D48" s="5">
        <v>5.4199844260431999E-2</v>
      </c>
      <c r="E48" s="10">
        <v>0.7</v>
      </c>
      <c r="F48" s="10">
        <v>0.3</v>
      </c>
      <c r="G48" s="27">
        <v>6.4299999999999996E-2</v>
      </c>
      <c r="H48" s="20">
        <v>0.364697007462506</v>
      </c>
      <c r="I48" s="20">
        <f t="shared" si="0"/>
        <v>0.635302992537494</v>
      </c>
      <c r="J48" s="20">
        <f>($H48-$L48)*E48</f>
        <v>0.23887289291786681</v>
      </c>
      <c r="K48" s="20">
        <f>($H48-$L48)*F48</f>
        <v>0.10237409696480006</v>
      </c>
      <c r="L48" s="20">
        <f>H48*G48</f>
        <v>2.3450017579839135E-2</v>
      </c>
      <c r="M48" s="2"/>
    </row>
    <row r="49" spans="1:13" x14ac:dyDescent="0.2">
      <c r="A49" s="6">
        <v>2008</v>
      </c>
      <c r="B49" s="2" t="s">
        <v>3</v>
      </c>
      <c r="C49" s="3" t="str">
        <f t="shared" si="1"/>
        <v>2008-Females</v>
      </c>
      <c r="D49" s="5">
        <v>5.2856927864301601E-2</v>
      </c>
      <c r="E49" s="10">
        <v>0.7</v>
      </c>
      <c r="F49" s="10">
        <v>0.3</v>
      </c>
      <c r="G49" s="27">
        <v>0.1108</v>
      </c>
      <c r="H49" s="20">
        <v>0.369017200804857</v>
      </c>
      <c r="I49" s="20">
        <f t="shared" si="0"/>
        <v>0.630982799195143</v>
      </c>
      <c r="J49" s="20">
        <f>($H49-$L49)*E49</f>
        <v>0.22969106646897519</v>
      </c>
      <c r="K49" s="20">
        <f>($H49-$L49)*F49</f>
        <v>9.8439028486703647E-2</v>
      </c>
      <c r="L49" s="20">
        <f>H49*G49</f>
        <v>4.0887105849178151E-2</v>
      </c>
      <c r="M49" s="2"/>
    </row>
    <row r="50" spans="1:13" x14ac:dyDescent="0.2">
      <c r="A50" s="3">
        <v>2009</v>
      </c>
      <c r="B50" s="2" t="s">
        <v>3</v>
      </c>
      <c r="C50" s="3" t="str">
        <f t="shared" si="1"/>
        <v>2009-Females</v>
      </c>
      <c r="D50" s="5">
        <v>5.1534749310351999E-2</v>
      </c>
      <c r="E50" s="10">
        <v>0.7</v>
      </c>
      <c r="F50" s="10">
        <v>0.3</v>
      </c>
      <c r="G50" s="27">
        <v>0.15570000000000001</v>
      </c>
      <c r="H50" s="20">
        <v>0.373388058599324</v>
      </c>
      <c r="I50" s="20">
        <f t="shared" si="0"/>
        <v>0.626611941400676</v>
      </c>
      <c r="J50" s="20">
        <f>($H50-$L50)*E50</f>
        <v>0.22067607651278648</v>
      </c>
      <c r="K50" s="20">
        <f>($H50-$L50)*F50</f>
        <v>9.4575461362622779E-2</v>
      </c>
      <c r="L50" s="20">
        <f>H50*G50</f>
        <v>5.8136520723914752E-2</v>
      </c>
      <c r="M50" s="2"/>
    </row>
    <row r="51" spans="1:13" x14ac:dyDescent="0.2">
      <c r="A51" s="6">
        <v>2010</v>
      </c>
      <c r="B51" s="2" t="s">
        <v>3</v>
      </c>
      <c r="C51" s="3" t="str">
        <f t="shared" si="1"/>
        <v>2010-Females</v>
      </c>
      <c r="D51" s="5">
        <v>5.0046362780763402E-2</v>
      </c>
      <c r="E51" s="10">
        <v>0.7</v>
      </c>
      <c r="F51" s="10">
        <v>0.3</v>
      </c>
      <c r="G51" s="27">
        <v>0.1913</v>
      </c>
      <c r="H51" s="20">
        <v>0.37757677764883196</v>
      </c>
      <c r="I51" s="20">
        <f t="shared" si="0"/>
        <v>0.62242322235116809</v>
      </c>
      <c r="J51" s="20">
        <f>($H51-$L51)*E51</f>
        <v>0.2137424380592273</v>
      </c>
      <c r="K51" s="20">
        <f>($H51-$L51)*F51</f>
        <v>9.1603902025383127E-2</v>
      </c>
      <c r="L51" s="20">
        <f>H51*G51</f>
        <v>7.2230437564221553E-2</v>
      </c>
      <c r="M51" s="2"/>
    </row>
    <row r="52" spans="1:13" x14ac:dyDescent="0.2">
      <c r="A52" s="3">
        <v>2011</v>
      </c>
      <c r="B52" s="2" t="s">
        <v>3</v>
      </c>
      <c r="C52" s="3" t="str">
        <f t="shared" si="1"/>
        <v>2011-Females</v>
      </c>
      <c r="D52" s="5">
        <v>4.8141742196839796E-2</v>
      </c>
      <c r="E52" s="10">
        <v>0.7</v>
      </c>
      <c r="F52" s="10">
        <v>0.3</v>
      </c>
      <c r="G52" s="27">
        <v>0.23780000000000001</v>
      </c>
      <c r="H52" s="20">
        <v>0.38154158345092098</v>
      </c>
      <c r="I52" s="20">
        <f t="shared" si="0"/>
        <v>0.61845841654907896</v>
      </c>
      <c r="J52" s="20">
        <f>($H52-$L52)*E52</f>
        <v>0.20356769643440437</v>
      </c>
      <c r="K52" s="20">
        <f>($H52-$L52)*F52</f>
        <v>8.7243298471887595E-2</v>
      </c>
      <c r="L52" s="20">
        <f>H52*G52</f>
        <v>9.0730588544629009E-2</v>
      </c>
      <c r="M52" s="2"/>
    </row>
    <row r="53" spans="1:13" x14ac:dyDescent="0.2">
      <c r="A53" s="3">
        <v>2012</v>
      </c>
      <c r="B53" s="2" t="s">
        <v>3</v>
      </c>
      <c r="C53" s="3" t="str">
        <f t="shared" si="1"/>
        <v>2012-Females</v>
      </c>
      <c r="D53" s="5">
        <v>4.5670572356602795E-2</v>
      </c>
      <c r="E53" s="10">
        <v>0.7</v>
      </c>
      <c r="F53" s="10">
        <v>0.3</v>
      </c>
      <c r="G53" s="27">
        <v>0.30188333333333334</v>
      </c>
      <c r="H53" s="20">
        <v>0.38455017061220703</v>
      </c>
      <c r="I53" s="20">
        <f t="shared" si="0"/>
        <v>0.61544982938779302</v>
      </c>
      <c r="J53" s="20">
        <f>($H53-$L53)*E53</f>
        <v>0.18792261829172435</v>
      </c>
      <c r="K53" s="20">
        <f>($H53-$L53)*F53</f>
        <v>8.0538264982167582E-2</v>
      </c>
      <c r="L53" s="20">
        <f>H53*G53</f>
        <v>0.1160892873383151</v>
      </c>
      <c r="M53" s="2"/>
    </row>
    <row r="54" spans="1:13" x14ac:dyDescent="0.2">
      <c r="A54" s="3">
        <v>2013</v>
      </c>
      <c r="B54" s="2" t="s">
        <v>3</v>
      </c>
      <c r="C54" s="3" t="str">
        <f t="shared" si="1"/>
        <v>2013-Females</v>
      </c>
      <c r="D54" s="5">
        <v>4.3040771234959502E-2</v>
      </c>
      <c r="E54" s="10">
        <v>0.7</v>
      </c>
      <c r="F54" s="10">
        <v>0.3</v>
      </c>
      <c r="G54" s="22">
        <v>0.36596666666666666</v>
      </c>
      <c r="H54" s="20">
        <v>0.38660488800408599</v>
      </c>
      <c r="I54" s="20">
        <f t="shared" si="0"/>
        <v>0.61339511199591401</v>
      </c>
      <c r="J54" s="20">
        <f>($H54-$L54)*E54</f>
        <v>0.17158427007693344</v>
      </c>
      <c r="K54" s="20">
        <f>($H54-$L54)*F54</f>
        <v>7.35361157472572E-2</v>
      </c>
      <c r="L54" s="20">
        <f>H54*G54</f>
        <v>0.14148450217989533</v>
      </c>
      <c r="M54" s="2"/>
    </row>
    <row r="55" spans="1:13" x14ac:dyDescent="0.2">
      <c r="A55" s="3">
        <v>2014</v>
      </c>
      <c r="B55" s="2" t="s">
        <v>3</v>
      </c>
      <c r="C55" s="3" t="str">
        <f t="shared" si="1"/>
        <v>2014-Females</v>
      </c>
      <c r="D55" s="5">
        <v>4.0331663135070403E-2</v>
      </c>
      <c r="E55" s="10">
        <v>0.7</v>
      </c>
      <c r="F55" s="10">
        <v>0.3</v>
      </c>
      <c r="G55" s="22">
        <v>0.43004999999999999</v>
      </c>
      <c r="H55" s="20">
        <v>0.38807335554282801</v>
      </c>
      <c r="I55" s="20">
        <f t="shared" si="0"/>
        <v>0.61192664445717204</v>
      </c>
      <c r="J55" s="20">
        <f>($H55-$L55)*E55</f>
        <v>0.15482768629414437</v>
      </c>
      <c r="K55" s="20">
        <f>($H55-$L55)*F55</f>
        <v>6.6354722697490445E-2</v>
      </c>
      <c r="L55" s="20">
        <f>H55*G55</f>
        <v>0.16689094655119319</v>
      </c>
      <c r="M55" s="2"/>
    </row>
    <row r="56" spans="1:13" s="18" customFormat="1" x14ac:dyDescent="0.2">
      <c r="A56" s="15">
        <v>2015</v>
      </c>
      <c r="B56" s="16" t="s">
        <v>3</v>
      </c>
      <c r="C56" s="15" t="str">
        <f t="shared" si="1"/>
        <v>2015-Females</v>
      </c>
      <c r="D56" s="17">
        <v>3.7520750130577797E-2</v>
      </c>
      <c r="E56" s="10">
        <v>0.65</v>
      </c>
      <c r="F56" s="10">
        <v>0.35</v>
      </c>
      <c r="G56" s="24">
        <v>0.49413333333333331</v>
      </c>
      <c r="H56" s="23">
        <v>0.389101879903614</v>
      </c>
      <c r="I56" s="23">
        <f t="shared" si="0"/>
        <v>0.610898120096386</v>
      </c>
      <c r="J56" s="23">
        <f>($H56-$L56)*E56</f>
        <v>0.12794188613737367</v>
      </c>
      <c r="K56" s="23">
        <f>($H56-$L56)*F56</f>
        <v>6.8891784843201201E-2</v>
      </c>
      <c r="L56" s="23">
        <f>H56*G56</f>
        <v>0.19226820892303911</v>
      </c>
      <c r="M56" s="16"/>
    </row>
    <row r="57" spans="1:13" s="18" customFormat="1" x14ac:dyDescent="0.2">
      <c r="A57" s="15">
        <v>2016</v>
      </c>
      <c r="B57" s="16" t="s">
        <v>3</v>
      </c>
      <c r="C57" s="15" t="str">
        <f t="shared" si="1"/>
        <v>2016-Females</v>
      </c>
      <c r="D57" s="17">
        <v>3.4660917489514602E-2</v>
      </c>
      <c r="E57" s="10">
        <v>0.6</v>
      </c>
      <c r="F57" s="10">
        <v>0.4</v>
      </c>
      <c r="G57" s="24">
        <v>0.55821666666666658</v>
      </c>
      <c r="H57" s="23">
        <v>0.38930014797651902</v>
      </c>
      <c r="I57" s="23">
        <f t="shared" si="0"/>
        <v>0.61069985202348098</v>
      </c>
      <c r="J57" s="23">
        <f>($H57-$L57)*E57</f>
        <v>0.10319179022413591</v>
      </c>
      <c r="K57" s="23">
        <f>($H57-$L57)*F57</f>
        <v>6.8794526816090606E-2</v>
      </c>
      <c r="L57" s="23">
        <f>H57*G57</f>
        <v>0.2173138309362925</v>
      </c>
      <c r="M57" s="16"/>
    </row>
    <row r="58" spans="1:13" s="18" customFormat="1" x14ac:dyDescent="0.2">
      <c r="A58" s="19">
        <v>2017</v>
      </c>
      <c r="B58" s="16" t="s">
        <v>3</v>
      </c>
      <c r="C58" s="15" t="str">
        <f t="shared" si="1"/>
        <v>2017-Females</v>
      </c>
      <c r="D58" s="17">
        <v>3.2787790022101498E-2</v>
      </c>
      <c r="E58" s="10">
        <v>0.55000000000000004</v>
      </c>
      <c r="F58" s="10">
        <v>0.45</v>
      </c>
      <c r="G58" s="24">
        <v>0.62229999999999996</v>
      </c>
      <c r="H58" s="23">
        <v>0.38833628944964699</v>
      </c>
      <c r="I58" s="23">
        <f t="shared" si="0"/>
        <v>0.61166371055035307</v>
      </c>
      <c r="J58" s="23">
        <f>($H58-$L58)*E58</f>
        <v>8.0671039088822422E-2</v>
      </c>
      <c r="K58" s="23">
        <f>($H58-$L58)*F58</f>
        <v>6.6003577436309246E-2</v>
      </c>
      <c r="L58" s="23">
        <f>H58*G58</f>
        <v>0.24166167292451532</v>
      </c>
      <c r="M58" s="16"/>
    </row>
    <row r="59" spans="1:13" s="29" customFormat="1" x14ac:dyDescent="0.2">
      <c r="A59" s="29">
        <v>2018</v>
      </c>
      <c r="B59" s="29" t="s">
        <v>3</v>
      </c>
      <c r="C59" s="29" t="str">
        <f t="shared" si="1"/>
        <v>2018-Females</v>
      </c>
      <c r="D59" s="29">
        <v>3.1E-2</v>
      </c>
      <c r="E59" s="29">
        <v>0.55000000000000004</v>
      </c>
      <c r="F59" s="29">
        <v>0.45</v>
      </c>
      <c r="G59" s="33">
        <v>0.7</v>
      </c>
      <c r="H59" s="29">
        <v>0.39</v>
      </c>
      <c r="I59" s="29">
        <f t="shared" si="0"/>
        <v>0.61</v>
      </c>
      <c r="J59" s="29">
        <f>($H59-$L59)*E59</f>
        <v>6.4350000000000032E-2</v>
      </c>
      <c r="K59" s="29">
        <f>($H59-$L59)*F59</f>
        <v>5.2650000000000023E-2</v>
      </c>
      <c r="L59" s="29">
        <f>H59*G59</f>
        <v>0.27299999999999996</v>
      </c>
    </row>
    <row r="60" spans="1:13" x14ac:dyDescent="0.2">
      <c r="G60" s="22"/>
    </row>
    <row r="61" spans="1:13" x14ac:dyDescent="0.2">
      <c r="G61" s="22"/>
    </row>
    <row r="62" spans="1:13" x14ac:dyDescent="0.2">
      <c r="G62" s="22"/>
    </row>
    <row r="63" spans="1:13" x14ac:dyDescent="0.2">
      <c r="G63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2021-02-09T15:56:09Z</dcterms:created>
  <dcterms:modified xsi:type="dcterms:W3CDTF">2021-02-10T15:33:17Z</dcterms:modified>
</cp:coreProperties>
</file>