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lseagreene/github/epi_model_HIV_TB/Uganda/param_files/hiv_incidence_gen/"/>
    </mc:Choice>
  </mc:AlternateContent>
  <xr:revisionPtr revIDLastSave="0" documentId="13_ncr:1_{47AAB299-A2ED-0544-B6C3-7D142A439104}" xr6:coauthVersionLast="47" xr6:coauthVersionMax="47" xr10:uidLastSave="{00000000-0000-0000-0000-000000000000}"/>
  <bookViews>
    <workbookView xWindow="1780" yWindow="2480" windowWidth="20960" windowHeight="16140" xr2:uid="{13761541-73E1-974B-AAC4-D947EEB107F1}"/>
  </bookViews>
  <sheets>
    <sheet name="HIV Incidence - Phia" sheetId="4" r:id="rId1"/>
    <sheet name="GBD Inc. Raw" sheetId="5" r:id="rId2"/>
    <sheet name="GBD Inc. Female Male Ratio" sheetId="6" r:id="rId3"/>
    <sheet name="HIV Prev -Phia 2016 2017" sheetId="1" r:id="rId4"/>
    <sheet name="GBD Prev. Raw" sheetId="2" r:id="rId5"/>
    <sheet name="GBD Prev. Female Male Ratio" sheetId="3" r:id="rId6"/>
  </sheets>
  <calcPr calcId="191029"/>
  <pivotCaches>
    <pivotCache cacheId="38" r:id="rId7"/>
    <pivotCache cacheId="39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2" i="1"/>
  <c r="E3" i="1"/>
  <c r="E4" i="1"/>
  <c r="E5" i="1"/>
  <c r="E6" i="1"/>
  <c r="E7" i="1"/>
  <c r="E8" i="1"/>
  <c r="E9" i="1"/>
  <c r="E10" i="1"/>
  <c r="E11" i="1"/>
  <c r="E2" i="1"/>
  <c r="H14" i="4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5" i="6"/>
  <c r="H3" i="4"/>
  <c r="H4" i="4"/>
  <c r="H5" i="4"/>
  <c r="H6" i="4"/>
  <c r="H7" i="4"/>
  <c r="H8" i="4"/>
  <c r="H9" i="4"/>
  <c r="H10" i="4"/>
  <c r="H11" i="4"/>
  <c r="H2" i="4"/>
  <c r="G3" i="4"/>
  <c r="G4" i="4"/>
  <c r="G5" i="4"/>
  <c r="G6" i="4"/>
  <c r="G7" i="4"/>
  <c r="G8" i="4"/>
  <c r="G9" i="4"/>
  <c r="G10" i="4"/>
  <c r="G11" i="4"/>
  <c r="G2" i="4"/>
  <c r="F2" i="4"/>
  <c r="F11" i="4"/>
  <c r="F3" i="4"/>
  <c r="F4" i="4"/>
  <c r="F5" i="4"/>
  <c r="F6" i="4"/>
  <c r="F7" i="4"/>
  <c r="F8" i="4"/>
  <c r="F9" i="4"/>
  <c r="F10" i="4"/>
  <c r="D3" i="4"/>
  <c r="E3" i="4"/>
  <c r="D4" i="4"/>
  <c r="E4" i="4"/>
  <c r="D5" i="4"/>
  <c r="E5" i="4"/>
  <c r="D6" i="4"/>
  <c r="E6" i="4"/>
  <c r="D7" i="4"/>
  <c r="E7" i="4"/>
  <c r="D8" i="4"/>
  <c r="E8" i="4"/>
  <c r="D9" i="4"/>
  <c r="E9" i="4"/>
  <c r="D10" i="4"/>
  <c r="E10" i="4"/>
  <c r="D11" i="4"/>
  <c r="E11" i="4"/>
  <c r="E2" i="4"/>
  <c r="D2" i="4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" i="3"/>
  <c r="D4" i="1"/>
  <c r="D3" i="1"/>
  <c r="D5" i="1"/>
  <c r="D6" i="1"/>
  <c r="D7" i="1"/>
  <c r="D8" i="1"/>
  <c r="D9" i="1"/>
  <c r="D10" i="1"/>
  <c r="D11" i="1"/>
  <c r="D2" i="1"/>
</calcChain>
</file>

<file path=xl/sharedStrings.xml><?xml version="1.0" encoding="utf-8"?>
<sst xmlns="http://schemas.openxmlformats.org/spreadsheetml/2006/main" count="809" uniqueCount="61">
  <si>
    <t>Region</t>
  </si>
  <si>
    <t>Central 1</t>
  </si>
  <si>
    <t>Kampala</t>
  </si>
  <si>
    <t>East-Central</t>
  </si>
  <si>
    <t>Mid-East</t>
  </si>
  <si>
    <t>Noth-East</t>
  </si>
  <si>
    <t>West-Nile</t>
  </si>
  <si>
    <t>Mid-North</t>
  </si>
  <si>
    <t>Mid-West</t>
  </si>
  <si>
    <t>South-West</t>
  </si>
  <si>
    <t>Male</t>
  </si>
  <si>
    <t>Female</t>
  </si>
  <si>
    <t>Female/Male Ratio</t>
  </si>
  <si>
    <t>Central 2</t>
  </si>
  <si>
    <t>measure_id</t>
  </si>
  <si>
    <t>measure_name</t>
  </si>
  <si>
    <t>location_id</t>
  </si>
  <si>
    <t>location_name</t>
  </si>
  <si>
    <t>sex_id</t>
  </si>
  <si>
    <t>sex_name</t>
  </si>
  <si>
    <t>age_id</t>
  </si>
  <si>
    <t>age_name</t>
  </si>
  <si>
    <t>cause_id</t>
  </si>
  <si>
    <t>cause_name</t>
  </si>
  <si>
    <t>metric_id</t>
  </si>
  <si>
    <t>metric_name</t>
  </si>
  <si>
    <t>year</t>
  </si>
  <si>
    <t>val</t>
  </si>
  <si>
    <t>upper</t>
  </si>
  <si>
    <t>lower</t>
  </si>
  <si>
    <t>Prevalence</t>
  </si>
  <si>
    <t>Uganda</t>
  </si>
  <si>
    <t>15-49 years</t>
  </si>
  <si>
    <t>HIV/AIDS</t>
  </si>
  <si>
    <t>Percent</t>
  </si>
  <si>
    <t>Grand Total</t>
  </si>
  <si>
    <t>Years of Phia Estimates</t>
  </si>
  <si>
    <t>Year</t>
  </si>
  <si>
    <t>HIV prevalence</t>
  </si>
  <si>
    <t>Lookup</t>
  </si>
  <si>
    <t>Urban</t>
  </si>
  <si>
    <t>Rural</t>
  </si>
  <si>
    <t>Total Urban</t>
  </si>
  <si>
    <t>Total Rural</t>
  </si>
  <si>
    <t>% Urban</t>
  </si>
  <si>
    <t>% Rural</t>
  </si>
  <si>
    <t>% Male</t>
  </si>
  <si>
    <t>% Female</t>
  </si>
  <si>
    <t>Percentage of Annual Incidence</t>
  </si>
  <si>
    <t>Adjusted % Male</t>
  </si>
  <si>
    <t>Adjusted % Female</t>
  </si>
  <si>
    <t>Incidence</t>
  </si>
  <si>
    <t>Row Labels</t>
  </si>
  <si>
    <t>Column Labels</t>
  </si>
  <si>
    <t>Average of val</t>
  </si>
  <si>
    <t>Rate</t>
  </si>
  <si>
    <t>AVERAGE</t>
  </si>
  <si>
    <t>Female/Male Prev Ratio</t>
  </si>
  <si>
    <t>Incidence Ratio (from Sheet 1)</t>
  </si>
  <si>
    <t>Prev Ratio Rank</t>
  </si>
  <si>
    <t>Inc. Ratio 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</si>
</sst>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5">
    <xf numFmtId="0" fontId="0" fillId="0" borderId="0" xfId="0"/>
    <xf numFmtId="0" fontId="2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2" borderId="0" xfId="0" applyFill="1" applyAlignment="1">
      <alignment horizontal="left"/>
    </xf>
    <xf numFmtId="0" fontId="0" fillId="2" borderId="0" xfId="0" applyNumberFormat="1" applyFill="1"/>
    <xf numFmtId="0" fontId="0" fillId="2" borderId="0" xfId="0" applyFill="1"/>
    <xf numFmtId="0" fontId="1" fillId="3" borderId="0" xfId="0" applyFont="1" applyFill="1"/>
    <xf numFmtId="9" fontId="0" fillId="0" borderId="0" xfId="1" applyFont="1"/>
    <xf numFmtId="2" fontId="0" fillId="0" borderId="0" xfId="0" applyNumberFormat="1"/>
    <xf numFmtId="164" fontId="0" fillId="0" borderId="0" xfId="0" applyNumberFormat="1"/>
    <xf numFmtId="164" fontId="0" fillId="2" borderId="0" xfId="0" applyNumberFormat="1" applyFill="1"/>
    <xf numFmtId="0" fontId="0" fillId="0" borderId="0" xfId="0" applyFont="1"/>
    <xf numFmtId="0" fontId="0" fillId="0" borderId="0" xfId="0" applyAlignment="1">
      <alignment wrapText="1"/>
    </xf>
  </cellXfs>
  <cellStyles count="2">
    <cellStyle name="Normal" xfId="0" builtinId="0"/>
    <cellStyle name="Percent" xfId="1" builtinId="5"/>
  </cellStyles>
  <dxfs count="4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787400</xdr:colOff>
      <xdr:row>20</xdr:row>
      <xdr:rowOff>152400</xdr:rowOff>
    </xdr:from>
    <xdr:to>
      <xdr:col>16</xdr:col>
      <xdr:colOff>114300</xdr:colOff>
      <xdr:row>34</xdr:row>
      <xdr:rowOff>12700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3B864C0-840C-5F40-8445-6EA02A4CE8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14900" y="4216400"/>
          <a:ext cx="8394700" cy="2705100"/>
        </a:xfrm>
        <a:prstGeom prst="rect">
          <a:avLst/>
        </a:prstGeom>
      </xdr:spPr>
    </xdr:pic>
    <xdr:clientData/>
  </xdr:twoCellAnchor>
  <xdr:twoCellAnchor editAs="oneCell">
    <xdr:from>
      <xdr:col>8</xdr:col>
      <xdr:colOff>808666</xdr:colOff>
      <xdr:row>0</xdr:row>
      <xdr:rowOff>76200</xdr:rowOff>
    </xdr:from>
    <xdr:to>
      <xdr:col>18</xdr:col>
      <xdr:colOff>545718</xdr:colOff>
      <xdr:row>18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C67206E-03EC-4743-A918-355C94FF22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399966" y="76200"/>
          <a:ext cx="7992052" cy="35814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695261</xdr:colOff>
      <xdr:row>12</xdr:row>
      <xdr:rowOff>43958</xdr:rowOff>
    </xdr:from>
    <xdr:to>
      <xdr:col>5</xdr:col>
      <xdr:colOff>0</xdr:colOff>
      <xdr:row>23</xdr:row>
      <xdr:rowOff>99107</xdr:rowOff>
    </xdr:to>
    <xdr:pic>
      <xdr:nvPicPr>
        <xdr:cNvPr id="2" name="Picture 1" descr="Table&#10;&#10;Description automatically generated">
          <a:extLst>
            <a:ext uri="{FF2B5EF4-FFF2-40B4-BE49-F238E27FC236}">
              <a16:creationId xmlns:a16="http://schemas.microsoft.com/office/drawing/2014/main" id="{998F7C14-4798-BA48-9238-76592034C1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5261" y="2496372"/>
          <a:ext cx="3764337" cy="2303195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539.506569560188" createdVersion="7" refreshedVersion="7" minRefreshableVersion="3" recordCount="60" xr:uid="{5E869FDB-0EDA-3B4B-8AF2-B4EDFED8F880}">
  <cacheSource type="worksheet">
    <worksheetSource ref="A1:P61" sheet="GBD Inc. Raw"/>
  </cacheSource>
  <cacheFields count="16">
    <cacheField name="measure_id" numFmtId="0">
      <sharedItems containsSemiMixedTypes="0" containsString="0" containsNumber="1" containsInteger="1" minValue="6" maxValue="6"/>
    </cacheField>
    <cacheField name="measure_name" numFmtId="0">
      <sharedItems/>
    </cacheField>
    <cacheField name="location_id" numFmtId="0">
      <sharedItems containsSemiMixedTypes="0" containsString="0" containsNumber="1" containsInteger="1" minValue="190" maxValue="190"/>
    </cacheField>
    <cacheField name="location_name" numFmtId="0">
      <sharedItems/>
    </cacheField>
    <cacheField name="sex_id" numFmtId="0">
      <sharedItems containsSemiMixedTypes="0" containsString="0" containsNumber="1" containsInteger="1" minValue="1" maxValue="2"/>
    </cacheField>
    <cacheField name="sex_name" numFmtId="0">
      <sharedItems count="2">
        <s v="Male"/>
        <s v="Female"/>
      </sharedItems>
    </cacheField>
    <cacheField name="age_id" numFmtId="0">
      <sharedItems containsSemiMixedTypes="0" containsString="0" containsNumber="1" containsInteger="1" minValue="24" maxValue="24"/>
    </cacheField>
    <cacheField name="age_name" numFmtId="0">
      <sharedItems/>
    </cacheField>
    <cacheField name="cause_id" numFmtId="0">
      <sharedItems containsSemiMixedTypes="0" containsString="0" containsNumber="1" containsInteger="1" minValue="298" maxValue="298"/>
    </cacheField>
    <cacheField name="cause_name" numFmtId="0">
      <sharedItems/>
    </cacheField>
    <cacheField name="metric_id" numFmtId="0">
      <sharedItems containsSemiMixedTypes="0" containsString="0" containsNumber="1" containsInteger="1" minValue="3" maxValue="3"/>
    </cacheField>
    <cacheField name="metric_name" numFmtId="0">
      <sharedItems/>
    </cacheField>
    <cacheField name="year" numFmtId="0">
      <sharedItems containsSemiMixedTypes="0" containsString="0" containsNumber="1" containsInteger="1" minValue="1990" maxValue="2019" count="30">
        <n v="1990"/>
        <n v="1992"/>
        <n v="1991"/>
        <n v="1995"/>
        <n v="1993"/>
        <n v="1994"/>
        <n v="1996"/>
        <n v="1997"/>
        <n v="1998"/>
        <n v="1999"/>
        <n v="2001"/>
        <n v="2000"/>
        <n v="2003"/>
        <n v="2002"/>
        <n v="2005"/>
        <n v="2004"/>
        <n v="2006"/>
        <n v="2007"/>
        <n v="2008"/>
        <n v="2009"/>
        <n v="2010"/>
        <n v="2011"/>
        <n v="2012"/>
        <n v="2013"/>
        <n v="2014"/>
        <n v="2016"/>
        <n v="2015"/>
        <n v="2018"/>
        <n v="2017"/>
        <n v="2019"/>
      </sharedItems>
    </cacheField>
    <cacheField name="val" numFmtId="0">
      <sharedItems containsSemiMixedTypes="0" containsString="0" containsNumber="1" minValue="239.47382090558301" maxValue="1391.8068738807599"/>
    </cacheField>
    <cacheField name="upper" numFmtId="0">
      <sharedItems containsSemiMixedTypes="0" containsString="0" containsNumber="1" minValue="399.270906482893" maxValue="1919.3138818780601"/>
    </cacheField>
    <cacheField name="lower" numFmtId="0">
      <sharedItems containsSemiMixedTypes="0" containsString="0" containsNumber="1" minValue="131.58165289230399" maxValue="1004.884743985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539.506569791665" createdVersion="7" refreshedVersion="7" minRefreshableVersion="3" recordCount="60" xr:uid="{7613904D-C574-124E-8A9A-95CDBF056AAC}">
  <cacheSource type="worksheet">
    <worksheetSource ref="A1:P61" sheet="GBD Prev. Raw"/>
  </cacheSource>
  <cacheFields count="16">
    <cacheField name="measure_id" numFmtId="0">
      <sharedItems containsSemiMixedTypes="0" containsString="0" containsNumber="1" containsInteger="1" minValue="5" maxValue="5"/>
    </cacheField>
    <cacheField name="measure_name" numFmtId="0">
      <sharedItems/>
    </cacheField>
    <cacheField name="location_id" numFmtId="0">
      <sharedItems containsSemiMixedTypes="0" containsString="0" containsNumber="1" containsInteger="1" minValue="190" maxValue="190"/>
    </cacheField>
    <cacheField name="location_name" numFmtId="0">
      <sharedItems/>
    </cacheField>
    <cacheField name="sex_id" numFmtId="0">
      <sharedItems containsSemiMixedTypes="0" containsString="0" containsNumber="1" containsInteger="1" minValue="1" maxValue="2"/>
    </cacheField>
    <cacheField name="sex_name" numFmtId="0">
      <sharedItems count="2">
        <s v="Male"/>
        <s v="Female"/>
      </sharedItems>
    </cacheField>
    <cacheField name="age_id" numFmtId="0">
      <sharedItems containsSemiMixedTypes="0" containsString="0" containsNumber="1" containsInteger="1" minValue="24" maxValue="24"/>
    </cacheField>
    <cacheField name="age_name" numFmtId="0">
      <sharedItems/>
    </cacheField>
    <cacheField name="cause_id" numFmtId="0">
      <sharedItems containsSemiMixedTypes="0" containsString="0" containsNumber="1" containsInteger="1" minValue="298" maxValue="298"/>
    </cacheField>
    <cacheField name="cause_name" numFmtId="0">
      <sharedItems/>
    </cacheField>
    <cacheField name="metric_id" numFmtId="0">
      <sharedItems containsSemiMixedTypes="0" containsString="0" containsNumber="1" containsInteger="1" minValue="2" maxValue="2"/>
    </cacheField>
    <cacheField name="metric_name" numFmtId="0">
      <sharedItems/>
    </cacheField>
    <cacheField name="year" numFmtId="0">
      <sharedItems containsSemiMixedTypes="0" containsString="0" containsNumber="1" containsInteger="1" minValue="1990" maxValue="2019" count="30">
        <n v="1990"/>
        <n v="1992"/>
        <n v="1991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7"/>
        <n v="2005"/>
        <n v="2006"/>
        <n v="2008"/>
        <n v="2009"/>
        <n v="2011"/>
        <n v="2010"/>
        <n v="2012"/>
        <n v="2013"/>
        <n v="2014"/>
        <n v="2015"/>
        <n v="2016"/>
        <n v="2018"/>
        <n v="2017"/>
        <n v="2019"/>
      </sharedItems>
    </cacheField>
    <cacheField name="val" numFmtId="0">
      <sharedItems containsSemiMixedTypes="0" containsString="0" containsNumber="1" minValue="4.0623199999999998E-2" maxValue="0.13631878"/>
    </cacheField>
    <cacheField name="upper" numFmtId="0">
      <sharedItems containsSemiMixedTypes="0" containsString="0" containsNumber="1" minValue="4.8866229999999997E-2" maxValue="0.15835108000000001"/>
    </cacheField>
    <cacheField name="lower" numFmtId="0">
      <sharedItems containsSemiMixedTypes="0" containsString="0" containsNumber="1" minValue="3.4101619999999999E-2" maxValue="0.1125811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">
  <r>
    <n v="6"/>
    <s v="Incidence"/>
    <n v="190"/>
    <s v="Uganda"/>
    <n v="1"/>
    <x v="0"/>
    <n v="24"/>
    <s v="15-49 years"/>
    <n v="298"/>
    <s v="HIV/AIDS"/>
    <n v="3"/>
    <s v="Rate"/>
    <x v="0"/>
    <n v="1007.33046098025"/>
    <n v="1482.4486044607099"/>
    <n v="677.45524441901898"/>
  </r>
  <r>
    <n v="6"/>
    <s v="Incidence"/>
    <n v="190"/>
    <s v="Uganda"/>
    <n v="2"/>
    <x v="1"/>
    <n v="24"/>
    <s v="15-49 years"/>
    <n v="298"/>
    <s v="HIV/AIDS"/>
    <n v="3"/>
    <s v="Rate"/>
    <x v="0"/>
    <n v="1391.8068738807599"/>
    <n v="1919.3138818780601"/>
    <n v="1004.88474398502"/>
  </r>
  <r>
    <n v="6"/>
    <s v="Incidence"/>
    <n v="190"/>
    <s v="Uganda"/>
    <n v="1"/>
    <x v="0"/>
    <n v="24"/>
    <s v="15-49 years"/>
    <n v="298"/>
    <s v="HIV/AIDS"/>
    <n v="3"/>
    <s v="Rate"/>
    <x v="1"/>
    <n v="897.688694646675"/>
    <n v="1307.5622550508299"/>
    <n v="609.74348802244197"/>
  </r>
  <r>
    <n v="6"/>
    <s v="Incidence"/>
    <n v="190"/>
    <s v="Uganda"/>
    <n v="2"/>
    <x v="1"/>
    <n v="24"/>
    <s v="15-49 years"/>
    <n v="298"/>
    <s v="HIV/AIDS"/>
    <n v="3"/>
    <s v="Rate"/>
    <x v="1"/>
    <n v="1236.8713669511701"/>
    <n v="1657.0021449323201"/>
    <n v="905.02895103129197"/>
  </r>
  <r>
    <n v="6"/>
    <s v="Incidence"/>
    <n v="190"/>
    <s v="Uganda"/>
    <n v="1"/>
    <x v="0"/>
    <n v="24"/>
    <s v="15-49 years"/>
    <n v="298"/>
    <s v="HIV/AIDS"/>
    <n v="3"/>
    <s v="Rate"/>
    <x v="2"/>
    <n v="945.50943656043603"/>
    <n v="1374.5045018471701"/>
    <n v="638.315661982253"/>
  </r>
  <r>
    <n v="6"/>
    <s v="Incidence"/>
    <n v="190"/>
    <s v="Uganda"/>
    <n v="2"/>
    <x v="1"/>
    <n v="24"/>
    <s v="15-49 years"/>
    <n v="298"/>
    <s v="HIV/AIDS"/>
    <n v="3"/>
    <s v="Rate"/>
    <x v="2"/>
    <n v="1303.86942845371"/>
    <n v="1771.5838935033801"/>
    <n v="951.93928401541405"/>
  </r>
  <r>
    <n v="6"/>
    <s v="Incidence"/>
    <n v="190"/>
    <s v="Uganda"/>
    <n v="1"/>
    <x v="0"/>
    <n v="24"/>
    <s v="15-49 years"/>
    <n v="298"/>
    <s v="HIV/AIDS"/>
    <n v="3"/>
    <s v="Rate"/>
    <x v="3"/>
    <n v="789.300382975312"/>
    <n v="1114.3727989971001"/>
    <n v="555.43179293622495"/>
  </r>
  <r>
    <n v="6"/>
    <s v="Incidence"/>
    <n v="190"/>
    <s v="Uganda"/>
    <n v="2"/>
    <x v="1"/>
    <n v="24"/>
    <s v="15-49 years"/>
    <n v="298"/>
    <s v="HIV/AIDS"/>
    <n v="3"/>
    <s v="Rate"/>
    <x v="3"/>
    <n v="1087.85065609868"/>
    <n v="1433.6213571133801"/>
    <n v="807.13653923196796"/>
  </r>
  <r>
    <n v="6"/>
    <s v="Incidence"/>
    <n v="190"/>
    <s v="Uganda"/>
    <n v="1"/>
    <x v="0"/>
    <n v="24"/>
    <s v="15-49 years"/>
    <n v="298"/>
    <s v="HIV/AIDS"/>
    <n v="3"/>
    <s v="Rate"/>
    <x v="4"/>
    <n v="857.84757895365601"/>
    <n v="1235.7325389217201"/>
    <n v="590.30969072230505"/>
  </r>
  <r>
    <n v="6"/>
    <s v="Incidence"/>
    <n v="190"/>
    <s v="Uganda"/>
    <n v="2"/>
    <x v="1"/>
    <n v="24"/>
    <s v="15-49 years"/>
    <n v="298"/>
    <s v="HIV/AIDS"/>
    <n v="3"/>
    <s v="Rate"/>
    <x v="4"/>
    <n v="1181.6346558997"/>
    <n v="1567.54735426707"/>
    <n v="874.032658112268"/>
  </r>
  <r>
    <n v="6"/>
    <s v="Incidence"/>
    <n v="190"/>
    <s v="Uganda"/>
    <n v="1"/>
    <x v="0"/>
    <n v="24"/>
    <s v="15-49 years"/>
    <n v="298"/>
    <s v="HIV/AIDS"/>
    <n v="3"/>
    <s v="Rate"/>
    <x v="5"/>
    <n v="822.33082360259596"/>
    <n v="1166.68531500123"/>
    <n v="571.81229046581802"/>
  </r>
  <r>
    <n v="6"/>
    <s v="Incidence"/>
    <n v="190"/>
    <s v="Uganda"/>
    <n v="2"/>
    <x v="1"/>
    <n v="24"/>
    <s v="15-49 years"/>
    <n v="298"/>
    <s v="HIV/AIDS"/>
    <n v="3"/>
    <s v="Rate"/>
    <x v="5"/>
    <n v="1132.65496720027"/>
    <n v="1496.4027544999301"/>
    <n v="838.98347219341895"/>
  </r>
  <r>
    <n v="6"/>
    <s v="Incidence"/>
    <n v="190"/>
    <s v="Uganda"/>
    <n v="1"/>
    <x v="0"/>
    <n v="24"/>
    <s v="15-49 years"/>
    <n v="298"/>
    <s v="HIV/AIDS"/>
    <n v="3"/>
    <s v="Rate"/>
    <x v="6"/>
    <n v="757.51102667967905"/>
    <n v="1065.7817327077601"/>
    <n v="538.75494820997199"/>
  </r>
  <r>
    <n v="6"/>
    <s v="Incidence"/>
    <n v="190"/>
    <s v="Uganda"/>
    <n v="2"/>
    <x v="1"/>
    <n v="24"/>
    <s v="15-49 years"/>
    <n v="298"/>
    <s v="HIV/AIDS"/>
    <n v="3"/>
    <s v="Rate"/>
    <x v="6"/>
    <n v="1045.1948086008099"/>
    <n v="1374.7383910814899"/>
    <n v="778.18943810652297"/>
  </r>
  <r>
    <n v="6"/>
    <s v="Incidence"/>
    <n v="190"/>
    <s v="Uganda"/>
    <n v="1"/>
    <x v="0"/>
    <n v="24"/>
    <s v="15-49 years"/>
    <n v="298"/>
    <s v="HIV/AIDS"/>
    <n v="3"/>
    <s v="Rate"/>
    <x v="7"/>
    <n v="727.30485425796803"/>
    <n v="1015.99056506202"/>
    <n v="522.48495726712804"/>
  </r>
  <r>
    <n v="6"/>
    <s v="Incidence"/>
    <n v="190"/>
    <s v="Uganda"/>
    <n v="2"/>
    <x v="1"/>
    <n v="24"/>
    <s v="15-49 years"/>
    <n v="298"/>
    <s v="HIV/AIDS"/>
    <n v="3"/>
    <s v="Rate"/>
    <x v="7"/>
    <n v="1005.10610339759"/>
    <n v="1319.82814526945"/>
    <n v="751.93488052263297"/>
  </r>
  <r>
    <n v="6"/>
    <s v="Incidence"/>
    <n v="190"/>
    <s v="Uganda"/>
    <n v="1"/>
    <x v="0"/>
    <n v="24"/>
    <s v="15-49 years"/>
    <n v="298"/>
    <s v="HIV/AIDS"/>
    <n v="3"/>
    <s v="Rate"/>
    <x v="8"/>
    <n v="698.46331493809703"/>
    <n v="973.82821028002502"/>
    <n v="504.87150042883002"/>
  </r>
  <r>
    <n v="6"/>
    <s v="Incidence"/>
    <n v="190"/>
    <s v="Uganda"/>
    <n v="2"/>
    <x v="1"/>
    <n v="24"/>
    <s v="15-49 years"/>
    <n v="298"/>
    <s v="HIV/AIDS"/>
    <n v="3"/>
    <s v="Rate"/>
    <x v="8"/>
    <n v="967.25345705615302"/>
    <n v="1268.06836326029"/>
    <n v="727.70633499616997"/>
  </r>
  <r>
    <n v="6"/>
    <s v="Incidence"/>
    <n v="190"/>
    <s v="Uganda"/>
    <n v="1"/>
    <x v="0"/>
    <n v="24"/>
    <s v="15-49 years"/>
    <n v="298"/>
    <s v="HIV/AIDS"/>
    <n v="3"/>
    <s v="Rate"/>
    <x v="9"/>
    <n v="672.30209726111104"/>
    <n v="935.52846602408897"/>
    <n v="487.94780518921999"/>
  </r>
  <r>
    <n v="6"/>
    <s v="Incidence"/>
    <n v="190"/>
    <s v="Uganda"/>
    <n v="2"/>
    <x v="1"/>
    <n v="24"/>
    <s v="15-49 years"/>
    <n v="298"/>
    <s v="HIV/AIDS"/>
    <n v="3"/>
    <s v="Rate"/>
    <x v="9"/>
    <n v="933.07509560907295"/>
    <n v="1219.0054982275999"/>
    <n v="704.35382398108902"/>
  </r>
  <r>
    <n v="6"/>
    <s v="Incidence"/>
    <n v="190"/>
    <s v="Uganda"/>
    <n v="1"/>
    <x v="0"/>
    <n v="24"/>
    <s v="15-49 years"/>
    <n v="298"/>
    <s v="HIV/AIDS"/>
    <n v="3"/>
    <s v="Rate"/>
    <x v="10"/>
    <n v="618.99150034643196"/>
    <n v="849.21564292234802"/>
    <n v="453.50292901631701"/>
  </r>
  <r>
    <n v="6"/>
    <s v="Incidence"/>
    <n v="190"/>
    <s v="Uganda"/>
    <n v="2"/>
    <x v="1"/>
    <n v="24"/>
    <s v="15-49 years"/>
    <n v="298"/>
    <s v="HIV/AIDS"/>
    <n v="3"/>
    <s v="Rate"/>
    <x v="10"/>
    <n v="862.98186923195601"/>
    <n v="1114.1845835409199"/>
    <n v="652.52391958283897"/>
  </r>
  <r>
    <n v="6"/>
    <s v="Incidence"/>
    <n v="190"/>
    <s v="Uganda"/>
    <n v="1"/>
    <x v="0"/>
    <n v="24"/>
    <s v="15-49 years"/>
    <n v="298"/>
    <s v="HIV/AIDS"/>
    <n v="3"/>
    <s v="Rate"/>
    <x v="11"/>
    <n v="644.68489527592601"/>
    <n v="891.24357224054199"/>
    <n v="471.05443680742599"/>
  </r>
  <r>
    <n v="6"/>
    <s v="Incidence"/>
    <n v="190"/>
    <s v="Uganda"/>
    <n v="2"/>
    <x v="1"/>
    <n v="24"/>
    <s v="15-49 years"/>
    <n v="298"/>
    <s v="HIV/AIDS"/>
    <n v="3"/>
    <s v="Rate"/>
    <x v="11"/>
    <n v="896.78052442943795"/>
    <n v="1163.0786034692301"/>
    <n v="677.279869267339"/>
  </r>
  <r>
    <n v="6"/>
    <s v="Incidence"/>
    <n v="190"/>
    <s v="Uganda"/>
    <n v="1"/>
    <x v="0"/>
    <n v="24"/>
    <s v="15-49 years"/>
    <n v="298"/>
    <s v="HIV/AIDS"/>
    <n v="3"/>
    <s v="Rate"/>
    <x v="12"/>
    <n v="569.84153334201403"/>
    <n v="780.00948123733201"/>
    <n v="420.18664016141298"/>
  </r>
  <r>
    <n v="6"/>
    <s v="Incidence"/>
    <n v="190"/>
    <s v="Uganda"/>
    <n v="2"/>
    <x v="1"/>
    <n v="24"/>
    <s v="15-49 years"/>
    <n v="298"/>
    <s v="HIV/AIDS"/>
    <n v="3"/>
    <s v="Rate"/>
    <x v="12"/>
    <n v="797.93633780313996"/>
    <n v="1029.5140285300399"/>
    <n v="597.60278321936198"/>
  </r>
  <r>
    <n v="6"/>
    <s v="Incidence"/>
    <n v="190"/>
    <s v="Uganda"/>
    <n v="1"/>
    <x v="0"/>
    <n v="24"/>
    <s v="15-49 years"/>
    <n v="298"/>
    <s v="HIV/AIDS"/>
    <n v="3"/>
    <s v="Rate"/>
    <x v="13"/>
    <n v="593.56983042485194"/>
    <n v="812.73692028184803"/>
    <n v="435.984998768938"/>
  </r>
  <r>
    <n v="6"/>
    <s v="Incidence"/>
    <n v="190"/>
    <s v="Uganda"/>
    <n v="2"/>
    <x v="1"/>
    <n v="24"/>
    <s v="15-49 years"/>
    <n v="298"/>
    <s v="HIV/AIDS"/>
    <n v="3"/>
    <s v="Rate"/>
    <x v="13"/>
    <n v="829.43043493376103"/>
    <n v="1073.1579403226799"/>
    <n v="624.01450671423504"/>
  </r>
  <r>
    <n v="6"/>
    <s v="Incidence"/>
    <n v="190"/>
    <s v="Uganda"/>
    <n v="1"/>
    <x v="0"/>
    <n v="24"/>
    <s v="15-49 years"/>
    <n v="298"/>
    <s v="HIV/AIDS"/>
    <n v="3"/>
    <s v="Rate"/>
    <x v="14"/>
    <n v="521.39341101383104"/>
    <n v="706.87242079355804"/>
    <n v="384.97804314478702"/>
  </r>
  <r>
    <n v="6"/>
    <s v="Incidence"/>
    <n v="190"/>
    <s v="Uganda"/>
    <n v="2"/>
    <x v="1"/>
    <n v="24"/>
    <s v="15-49 years"/>
    <n v="298"/>
    <s v="HIV/AIDS"/>
    <n v="3"/>
    <s v="Rate"/>
    <x v="14"/>
    <n v="732.67392786778703"/>
    <n v="943.86857727030201"/>
    <n v="549.06765676836801"/>
  </r>
  <r>
    <n v="6"/>
    <s v="Incidence"/>
    <n v="190"/>
    <s v="Uganda"/>
    <n v="1"/>
    <x v="0"/>
    <n v="24"/>
    <s v="15-49 years"/>
    <n v="298"/>
    <s v="HIV/AIDS"/>
    <n v="3"/>
    <s v="Rate"/>
    <x v="15"/>
    <n v="545.34931579684201"/>
    <n v="740.48973100715295"/>
    <n v="403.68898581909201"/>
  </r>
  <r>
    <n v="6"/>
    <s v="Incidence"/>
    <n v="190"/>
    <s v="Uganda"/>
    <n v="2"/>
    <x v="1"/>
    <n v="24"/>
    <s v="15-49 years"/>
    <n v="298"/>
    <s v="HIV/AIDS"/>
    <n v="3"/>
    <s v="Rate"/>
    <x v="15"/>
    <n v="765.04026157276405"/>
    <n v="991.45674782113099"/>
    <n v="571.85699338547499"/>
  </r>
  <r>
    <n v="6"/>
    <s v="Incidence"/>
    <n v="190"/>
    <s v="Uganda"/>
    <n v="1"/>
    <x v="0"/>
    <n v="24"/>
    <s v="15-49 years"/>
    <n v="298"/>
    <s v="HIV/AIDS"/>
    <n v="3"/>
    <s v="Rate"/>
    <x v="16"/>
    <n v="508.35550327220199"/>
    <n v="688.37594225734199"/>
    <n v="378.55923084096401"/>
  </r>
  <r>
    <n v="6"/>
    <s v="Incidence"/>
    <n v="190"/>
    <s v="Uganda"/>
    <n v="2"/>
    <x v="1"/>
    <n v="24"/>
    <s v="15-49 years"/>
    <n v="298"/>
    <s v="HIV/AIDS"/>
    <n v="3"/>
    <s v="Rate"/>
    <x v="16"/>
    <n v="715.48697116920005"/>
    <n v="929.96320336071801"/>
    <n v="530.02686641760499"/>
  </r>
  <r>
    <n v="6"/>
    <s v="Incidence"/>
    <n v="190"/>
    <s v="Uganda"/>
    <n v="1"/>
    <x v="0"/>
    <n v="24"/>
    <s v="15-49 years"/>
    <n v="298"/>
    <s v="HIV/AIDS"/>
    <n v="3"/>
    <s v="Rate"/>
    <x v="17"/>
    <n v="503.73883592377803"/>
    <n v="680.62804931642802"/>
    <n v="376.79109378134899"/>
  </r>
  <r>
    <n v="6"/>
    <s v="Incidence"/>
    <n v="190"/>
    <s v="Uganda"/>
    <n v="2"/>
    <x v="1"/>
    <n v="24"/>
    <s v="15-49 years"/>
    <n v="298"/>
    <s v="HIV/AIDS"/>
    <n v="3"/>
    <s v="Rate"/>
    <x v="17"/>
    <n v="710.00624482742103"/>
    <n v="924.43518019446196"/>
    <n v="525.07078350990798"/>
  </r>
  <r>
    <n v="6"/>
    <s v="Incidence"/>
    <n v="190"/>
    <s v="Uganda"/>
    <n v="1"/>
    <x v="0"/>
    <n v="24"/>
    <s v="15-49 years"/>
    <n v="298"/>
    <s v="HIV/AIDS"/>
    <n v="3"/>
    <s v="Rate"/>
    <x v="18"/>
    <n v="493.972023821768"/>
    <n v="664.00081781364804"/>
    <n v="368.85912259869099"/>
  </r>
  <r>
    <n v="6"/>
    <s v="Incidence"/>
    <n v="190"/>
    <s v="Uganda"/>
    <n v="2"/>
    <x v="1"/>
    <n v="24"/>
    <s v="15-49 years"/>
    <n v="298"/>
    <s v="HIV/AIDS"/>
    <n v="3"/>
    <s v="Rate"/>
    <x v="18"/>
    <n v="696.95789676826098"/>
    <n v="917.10890774558902"/>
    <n v="517.52920067420803"/>
  </r>
  <r>
    <n v="6"/>
    <s v="Incidence"/>
    <n v="190"/>
    <s v="Uganda"/>
    <n v="1"/>
    <x v="0"/>
    <n v="24"/>
    <s v="15-49 years"/>
    <n v="298"/>
    <s v="HIV/AIDS"/>
    <n v="3"/>
    <s v="Rate"/>
    <x v="19"/>
    <n v="481.262758765863"/>
    <n v="650.73830610480195"/>
    <n v="361.25050307521502"/>
  </r>
  <r>
    <n v="6"/>
    <s v="Incidence"/>
    <n v="190"/>
    <s v="Uganda"/>
    <n v="2"/>
    <x v="1"/>
    <n v="24"/>
    <s v="15-49 years"/>
    <n v="298"/>
    <s v="HIV/AIDS"/>
    <n v="3"/>
    <s v="Rate"/>
    <x v="19"/>
    <n v="679.37223586386801"/>
    <n v="891.87150996047706"/>
    <n v="510.07108584523701"/>
  </r>
  <r>
    <n v="6"/>
    <s v="Incidence"/>
    <n v="190"/>
    <s v="Uganda"/>
    <n v="1"/>
    <x v="0"/>
    <n v="24"/>
    <s v="15-49 years"/>
    <n v="298"/>
    <s v="HIV/AIDS"/>
    <n v="3"/>
    <s v="Rate"/>
    <x v="20"/>
    <n v="468.75829698704501"/>
    <n v="632.93195871232297"/>
    <n v="352.42643128427301"/>
  </r>
  <r>
    <n v="6"/>
    <s v="Incidence"/>
    <n v="190"/>
    <s v="Uganda"/>
    <n v="2"/>
    <x v="1"/>
    <n v="24"/>
    <s v="15-49 years"/>
    <n v="298"/>
    <s v="HIV/AIDS"/>
    <n v="3"/>
    <s v="Rate"/>
    <x v="20"/>
    <n v="661.96617702219999"/>
    <n v="855.78429575397297"/>
    <n v="499.64996411778901"/>
  </r>
  <r>
    <n v="6"/>
    <s v="Incidence"/>
    <n v="190"/>
    <s v="Uganda"/>
    <n v="1"/>
    <x v="0"/>
    <n v="24"/>
    <s v="15-49 years"/>
    <n v="298"/>
    <s v="HIV/AIDS"/>
    <n v="3"/>
    <s v="Rate"/>
    <x v="21"/>
    <n v="455.39833821595499"/>
    <n v="616.32869326858895"/>
    <n v="337.690256254963"/>
  </r>
  <r>
    <n v="6"/>
    <s v="Incidence"/>
    <n v="190"/>
    <s v="Uganda"/>
    <n v="2"/>
    <x v="1"/>
    <n v="24"/>
    <s v="15-49 years"/>
    <n v="298"/>
    <s v="HIV/AIDS"/>
    <n v="3"/>
    <s v="Rate"/>
    <x v="21"/>
    <n v="643.32981554812602"/>
    <n v="828.04139088131205"/>
    <n v="478.52107195322901"/>
  </r>
  <r>
    <n v="6"/>
    <s v="Incidence"/>
    <n v="190"/>
    <s v="Uganda"/>
    <n v="1"/>
    <x v="0"/>
    <n v="24"/>
    <s v="15-49 years"/>
    <n v="298"/>
    <s v="HIV/AIDS"/>
    <n v="3"/>
    <s v="Rate"/>
    <x v="22"/>
    <n v="435.574003114986"/>
    <n v="593.765944890627"/>
    <n v="313.141230405155"/>
  </r>
  <r>
    <n v="6"/>
    <s v="Incidence"/>
    <n v="190"/>
    <s v="Uganda"/>
    <n v="2"/>
    <x v="1"/>
    <n v="24"/>
    <s v="15-49 years"/>
    <n v="298"/>
    <s v="HIV/AIDS"/>
    <n v="3"/>
    <s v="Rate"/>
    <x v="22"/>
    <n v="615.42876245665502"/>
    <n v="798.73356373633601"/>
    <n v="446.63914475488502"/>
  </r>
  <r>
    <n v="6"/>
    <s v="Incidence"/>
    <n v="190"/>
    <s v="Uganda"/>
    <n v="1"/>
    <x v="0"/>
    <n v="24"/>
    <s v="15-49 years"/>
    <n v="298"/>
    <s v="HIV/AIDS"/>
    <n v="3"/>
    <s v="Rate"/>
    <x v="23"/>
    <n v="402.401968846898"/>
    <n v="553.27281918432197"/>
    <n v="285.66739948915"/>
  </r>
  <r>
    <n v="6"/>
    <s v="Incidence"/>
    <n v="190"/>
    <s v="Uganda"/>
    <n v="2"/>
    <x v="1"/>
    <n v="24"/>
    <s v="15-49 years"/>
    <n v="298"/>
    <s v="HIV/AIDS"/>
    <n v="3"/>
    <s v="Rate"/>
    <x v="23"/>
    <n v="568.47767656708004"/>
    <n v="735.56882547458201"/>
    <n v="400.75646989581702"/>
  </r>
  <r>
    <n v="6"/>
    <s v="Incidence"/>
    <n v="190"/>
    <s v="Uganda"/>
    <n v="1"/>
    <x v="0"/>
    <n v="24"/>
    <s v="15-49 years"/>
    <n v="298"/>
    <s v="HIV/AIDS"/>
    <n v="3"/>
    <s v="Rate"/>
    <x v="24"/>
    <n v="364.496989372521"/>
    <n v="508.95745465372102"/>
    <n v="251.24263197768499"/>
  </r>
  <r>
    <n v="6"/>
    <s v="Incidence"/>
    <n v="190"/>
    <s v="Uganda"/>
    <n v="2"/>
    <x v="1"/>
    <n v="24"/>
    <s v="15-49 years"/>
    <n v="298"/>
    <s v="HIV/AIDS"/>
    <n v="3"/>
    <s v="Rate"/>
    <x v="24"/>
    <n v="514.82541368700299"/>
    <n v="678.25229168327496"/>
    <n v="356.751057583202"/>
  </r>
  <r>
    <n v="6"/>
    <s v="Incidence"/>
    <n v="190"/>
    <s v="Uganda"/>
    <n v="1"/>
    <x v="0"/>
    <n v="24"/>
    <s v="15-49 years"/>
    <n v="298"/>
    <s v="HIV/AIDS"/>
    <n v="3"/>
    <s v="Rate"/>
    <x v="25"/>
    <n v="309.48945265761699"/>
    <n v="450.05651231941403"/>
    <n v="200.56831127027999"/>
  </r>
  <r>
    <n v="6"/>
    <s v="Incidence"/>
    <n v="190"/>
    <s v="Uganda"/>
    <n v="2"/>
    <x v="1"/>
    <n v="24"/>
    <s v="15-49 years"/>
    <n v="298"/>
    <s v="HIV/AIDS"/>
    <n v="3"/>
    <s v="Rate"/>
    <x v="25"/>
    <n v="437.198728963679"/>
    <n v="621.00124292504495"/>
    <n v="276.16876869565698"/>
  </r>
  <r>
    <n v="6"/>
    <s v="Incidence"/>
    <n v="190"/>
    <s v="Uganda"/>
    <n v="1"/>
    <x v="0"/>
    <n v="24"/>
    <s v="15-49 years"/>
    <n v="298"/>
    <s v="HIV/AIDS"/>
    <n v="3"/>
    <s v="Rate"/>
    <x v="26"/>
    <n v="335.14570723050502"/>
    <n v="465.91884097238301"/>
    <n v="225.37090724624699"/>
  </r>
  <r>
    <n v="6"/>
    <s v="Incidence"/>
    <n v="190"/>
    <s v="Uganda"/>
    <n v="2"/>
    <x v="1"/>
    <n v="24"/>
    <s v="15-49 years"/>
    <n v="298"/>
    <s v="HIV/AIDS"/>
    <n v="3"/>
    <s v="Rate"/>
    <x v="26"/>
    <n v="473.37373393145702"/>
    <n v="646.88696290076302"/>
    <n v="318.13043634672403"/>
  </r>
  <r>
    <n v="6"/>
    <s v="Incidence"/>
    <n v="190"/>
    <s v="Uganda"/>
    <n v="1"/>
    <x v="0"/>
    <n v="24"/>
    <s v="15-49 years"/>
    <n v="298"/>
    <s v="HIV/AIDS"/>
    <n v="3"/>
    <s v="Rate"/>
    <x v="27"/>
    <n v="252.025578224106"/>
    <n v="413.20071273207998"/>
    <n v="141.420047078701"/>
  </r>
  <r>
    <n v="6"/>
    <s v="Incidence"/>
    <n v="190"/>
    <s v="Uganda"/>
    <n v="2"/>
    <x v="1"/>
    <n v="24"/>
    <s v="15-49 years"/>
    <n v="298"/>
    <s v="HIV/AIDS"/>
    <n v="3"/>
    <s v="Rate"/>
    <x v="27"/>
    <n v="356.221377834983"/>
    <n v="576.59890522150101"/>
    <n v="193.64386725118601"/>
  </r>
  <r>
    <n v="6"/>
    <s v="Incidence"/>
    <n v="190"/>
    <s v="Uganda"/>
    <n v="1"/>
    <x v="0"/>
    <n v="24"/>
    <s v="15-49 years"/>
    <n v="298"/>
    <s v="HIV/AIDS"/>
    <n v="3"/>
    <s v="Rate"/>
    <x v="28"/>
    <n v="277.70929180675802"/>
    <n v="427.39953770836399"/>
    <n v="168.083706553958"/>
  </r>
  <r>
    <n v="6"/>
    <s v="Incidence"/>
    <n v="190"/>
    <s v="Uganda"/>
    <n v="2"/>
    <x v="1"/>
    <n v="24"/>
    <s v="15-49 years"/>
    <n v="298"/>
    <s v="HIV/AIDS"/>
    <n v="3"/>
    <s v="Rate"/>
    <x v="28"/>
    <n v="392.377986059801"/>
    <n v="591.76356814149403"/>
    <n v="234.38897654810501"/>
  </r>
  <r>
    <n v="6"/>
    <s v="Incidence"/>
    <n v="190"/>
    <s v="Uganda"/>
    <n v="1"/>
    <x v="0"/>
    <n v="24"/>
    <s v="15-49 years"/>
    <n v="298"/>
    <s v="HIV/AIDS"/>
    <n v="3"/>
    <s v="Rate"/>
    <x v="29"/>
    <n v="239.47382090558301"/>
    <n v="399.270906482893"/>
    <n v="131.58165289230399"/>
  </r>
  <r>
    <n v="6"/>
    <s v="Incidence"/>
    <n v="190"/>
    <s v="Uganda"/>
    <n v="2"/>
    <x v="1"/>
    <n v="24"/>
    <s v="15-49 years"/>
    <n v="298"/>
    <s v="HIV/AIDS"/>
    <n v="3"/>
    <s v="Rate"/>
    <x v="29"/>
    <n v="339.057760672185"/>
    <n v="568.15800075663105"/>
    <n v="178.7751691821569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">
  <r>
    <n v="5"/>
    <s v="Prevalence"/>
    <n v="190"/>
    <s v="Uganda"/>
    <n v="1"/>
    <x v="0"/>
    <n v="24"/>
    <s v="15-49 years"/>
    <n v="298"/>
    <s v="HIV/AIDS"/>
    <n v="2"/>
    <s v="Percent"/>
    <x v="0"/>
    <n v="9.8746429999999996E-2"/>
    <n v="0.13292743000000001"/>
    <n v="7.3304010000000003E-2"/>
  </r>
  <r>
    <n v="5"/>
    <s v="Prevalence"/>
    <n v="190"/>
    <s v="Uganda"/>
    <n v="2"/>
    <x v="1"/>
    <n v="24"/>
    <s v="15-49 years"/>
    <n v="298"/>
    <s v="HIV/AIDS"/>
    <n v="2"/>
    <s v="Percent"/>
    <x v="0"/>
    <n v="0.13631878"/>
    <n v="0.15835108000000001"/>
    <n v="0.11258118"/>
  </r>
  <r>
    <n v="5"/>
    <s v="Prevalence"/>
    <n v="190"/>
    <s v="Uganda"/>
    <n v="1"/>
    <x v="0"/>
    <n v="24"/>
    <s v="15-49 years"/>
    <n v="298"/>
    <s v="HIV/AIDS"/>
    <n v="2"/>
    <s v="Percent"/>
    <x v="1"/>
    <n v="9.2687930000000002E-2"/>
    <n v="0.12298405"/>
    <n v="6.9507180000000002E-2"/>
  </r>
  <r>
    <n v="5"/>
    <s v="Prevalence"/>
    <n v="190"/>
    <s v="Uganda"/>
    <n v="2"/>
    <x v="1"/>
    <n v="24"/>
    <s v="15-49 years"/>
    <n v="298"/>
    <s v="HIV/AIDS"/>
    <n v="2"/>
    <s v="Percent"/>
    <x v="1"/>
    <n v="0.1319379"/>
    <n v="0.15108785999999999"/>
    <n v="0.11005224"/>
  </r>
  <r>
    <n v="5"/>
    <s v="Prevalence"/>
    <n v="190"/>
    <s v="Uganda"/>
    <n v="1"/>
    <x v="0"/>
    <n v="24"/>
    <s v="15-49 years"/>
    <n v="298"/>
    <s v="HIV/AIDS"/>
    <n v="2"/>
    <s v="Percent"/>
    <x v="2"/>
    <n v="9.6031729999999996E-2"/>
    <n v="0.12879452999999999"/>
    <n v="7.2064020000000006E-2"/>
  </r>
  <r>
    <n v="5"/>
    <s v="Prevalence"/>
    <n v="190"/>
    <s v="Uganda"/>
    <n v="2"/>
    <x v="1"/>
    <n v="24"/>
    <s v="15-49 years"/>
    <n v="298"/>
    <s v="HIV/AIDS"/>
    <n v="2"/>
    <s v="Percent"/>
    <x v="2"/>
    <n v="0.13461669000000001"/>
    <n v="0.15507020999999999"/>
    <n v="0.11124369000000001"/>
  </r>
  <r>
    <n v="5"/>
    <s v="Prevalence"/>
    <n v="190"/>
    <s v="Uganda"/>
    <n v="1"/>
    <x v="0"/>
    <n v="24"/>
    <s v="15-49 years"/>
    <n v="298"/>
    <s v="HIV/AIDS"/>
    <n v="2"/>
    <s v="Percent"/>
    <x v="3"/>
    <n v="8.9050760000000007E-2"/>
    <n v="0.11851589999999999"/>
    <n v="6.6917480000000001E-2"/>
  </r>
  <r>
    <n v="5"/>
    <s v="Prevalence"/>
    <n v="190"/>
    <s v="Uganda"/>
    <n v="2"/>
    <x v="1"/>
    <n v="24"/>
    <s v="15-49 years"/>
    <n v="298"/>
    <s v="HIV/AIDS"/>
    <n v="2"/>
    <s v="Percent"/>
    <x v="3"/>
    <n v="0.12860800999999999"/>
    <n v="0.14634011999999999"/>
    <n v="0.10823294999999999"/>
  </r>
  <r>
    <n v="5"/>
    <s v="Prevalence"/>
    <n v="190"/>
    <s v="Uganda"/>
    <n v="1"/>
    <x v="0"/>
    <n v="24"/>
    <s v="15-49 years"/>
    <n v="298"/>
    <s v="HIV/AIDS"/>
    <n v="2"/>
    <s v="Percent"/>
    <x v="4"/>
    <n v="8.529043E-2"/>
    <n v="0.11282773"/>
    <n v="6.463692E-2"/>
  </r>
  <r>
    <n v="5"/>
    <s v="Prevalence"/>
    <n v="190"/>
    <s v="Uganda"/>
    <n v="2"/>
    <x v="1"/>
    <n v="24"/>
    <s v="15-49 years"/>
    <n v="298"/>
    <s v="HIV/AIDS"/>
    <n v="2"/>
    <s v="Percent"/>
    <x v="4"/>
    <n v="0.12481241"/>
    <n v="0.14142948"/>
    <n v="0.10581175"/>
  </r>
  <r>
    <n v="5"/>
    <s v="Prevalence"/>
    <n v="190"/>
    <s v="Uganda"/>
    <n v="1"/>
    <x v="0"/>
    <n v="24"/>
    <s v="15-49 years"/>
    <n v="298"/>
    <s v="HIV/AIDS"/>
    <n v="2"/>
    <s v="Percent"/>
    <x v="5"/>
    <n v="8.150251E-2"/>
    <n v="0.10736059000000001"/>
    <n v="6.218274E-2"/>
  </r>
  <r>
    <n v="5"/>
    <s v="Prevalence"/>
    <n v="190"/>
    <s v="Uganda"/>
    <n v="2"/>
    <x v="1"/>
    <n v="24"/>
    <s v="15-49 years"/>
    <n v="298"/>
    <s v="HIV/AIDS"/>
    <n v="2"/>
    <s v="Percent"/>
    <x v="5"/>
    <n v="0.12070966"/>
    <n v="0.13635226"/>
    <n v="0.10298218000000001"/>
  </r>
  <r>
    <n v="5"/>
    <s v="Prevalence"/>
    <n v="190"/>
    <s v="Uganda"/>
    <n v="1"/>
    <x v="0"/>
    <n v="24"/>
    <s v="15-49 years"/>
    <n v="298"/>
    <s v="HIV/AIDS"/>
    <n v="2"/>
    <s v="Percent"/>
    <x v="6"/>
    <n v="7.7865340000000005E-2"/>
    <n v="0.10196073"/>
    <n v="5.9530090000000001E-2"/>
  </r>
  <r>
    <n v="5"/>
    <s v="Prevalence"/>
    <n v="190"/>
    <s v="Uganda"/>
    <n v="2"/>
    <x v="1"/>
    <n v="24"/>
    <s v="15-49 years"/>
    <n v="298"/>
    <s v="HIV/AIDS"/>
    <n v="2"/>
    <s v="Percent"/>
    <x v="6"/>
    <n v="0.1165284"/>
    <n v="0.13085434000000001"/>
    <n v="9.9695800000000001E-2"/>
  </r>
  <r>
    <n v="5"/>
    <s v="Prevalence"/>
    <n v="190"/>
    <s v="Uganda"/>
    <n v="1"/>
    <x v="0"/>
    <n v="24"/>
    <s v="15-49 years"/>
    <n v="298"/>
    <s v="HIV/AIDS"/>
    <n v="2"/>
    <s v="Percent"/>
    <x v="7"/>
    <n v="7.4379860000000006E-2"/>
    <n v="9.7057119999999997E-2"/>
    <n v="5.6767619999999998E-2"/>
  </r>
  <r>
    <n v="5"/>
    <s v="Prevalence"/>
    <n v="190"/>
    <s v="Uganda"/>
    <n v="2"/>
    <x v="1"/>
    <n v="24"/>
    <s v="15-49 years"/>
    <n v="298"/>
    <s v="HIV/AIDS"/>
    <n v="2"/>
    <s v="Percent"/>
    <x v="7"/>
    <n v="0.11235165"/>
    <n v="0.1261678"/>
    <n v="9.7080009999999994E-2"/>
  </r>
  <r>
    <n v="5"/>
    <s v="Prevalence"/>
    <n v="190"/>
    <s v="Uganda"/>
    <n v="1"/>
    <x v="0"/>
    <n v="24"/>
    <s v="15-49 years"/>
    <n v="298"/>
    <s v="HIV/AIDS"/>
    <n v="2"/>
    <s v="Percent"/>
    <x v="8"/>
    <n v="7.1048970000000003E-2"/>
    <n v="9.2460860000000006E-2"/>
    <n v="5.4796459999999998E-2"/>
  </r>
  <r>
    <n v="5"/>
    <s v="Prevalence"/>
    <n v="190"/>
    <s v="Uganda"/>
    <n v="2"/>
    <x v="1"/>
    <n v="24"/>
    <s v="15-49 years"/>
    <n v="298"/>
    <s v="HIV/AIDS"/>
    <n v="2"/>
    <s v="Percent"/>
    <x v="8"/>
    <n v="0.10822451"/>
    <n v="0.12110231"/>
    <n v="9.3869430000000004E-2"/>
  </r>
  <r>
    <n v="5"/>
    <s v="Prevalence"/>
    <n v="190"/>
    <s v="Uganda"/>
    <n v="1"/>
    <x v="0"/>
    <n v="24"/>
    <s v="15-49 years"/>
    <n v="298"/>
    <s v="HIV/AIDS"/>
    <n v="2"/>
    <s v="Percent"/>
    <x v="9"/>
    <n v="6.7930480000000001E-2"/>
    <n v="8.8067500000000007E-2"/>
    <n v="5.2817959999999997E-2"/>
  </r>
  <r>
    <n v="5"/>
    <s v="Prevalence"/>
    <n v="190"/>
    <s v="Uganda"/>
    <n v="2"/>
    <x v="1"/>
    <n v="24"/>
    <s v="15-49 years"/>
    <n v="298"/>
    <s v="HIV/AIDS"/>
    <n v="2"/>
    <s v="Percent"/>
    <x v="9"/>
    <n v="0.104208"/>
    <n v="0.11682516"/>
    <n v="9.0459209999999998E-2"/>
  </r>
  <r>
    <n v="5"/>
    <s v="Prevalence"/>
    <n v="190"/>
    <s v="Uganda"/>
    <n v="1"/>
    <x v="0"/>
    <n v="24"/>
    <s v="15-49 years"/>
    <n v="298"/>
    <s v="HIV/AIDS"/>
    <n v="2"/>
    <s v="Percent"/>
    <x v="10"/>
    <n v="6.5203460000000005E-2"/>
    <n v="8.4108409999999995E-2"/>
    <n v="5.0963550000000003E-2"/>
  </r>
  <r>
    <n v="5"/>
    <s v="Prevalence"/>
    <n v="190"/>
    <s v="Uganda"/>
    <n v="2"/>
    <x v="1"/>
    <n v="24"/>
    <s v="15-49 years"/>
    <n v="298"/>
    <s v="HIV/AIDS"/>
    <n v="2"/>
    <s v="Percent"/>
    <x v="10"/>
    <n v="0.10028413"/>
    <n v="0.11198223"/>
    <n v="8.666074E-2"/>
  </r>
  <r>
    <n v="5"/>
    <s v="Prevalence"/>
    <n v="190"/>
    <s v="Uganda"/>
    <n v="1"/>
    <x v="0"/>
    <n v="24"/>
    <s v="15-49 years"/>
    <n v="298"/>
    <s v="HIV/AIDS"/>
    <n v="2"/>
    <s v="Percent"/>
    <x v="11"/>
    <n v="6.2363309999999998E-2"/>
    <n v="8.0328479999999994E-2"/>
    <n v="4.9037869999999997E-2"/>
  </r>
  <r>
    <n v="5"/>
    <s v="Prevalence"/>
    <n v="190"/>
    <s v="Uganda"/>
    <n v="2"/>
    <x v="1"/>
    <n v="24"/>
    <s v="15-49 years"/>
    <n v="298"/>
    <s v="HIV/AIDS"/>
    <n v="2"/>
    <s v="Percent"/>
    <x v="11"/>
    <n v="9.6436869999999994E-2"/>
    <n v="0.1076879"/>
    <n v="8.3079609999999998E-2"/>
  </r>
  <r>
    <n v="5"/>
    <s v="Prevalence"/>
    <n v="190"/>
    <s v="Uganda"/>
    <n v="1"/>
    <x v="0"/>
    <n v="24"/>
    <s v="15-49 years"/>
    <n v="298"/>
    <s v="HIV/AIDS"/>
    <n v="2"/>
    <s v="Percent"/>
    <x v="12"/>
    <n v="5.9759689999999997E-2"/>
    <n v="7.6756519999999995E-2"/>
    <n v="4.703193E-2"/>
  </r>
  <r>
    <n v="5"/>
    <s v="Prevalence"/>
    <n v="190"/>
    <s v="Uganda"/>
    <n v="2"/>
    <x v="1"/>
    <n v="24"/>
    <s v="15-49 years"/>
    <n v="298"/>
    <s v="HIV/AIDS"/>
    <n v="2"/>
    <s v="Percent"/>
    <x v="12"/>
    <n v="9.2705330000000002E-2"/>
    <n v="0.10355523"/>
    <n v="7.9589209999999994E-2"/>
  </r>
  <r>
    <n v="5"/>
    <s v="Prevalence"/>
    <n v="190"/>
    <s v="Uganda"/>
    <n v="1"/>
    <x v="0"/>
    <n v="24"/>
    <s v="15-49 years"/>
    <n v="298"/>
    <s v="HIV/AIDS"/>
    <n v="2"/>
    <s v="Percent"/>
    <x v="13"/>
    <n v="5.7388799999999997E-2"/>
    <n v="7.3531180000000002E-2"/>
    <n v="4.5391309999999997E-2"/>
  </r>
  <r>
    <n v="5"/>
    <s v="Prevalence"/>
    <n v="190"/>
    <s v="Uganda"/>
    <n v="2"/>
    <x v="1"/>
    <n v="24"/>
    <s v="15-49 years"/>
    <n v="298"/>
    <s v="HIV/AIDS"/>
    <n v="2"/>
    <s v="Percent"/>
    <x v="13"/>
    <n v="8.9158570000000006E-2"/>
    <n v="9.9777009999999999E-2"/>
    <n v="7.6523690000000005E-2"/>
  </r>
  <r>
    <n v="5"/>
    <s v="Prevalence"/>
    <n v="190"/>
    <s v="Uganda"/>
    <n v="1"/>
    <x v="0"/>
    <n v="24"/>
    <s v="15-49 years"/>
    <n v="298"/>
    <s v="HIV/AIDS"/>
    <n v="2"/>
    <s v="Percent"/>
    <x v="14"/>
    <n v="5.499399E-2"/>
    <n v="7.0059330000000003E-2"/>
    <n v="4.3617240000000002E-2"/>
  </r>
  <r>
    <n v="5"/>
    <s v="Prevalence"/>
    <n v="190"/>
    <s v="Uganda"/>
    <n v="2"/>
    <x v="1"/>
    <n v="24"/>
    <s v="15-49 years"/>
    <n v="298"/>
    <s v="HIV/AIDS"/>
    <n v="2"/>
    <s v="Percent"/>
    <x v="14"/>
    <n v="8.5585159999999993E-2"/>
    <n v="9.5844189999999996E-2"/>
    <n v="7.3513819999999994E-2"/>
  </r>
  <r>
    <n v="5"/>
    <s v="Prevalence"/>
    <n v="190"/>
    <s v="Uganda"/>
    <n v="1"/>
    <x v="0"/>
    <n v="24"/>
    <s v="15-49 years"/>
    <n v="298"/>
    <s v="HIV/AIDS"/>
    <n v="2"/>
    <s v="Percent"/>
    <x v="15"/>
    <n v="4.9953770000000002E-2"/>
    <n v="6.2901429999999994E-2"/>
    <n v="4.0468190000000001E-2"/>
  </r>
  <r>
    <n v="5"/>
    <s v="Prevalence"/>
    <n v="190"/>
    <s v="Uganda"/>
    <n v="2"/>
    <x v="1"/>
    <n v="24"/>
    <s v="15-49 years"/>
    <n v="298"/>
    <s v="HIV/AIDS"/>
    <n v="2"/>
    <s v="Percent"/>
    <x v="15"/>
    <n v="7.7020389999999994E-2"/>
    <n v="8.6811429999999995E-2"/>
    <n v="6.5392859999999997E-2"/>
  </r>
  <r>
    <n v="5"/>
    <s v="Prevalence"/>
    <n v="190"/>
    <s v="Uganda"/>
    <n v="1"/>
    <x v="0"/>
    <n v="24"/>
    <s v="15-49 years"/>
    <n v="298"/>
    <s v="HIV/AIDS"/>
    <n v="2"/>
    <s v="Percent"/>
    <x v="16"/>
    <n v="5.2576980000000002E-2"/>
    <n v="6.6986199999999996E-2"/>
    <n v="4.1720779999999999E-2"/>
  </r>
  <r>
    <n v="5"/>
    <s v="Prevalence"/>
    <n v="190"/>
    <s v="Uganda"/>
    <n v="2"/>
    <x v="1"/>
    <n v="24"/>
    <s v="15-49 years"/>
    <n v="298"/>
    <s v="HIV/AIDS"/>
    <n v="2"/>
    <s v="Percent"/>
    <x v="16"/>
    <n v="8.2038219999999995E-2"/>
    <n v="9.2314510000000002E-2"/>
    <n v="7.0107779999999995E-2"/>
  </r>
  <r>
    <n v="5"/>
    <s v="Prevalence"/>
    <n v="190"/>
    <s v="Uganda"/>
    <n v="1"/>
    <x v="0"/>
    <n v="24"/>
    <s v="15-49 years"/>
    <n v="298"/>
    <s v="HIV/AIDS"/>
    <n v="2"/>
    <s v="Percent"/>
    <x v="17"/>
    <n v="5.1012340000000003E-2"/>
    <n v="6.4505450000000006E-2"/>
    <n v="4.1022660000000002E-2"/>
  </r>
  <r>
    <n v="5"/>
    <s v="Prevalence"/>
    <n v="190"/>
    <s v="Uganda"/>
    <n v="2"/>
    <x v="1"/>
    <n v="24"/>
    <s v="15-49 years"/>
    <n v="298"/>
    <s v="HIV/AIDS"/>
    <n v="2"/>
    <s v="Percent"/>
    <x v="17"/>
    <n v="7.9265080000000002E-2"/>
    <n v="8.8921500000000001E-2"/>
    <n v="6.7450040000000003E-2"/>
  </r>
  <r>
    <n v="5"/>
    <s v="Prevalence"/>
    <n v="190"/>
    <s v="Uganda"/>
    <n v="1"/>
    <x v="0"/>
    <n v="24"/>
    <s v="15-49 years"/>
    <n v="298"/>
    <s v="HIV/AIDS"/>
    <n v="2"/>
    <s v="Percent"/>
    <x v="18"/>
    <n v="4.9017459999999999E-2"/>
    <n v="6.1132270000000002E-2"/>
    <n v="4.004833E-2"/>
  </r>
  <r>
    <n v="5"/>
    <s v="Prevalence"/>
    <n v="190"/>
    <s v="Uganda"/>
    <n v="2"/>
    <x v="1"/>
    <n v="24"/>
    <s v="15-49 years"/>
    <n v="298"/>
    <s v="HIV/AIDS"/>
    <n v="2"/>
    <s v="Percent"/>
    <x v="18"/>
    <n v="7.5064439999999996E-2"/>
    <n v="8.4525329999999996E-2"/>
    <n v="6.3481010000000004E-2"/>
  </r>
  <r>
    <n v="5"/>
    <s v="Prevalence"/>
    <n v="190"/>
    <s v="Uganda"/>
    <n v="1"/>
    <x v="0"/>
    <n v="24"/>
    <s v="15-49 years"/>
    <n v="298"/>
    <s v="HIV/AIDS"/>
    <n v="2"/>
    <s v="Percent"/>
    <x v="19"/>
    <n v="4.8291599999999997E-2"/>
    <n v="6.0047459999999997E-2"/>
    <n v="3.9659409999999999E-2"/>
  </r>
  <r>
    <n v="5"/>
    <s v="Prevalence"/>
    <n v="190"/>
    <s v="Uganda"/>
    <n v="2"/>
    <x v="1"/>
    <n v="24"/>
    <s v="15-49 years"/>
    <n v="298"/>
    <s v="HIV/AIDS"/>
    <n v="2"/>
    <s v="Percent"/>
    <x v="19"/>
    <n v="7.3692129999999995E-2"/>
    <n v="8.3236439999999995E-2"/>
    <n v="6.2648750000000003E-2"/>
  </r>
  <r>
    <n v="5"/>
    <s v="Prevalence"/>
    <n v="190"/>
    <s v="Uganda"/>
    <n v="1"/>
    <x v="0"/>
    <n v="24"/>
    <s v="15-49 years"/>
    <n v="298"/>
    <s v="HIV/AIDS"/>
    <n v="2"/>
    <s v="Percent"/>
    <x v="20"/>
    <n v="4.7542000000000001E-2"/>
    <n v="5.8258259999999999E-2"/>
    <n v="3.943816E-2"/>
  </r>
  <r>
    <n v="5"/>
    <s v="Prevalence"/>
    <n v="190"/>
    <s v="Uganda"/>
    <n v="2"/>
    <x v="1"/>
    <n v="24"/>
    <s v="15-49 years"/>
    <n v="298"/>
    <s v="HIV/AIDS"/>
    <n v="2"/>
    <s v="Percent"/>
    <x v="20"/>
    <n v="7.1978120000000007E-2"/>
    <n v="8.1192490000000006E-2"/>
    <n v="6.1013940000000003E-2"/>
  </r>
  <r>
    <n v="5"/>
    <s v="Prevalence"/>
    <n v="190"/>
    <s v="Uganda"/>
    <n v="1"/>
    <x v="0"/>
    <n v="24"/>
    <s v="15-49 years"/>
    <n v="298"/>
    <s v="HIV/AIDS"/>
    <n v="2"/>
    <s v="Percent"/>
    <x v="21"/>
    <n v="4.7655919999999997E-2"/>
    <n v="5.9139959999999998E-2"/>
    <n v="3.9306550000000003E-2"/>
  </r>
  <r>
    <n v="5"/>
    <s v="Prevalence"/>
    <n v="190"/>
    <s v="Uganda"/>
    <n v="2"/>
    <x v="1"/>
    <n v="24"/>
    <s v="15-49 years"/>
    <n v="298"/>
    <s v="HIV/AIDS"/>
    <n v="2"/>
    <s v="Percent"/>
    <x v="21"/>
    <n v="7.2738620000000004E-2"/>
    <n v="8.2206710000000002E-2"/>
    <n v="6.1537540000000002E-2"/>
  </r>
  <r>
    <n v="5"/>
    <s v="Prevalence"/>
    <n v="190"/>
    <s v="Uganda"/>
    <n v="1"/>
    <x v="0"/>
    <n v="24"/>
    <s v="15-49 years"/>
    <n v="298"/>
    <s v="HIV/AIDS"/>
    <n v="2"/>
    <s v="Percent"/>
    <x v="22"/>
    <n v="4.7416920000000001E-2"/>
    <n v="5.7663310000000002E-2"/>
    <n v="4.0029540000000002E-2"/>
  </r>
  <r>
    <n v="5"/>
    <s v="Prevalence"/>
    <n v="190"/>
    <s v="Uganda"/>
    <n v="2"/>
    <x v="1"/>
    <n v="24"/>
    <s v="15-49 years"/>
    <n v="298"/>
    <s v="HIV/AIDS"/>
    <n v="2"/>
    <s v="Percent"/>
    <x v="22"/>
    <n v="7.1850730000000002E-2"/>
    <n v="8.0567230000000004E-2"/>
    <n v="6.0674150000000003E-2"/>
  </r>
  <r>
    <n v="5"/>
    <s v="Prevalence"/>
    <n v="190"/>
    <s v="Uganda"/>
    <n v="1"/>
    <x v="0"/>
    <n v="24"/>
    <s v="15-49 years"/>
    <n v="298"/>
    <s v="HIV/AIDS"/>
    <n v="2"/>
    <s v="Percent"/>
    <x v="23"/>
    <n v="4.6930729999999997E-2"/>
    <n v="5.6827549999999998E-2"/>
    <n v="3.974113E-2"/>
  </r>
  <r>
    <n v="5"/>
    <s v="Prevalence"/>
    <n v="190"/>
    <s v="Uganda"/>
    <n v="2"/>
    <x v="1"/>
    <n v="24"/>
    <s v="15-49 years"/>
    <n v="298"/>
    <s v="HIV/AIDS"/>
    <n v="2"/>
    <s v="Percent"/>
    <x v="23"/>
    <n v="7.1678290000000006E-2"/>
    <n v="8.0290390000000003E-2"/>
    <n v="6.1079019999999998E-2"/>
  </r>
  <r>
    <n v="5"/>
    <s v="Prevalence"/>
    <n v="190"/>
    <s v="Uganda"/>
    <n v="1"/>
    <x v="0"/>
    <n v="24"/>
    <s v="15-49 years"/>
    <n v="298"/>
    <s v="HIV/AIDS"/>
    <n v="2"/>
    <s v="Percent"/>
    <x v="24"/>
    <n v="4.6098710000000001E-2"/>
    <n v="5.5423340000000001E-2"/>
    <n v="3.9067320000000003E-2"/>
  </r>
  <r>
    <n v="5"/>
    <s v="Prevalence"/>
    <n v="190"/>
    <s v="Uganda"/>
    <n v="2"/>
    <x v="1"/>
    <n v="24"/>
    <s v="15-49 years"/>
    <n v="298"/>
    <s v="HIV/AIDS"/>
    <n v="2"/>
    <s v="Percent"/>
    <x v="24"/>
    <n v="7.1595980000000004E-2"/>
    <n v="8.0386689999999997E-2"/>
    <n v="6.1076329999999998E-2"/>
  </r>
  <r>
    <n v="5"/>
    <s v="Prevalence"/>
    <n v="190"/>
    <s v="Uganda"/>
    <n v="1"/>
    <x v="0"/>
    <n v="24"/>
    <s v="15-49 years"/>
    <n v="298"/>
    <s v="HIV/AIDS"/>
    <n v="2"/>
    <s v="Percent"/>
    <x v="25"/>
    <n v="4.5194970000000001E-2"/>
    <n v="5.4239000000000002E-2"/>
    <n v="3.8594740000000002E-2"/>
  </r>
  <r>
    <n v="5"/>
    <s v="Prevalence"/>
    <n v="190"/>
    <s v="Uganda"/>
    <n v="2"/>
    <x v="1"/>
    <n v="24"/>
    <s v="15-49 years"/>
    <n v="298"/>
    <s v="HIV/AIDS"/>
    <n v="2"/>
    <s v="Percent"/>
    <x v="25"/>
    <n v="7.1318039999999999E-2"/>
    <n v="8.0339320000000006E-2"/>
    <n v="6.063578E-2"/>
  </r>
  <r>
    <n v="5"/>
    <s v="Prevalence"/>
    <n v="190"/>
    <s v="Uganda"/>
    <n v="1"/>
    <x v="0"/>
    <n v="24"/>
    <s v="15-49 years"/>
    <n v="298"/>
    <s v="HIV/AIDS"/>
    <n v="2"/>
    <s v="Percent"/>
    <x v="26"/>
    <n v="4.414361E-2"/>
    <n v="5.2354739999999997E-2"/>
    <n v="3.7816959999999997E-2"/>
  </r>
  <r>
    <n v="5"/>
    <s v="Prevalence"/>
    <n v="190"/>
    <s v="Uganda"/>
    <n v="2"/>
    <x v="1"/>
    <n v="24"/>
    <s v="15-49 years"/>
    <n v="298"/>
    <s v="HIV/AIDS"/>
    <n v="2"/>
    <s v="Percent"/>
    <x v="26"/>
    <n v="7.0738380000000003E-2"/>
    <n v="7.9861580000000001E-2"/>
    <n v="5.9982460000000001E-2"/>
  </r>
  <r>
    <n v="5"/>
    <s v="Prevalence"/>
    <n v="190"/>
    <s v="Uganda"/>
    <n v="1"/>
    <x v="0"/>
    <n v="24"/>
    <s v="15-49 years"/>
    <n v="298"/>
    <s v="HIV/AIDS"/>
    <n v="2"/>
    <s v="Percent"/>
    <x v="27"/>
    <n v="4.180909E-2"/>
    <n v="4.9812910000000002E-2"/>
    <n v="3.5394700000000001E-2"/>
  </r>
  <r>
    <n v="5"/>
    <s v="Prevalence"/>
    <n v="190"/>
    <s v="Uganda"/>
    <n v="2"/>
    <x v="1"/>
    <n v="24"/>
    <s v="15-49 years"/>
    <n v="298"/>
    <s v="HIV/AIDS"/>
    <n v="2"/>
    <s v="Percent"/>
    <x v="27"/>
    <n v="6.8823090000000003E-2"/>
    <n v="7.9000619999999994E-2"/>
    <n v="5.7183390000000001E-2"/>
  </r>
  <r>
    <n v="5"/>
    <s v="Prevalence"/>
    <n v="190"/>
    <s v="Uganda"/>
    <n v="1"/>
    <x v="0"/>
    <n v="24"/>
    <s v="15-49 years"/>
    <n v="298"/>
    <s v="HIV/AIDS"/>
    <n v="2"/>
    <s v="Percent"/>
    <x v="28"/>
    <n v="4.2976510000000002E-2"/>
    <n v="5.0967810000000002E-2"/>
    <n v="3.6643799999999997E-2"/>
  </r>
  <r>
    <n v="5"/>
    <s v="Prevalence"/>
    <n v="190"/>
    <s v="Uganda"/>
    <n v="2"/>
    <x v="1"/>
    <n v="24"/>
    <s v="15-49 years"/>
    <n v="298"/>
    <s v="HIV/AIDS"/>
    <n v="2"/>
    <s v="Percent"/>
    <x v="28"/>
    <n v="6.9890530000000006E-2"/>
    <n v="7.9314449999999995E-2"/>
    <n v="5.8795989999999999E-2"/>
  </r>
  <r>
    <n v="5"/>
    <s v="Prevalence"/>
    <n v="190"/>
    <s v="Uganda"/>
    <n v="1"/>
    <x v="0"/>
    <n v="24"/>
    <s v="15-49 years"/>
    <n v="298"/>
    <s v="HIV/AIDS"/>
    <n v="2"/>
    <s v="Percent"/>
    <x v="29"/>
    <n v="4.0623199999999998E-2"/>
    <n v="4.8866229999999997E-2"/>
    <n v="3.4101619999999999E-2"/>
  </r>
  <r>
    <n v="5"/>
    <s v="Prevalence"/>
    <n v="190"/>
    <s v="Uganda"/>
    <n v="2"/>
    <x v="1"/>
    <n v="24"/>
    <s v="15-49 years"/>
    <n v="298"/>
    <s v="HIV/AIDS"/>
    <n v="2"/>
    <s v="Percent"/>
    <x v="29"/>
    <n v="6.7621470000000003E-2"/>
    <n v="7.8523899999999994E-2"/>
    <n v="5.5341429999999997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043640-0C12-7246-B9F5-DFF65BD608D5}" name="PivotTable1" cacheId="3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D35" firstHeaderRow="1" firstDataRow="2" firstDataCol="1"/>
  <pivotFields count="16">
    <pivotField showAll="0"/>
    <pivotField showAll="0"/>
    <pivotField showAll="0"/>
    <pivotField showAll="0"/>
    <pivotField showAll="0"/>
    <pivotField axis="axisCol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31">
        <item x="0"/>
        <item x="2"/>
        <item x="1"/>
        <item x="4"/>
        <item x="5"/>
        <item x="3"/>
        <item x="6"/>
        <item x="7"/>
        <item x="8"/>
        <item x="9"/>
        <item x="11"/>
        <item x="10"/>
        <item x="13"/>
        <item x="12"/>
        <item x="15"/>
        <item x="14"/>
        <item x="16"/>
        <item x="17"/>
        <item x="18"/>
        <item x="19"/>
        <item x="20"/>
        <item x="21"/>
        <item x="22"/>
        <item x="23"/>
        <item x="24"/>
        <item x="26"/>
        <item x="25"/>
        <item x="28"/>
        <item x="27"/>
        <item x="29"/>
        <item t="default"/>
      </items>
    </pivotField>
    <pivotField dataField="1" showAll="0"/>
    <pivotField showAll="0"/>
    <pivotField showAll="0"/>
  </pivotFields>
  <rowFields count="1">
    <field x="12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Fields count="1">
    <field x="5"/>
  </colFields>
  <colItems count="3">
    <i>
      <x/>
    </i>
    <i>
      <x v="1"/>
    </i>
    <i t="grand">
      <x/>
    </i>
  </colItems>
  <dataFields count="1">
    <dataField name="Average of val" fld="13" subtotal="average" baseField="0" baseItem="0"/>
  </dataFields>
  <formats count="2">
    <format dxfId="3">
      <pivotArea collapsedLevelsAreSubtotals="1" fieldPosition="0">
        <references count="1">
          <reference field="12" count="2">
            <x v="26"/>
            <x v="27"/>
          </reference>
        </references>
      </pivotArea>
    </format>
    <format dxfId="2">
      <pivotArea dataOnly="0" labelOnly="1" fieldPosition="0">
        <references count="1">
          <reference field="12" count="2">
            <x v="26"/>
            <x v="27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A7BE20-30D8-7447-A6F9-B615DC429211}" name="PivotTable1" cacheId="3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Year" colHeaderCaption="HIV prevalence">
  <location ref="A1:D33" firstHeaderRow="1" firstDataRow="2" firstDataCol="1"/>
  <pivotFields count="16">
    <pivotField showAll="0"/>
    <pivotField showAll="0"/>
    <pivotField showAll="0"/>
    <pivotField showAll="0"/>
    <pivotField showAll="0"/>
    <pivotField axis="axisCol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31">
        <item x="0"/>
        <item x="2"/>
        <item x="1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6"/>
        <item x="17"/>
        <item x="15"/>
        <item x="18"/>
        <item x="19"/>
        <item x="21"/>
        <item x="20"/>
        <item x="22"/>
        <item x="23"/>
        <item x="24"/>
        <item x="25"/>
        <item x="26"/>
        <item x="28"/>
        <item x="27"/>
        <item x="29"/>
        <item t="default"/>
      </items>
    </pivotField>
    <pivotField dataField="1" showAll="0"/>
    <pivotField showAll="0"/>
    <pivotField showAll="0"/>
  </pivotFields>
  <rowFields count="1">
    <field x="12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Fields count="1">
    <field x="5"/>
  </colFields>
  <colItems count="3">
    <i>
      <x/>
    </i>
    <i>
      <x v="1"/>
    </i>
    <i t="grand">
      <x/>
    </i>
  </colItems>
  <dataFields count="1">
    <dataField name="Lookup" fld="13" baseField="0" baseItem="0"/>
  </dataFields>
  <formats count="2">
    <format dxfId="1">
      <pivotArea collapsedLevelsAreSubtotals="1" fieldPosition="0">
        <references count="1">
          <reference field="12" count="2">
            <x v="26"/>
            <x v="27"/>
          </reference>
        </references>
      </pivotArea>
    </format>
    <format dxfId="0">
      <pivotArea dataOnly="0" labelOnly="1" fieldPosition="0">
        <references count="1">
          <reference field="12" count="2">
            <x v="26"/>
            <x v="27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F7E96B-8F3B-044B-B6E2-740F51643A1E}">
  <dimension ref="A1:H18"/>
  <sheetViews>
    <sheetView tabSelected="1" workbookViewId="0">
      <selection activeCell="F12" sqref="F12"/>
    </sheetView>
  </sheetViews>
  <sheetFormatPr baseColWidth="10" defaultRowHeight="16" x14ac:dyDescent="0.2"/>
  <cols>
    <col min="8" max="8" width="10.6640625" customWidth="1"/>
  </cols>
  <sheetData>
    <row r="1" spans="1:8" x14ac:dyDescent="0.2">
      <c r="A1" t="s">
        <v>0</v>
      </c>
      <c r="B1" t="s">
        <v>42</v>
      </c>
      <c r="C1" t="s">
        <v>43</v>
      </c>
      <c r="D1" t="s">
        <v>44</v>
      </c>
      <c r="E1" t="s">
        <v>45</v>
      </c>
      <c r="F1" t="s">
        <v>49</v>
      </c>
      <c r="G1" t="s">
        <v>50</v>
      </c>
      <c r="H1" t="s">
        <v>12</v>
      </c>
    </row>
    <row r="2" spans="1:8" x14ac:dyDescent="0.2">
      <c r="A2" t="s">
        <v>1</v>
      </c>
      <c r="B2">
        <v>20</v>
      </c>
      <c r="C2">
        <v>31</v>
      </c>
      <c r="D2" s="9">
        <f>B2/SUM($B2:$C2)</f>
        <v>0.39215686274509803</v>
      </c>
      <c r="E2" s="9">
        <f>C2/SUM($B2:$C2)</f>
        <v>0.60784313725490191</v>
      </c>
      <c r="F2" s="9">
        <f>($D2*B$17)+($E2*B$18)</f>
        <v>0.32019607843137254</v>
      </c>
      <c r="G2" s="9">
        <f>($D2*C$17)+($E2*C$18)</f>
        <v>0.48941176470588232</v>
      </c>
      <c r="H2" s="10">
        <f>G2/F2</f>
        <v>1.5284751990202081</v>
      </c>
    </row>
    <row r="3" spans="1:8" x14ac:dyDescent="0.2">
      <c r="A3" t="s">
        <v>13</v>
      </c>
      <c r="B3">
        <v>12</v>
      </c>
      <c r="C3">
        <v>28</v>
      </c>
      <c r="D3" s="9">
        <f t="shared" ref="D3:D11" si="0">B3/SUM($B3:$C3)</f>
        <v>0.3</v>
      </c>
      <c r="E3" s="9">
        <f t="shared" ref="E3:E11" si="1">C3/SUM($B3:$C3)</f>
        <v>0.7</v>
      </c>
      <c r="F3" s="9">
        <f t="shared" ref="F3:F10" si="2">(D3*B$17)+(E3*B$18)</f>
        <v>0.34599999999999997</v>
      </c>
      <c r="G3" s="9">
        <f t="shared" ref="G3:G11" si="3">($D3*C$17)+($E3*C$18)</f>
        <v>0.45899999999999996</v>
      </c>
      <c r="H3" s="10">
        <f t="shared" ref="H3:H11" si="4">G3/F3</f>
        <v>1.3265895953757225</v>
      </c>
    </row>
    <row r="4" spans="1:8" x14ac:dyDescent="0.2">
      <c r="A4" t="s">
        <v>2</v>
      </c>
      <c r="B4">
        <v>45</v>
      </c>
      <c r="C4">
        <v>0</v>
      </c>
      <c r="D4" s="9">
        <f t="shared" si="0"/>
        <v>1</v>
      </c>
      <c r="E4" s="9">
        <f t="shared" si="1"/>
        <v>0</v>
      </c>
      <c r="F4" s="9">
        <f t="shared" si="2"/>
        <v>0.15</v>
      </c>
      <c r="G4" s="9">
        <f t="shared" si="3"/>
        <v>0.69</v>
      </c>
      <c r="H4" s="10">
        <f t="shared" si="4"/>
        <v>4.5999999999999996</v>
      </c>
    </row>
    <row r="5" spans="1:8" x14ac:dyDescent="0.2">
      <c r="A5" t="s">
        <v>3</v>
      </c>
      <c r="B5">
        <v>9</v>
      </c>
      <c r="C5">
        <v>45</v>
      </c>
      <c r="D5" s="9">
        <f t="shared" si="0"/>
        <v>0.16666666666666666</v>
      </c>
      <c r="E5" s="9">
        <f t="shared" si="1"/>
        <v>0.83333333333333337</v>
      </c>
      <c r="F5" s="9">
        <f t="shared" si="2"/>
        <v>0.38333333333333336</v>
      </c>
      <c r="G5" s="9">
        <f t="shared" si="3"/>
        <v>0.41499999999999998</v>
      </c>
      <c r="H5" s="10">
        <f t="shared" si="4"/>
        <v>1.0826086956521739</v>
      </c>
    </row>
    <row r="6" spans="1:8" x14ac:dyDescent="0.2">
      <c r="A6" t="s">
        <v>4</v>
      </c>
      <c r="B6">
        <v>20</v>
      </c>
      <c r="C6">
        <v>54</v>
      </c>
      <c r="D6" s="9">
        <f t="shared" si="0"/>
        <v>0.27027027027027029</v>
      </c>
      <c r="E6" s="9">
        <f t="shared" si="1"/>
        <v>0.72972972972972971</v>
      </c>
      <c r="F6" s="9">
        <f t="shared" si="2"/>
        <v>0.35432432432432437</v>
      </c>
      <c r="G6" s="9">
        <f t="shared" si="3"/>
        <v>0.44918918918918915</v>
      </c>
      <c r="H6" s="10">
        <f t="shared" si="4"/>
        <v>1.2677345537757434</v>
      </c>
    </row>
    <row r="7" spans="1:8" x14ac:dyDescent="0.2">
      <c r="A7" t="s">
        <v>5</v>
      </c>
      <c r="B7">
        <v>6</v>
      </c>
      <c r="C7">
        <v>53</v>
      </c>
      <c r="D7" s="9">
        <f t="shared" si="0"/>
        <v>0.10169491525423729</v>
      </c>
      <c r="E7" s="9">
        <f t="shared" si="1"/>
        <v>0.89830508474576276</v>
      </c>
      <c r="F7" s="9">
        <f t="shared" si="2"/>
        <v>0.40152542372881356</v>
      </c>
      <c r="G7" s="9">
        <f t="shared" si="3"/>
        <v>0.39355932203389832</v>
      </c>
      <c r="H7" s="10">
        <f t="shared" si="4"/>
        <v>0.98016040523427606</v>
      </c>
    </row>
    <row r="8" spans="1:8" x14ac:dyDescent="0.2">
      <c r="A8" t="s">
        <v>6</v>
      </c>
      <c r="B8">
        <v>7</v>
      </c>
      <c r="C8">
        <v>56</v>
      </c>
      <c r="D8" s="9">
        <f t="shared" si="0"/>
        <v>0.1111111111111111</v>
      </c>
      <c r="E8" s="9">
        <f t="shared" si="1"/>
        <v>0.88888888888888884</v>
      </c>
      <c r="F8" s="9">
        <f t="shared" si="2"/>
        <v>0.39888888888888885</v>
      </c>
      <c r="G8" s="9">
        <f t="shared" si="3"/>
        <v>0.39666666666666661</v>
      </c>
      <c r="H8" s="10">
        <f t="shared" si="4"/>
        <v>0.99442896935933145</v>
      </c>
    </row>
    <row r="9" spans="1:8" x14ac:dyDescent="0.2">
      <c r="A9" t="s">
        <v>7</v>
      </c>
      <c r="B9">
        <v>6</v>
      </c>
      <c r="C9">
        <v>34</v>
      </c>
      <c r="D9" s="9">
        <f t="shared" si="0"/>
        <v>0.15</v>
      </c>
      <c r="E9" s="9">
        <f t="shared" si="1"/>
        <v>0.85</v>
      </c>
      <c r="F9" s="9">
        <f t="shared" si="2"/>
        <v>0.38800000000000001</v>
      </c>
      <c r="G9" s="9">
        <f t="shared" si="3"/>
        <v>0.40949999999999998</v>
      </c>
      <c r="H9" s="10">
        <f t="shared" si="4"/>
        <v>1.0554123711340204</v>
      </c>
    </row>
    <row r="10" spans="1:8" x14ac:dyDescent="0.2">
      <c r="A10" t="s">
        <v>8</v>
      </c>
      <c r="B10">
        <v>11</v>
      </c>
      <c r="C10">
        <v>37</v>
      </c>
      <c r="D10" s="9">
        <f t="shared" si="0"/>
        <v>0.22916666666666666</v>
      </c>
      <c r="E10" s="9">
        <f t="shared" si="1"/>
        <v>0.77083333333333337</v>
      </c>
      <c r="F10" s="9">
        <f t="shared" si="2"/>
        <v>0.36583333333333334</v>
      </c>
      <c r="G10" s="9">
        <f t="shared" si="3"/>
        <v>0.43562500000000004</v>
      </c>
      <c r="H10" s="10">
        <f t="shared" si="4"/>
        <v>1.1907744874715263</v>
      </c>
    </row>
    <row r="11" spans="1:8" x14ac:dyDescent="0.2">
      <c r="A11" t="s">
        <v>9</v>
      </c>
      <c r="B11">
        <v>6</v>
      </c>
      <c r="C11">
        <v>40</v>
      </c>
      <c r="D11" s="9">
        <f t="shared" si="0"/>
        <v>0.13043478260869565</v>
      </c>
      <c r="E11" s="9">
        <f t="shared" si="1"/>
        <v>0.86956521739130432</v>
      </c>
      <c r="F11" s="9">
        <f>(D11*B$17)+(E11*B$18)</f>
        <v>0.39347826086956522</v>
      </c>
      <c r="G11" s="9">
        <f t="shared" si="3"/>
        <v>0.4030434782608695</v>
      </c>
      <c r="H11" s="10">
        <f t="shared" si="4"/>
        <v>1.0243093922651931</v>
      </c>
    </row>
    <row r="14" spans="1:8" x14ac:dyDescent="0.2">
      <c r="G14" s="7" t="s">
        <v>56</v>
      </c>
      <c r="H14" s="12">
        <f>AVERAGE(H2:H11)</f>
        <v>1.5050493669288196</v>
      </c>
    </row>
    <row r="15" spans="1:8" x14ac:dyDescent="0.2">
      <c r="B15" t="s">
        <v>48</v>
      </c>
    </row>
    <row r="16" spans="1:8" x14ac:dyDescent="0.2">
      <c r="B16" t="s">
        <v>46</v>
      </c>
      <c r="C16" t="s">
        <v>47</v>
      </c>
    </row>
    <row r="17" spans="1:3" x14ac:dyDescent="0.2">
      <c r="A17" t="s">
        <v>40</v>
      </c>
      <c r="B17">
        <v>0.15</v>
      </c>
      <c r="C17">
        <v>0.69</v>
      </c>
    </row>
    <row r="18" spans="1:3" x14ac:dyDescent="0.2">
      <c r="A18" t="s">
        <v>41</v>
      </c>
      <c r="B18">
        <v>0.43</v>
      </c>
      <c r="C18">
        <v>0.36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5CAD4-A212-704C-8707-8AFD949FCFFF}">
  <dimension ref="A1:P61"/>
  <sheetViews>
    <sheetView workbookViewId="0">
      <selection activeCell="H17" sqref="H17"/>
    </sheetView>
  </sheetViews>
  <sheetFormatPr baseColWidth="10" defaultRowHeight="16" x14ac:dyDescent="0.2"/>
  <sheetData>
    <row r="1" spans="1:16" x14ac:dyDescent="0.2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</row>
    <row r="2" spans="1:16" x14ac:dyDescent="0.2">
      <c r="A2">
        <v>6</v>
      </c>
      <c r="B2" t="s">
        <v>51</v>
      </c>
      <c r="C2">
        <v>190</v>
      </c>
      <c r="D2" t="s">
        <v>31</v>
      </c>
      <c r="E2">
        <v>1</v>
      </c>
      <c r="F2" t="s">
        <v>10</v>
      </c>
      <c r="G2">
        <v>24</v>
      </c>
      <c r="H2" t="s">
        <v>32</v>
      </c>
      <c r="I2">
        <v>298</v>
      </c>
      <c r="J2" t="s">
        <v>33</v>
      </c>
      <c r="K2">
        <v>3</v>
      </c>
      <c r="L2" t="s">
        <v>55</v>
      </c>
      <c r="M2">
        <v>1990</v>
      </c>
      <c r="N2">
        <v>1007.33046098025</v>
      </c>
      <c r="O2">
        <v>1482.4486044607099</v>
      </c>
      <c r="P2">
        <v>677.45524441901898</v>
      </c>
    </row>
    <row r="3" spans="1:16" x14ac:dyDescent="0.2">
      <c r="A3">
        <v>6</v>
      </c>
      <c r="B3" t="s">
        <v>51</v>
      </c>
      <c r="C3">
        <v>190</v>
      </c>
      <c r="D3" t="s">
        <v>31</v>
      </c>
      <c r="E3">
        <v>2</v>
      </c>
      <c r="F3" t="s">
        <v>11</v>
      </c>
      <c r="G3">
        <v>24</v>
      </c>
      <c r="H3" t="s">
        <v>32</v>
      </c>
      <c r="I3">
        <v>298</v>
      </c>
      <c r="J3" t="s">
        <v>33</v>
      </c>
      <c r="K3">
        <v>3</v>
      </c>
      <c r="L3" t="s">
        <v>55</v>
      </c>
      <c r="M3">
        <v>1990</v>
      </c>
      <c r="N3">
        <v>1391.8068738807599</v>
      </c>
      <c r="O3">
        <v>1919.3138818780601</v>
      </c>
      <c r="P3">
        <v>1004.88474398502</v>
      </c>
    </row>
    <row r="4" spans="1:16" x14ac:dyDescent="0.2">
      <c r="A4">
        <v>6</v>
      </c>
      <c r="B4" t="s">
        <v>51</v>
      </c>
      <c r="C4">
        <v>190</v>
      </c>
      <c r="D4" t="s">
        <v>31</v>
      </c>
      <c r="E4">
        <v>1</v>
      </c>
      <c r="F4" t="s">
        <v>10</v>
      </c>
      <c r="G4">
        <v>24</v>
      </c>
      <c r="H4" t="s">
        <v>32</v>
      </c>
      <c r="I4">
        <v>298</v>
      </c>
      <c r="J4" t="s">
        <v>33</v>
      </c>
      <c r="K4">
        <v>3</v>
      </c>
      <c r="L4" t="s">
        <v>55</v>
      </c>
      <c r="M4">
        <v>1992</v>
      </c>
      <c r="N4">
        <v>897.688694646675</v>
      </c>
      <c r="O4">
        <v>1307.5622550508299</v>
      </c>
      <c r="P4">
        <v>609.74348802244197</v>
      </c>
    </row>
    <row r="5" spans="1:16" x14ac:dyDescent="0.2">
      <c r="A5">
        <v>6</v>
      </c>
      <c r="B5" t="s">
        <v>51</v>
      </c>
      <c r="C5">
        <v>190</v>
      </c>
      <c r="D5" t="s">
        <v>31</v>
      </c>
      <c r="E5">
        <v>2</v>
      </c>
      <c r="F5" t="s">
        <v>11</v>
      </c>
      <c r="G5">
        <v>24</v>
      </c>
      <c r="H5" t="s">
        <v>32</v>
      </c>
      <c r="I5">
        <v>298</v>
      </c>
      <c r="J5" t="s">
        <v>33</v>
      </c>
      <c r="K5">
        <v>3</v>
      </c>
      <c r="L5" t="s">
        <v>55</v>
      </c>
      <c r="M5">
        <v>1992</v>
      </c>
      <c r="N5">
        <v>1236.8713669511701</v>
      </c>
      <c r="O5">
        <v>1657.0021449323201</v>
      </c>
      <c r="P5">
        <v>905.02895103129197</v>
      </c>
    </row>
    <row r="6" spans="1:16" x14ac:dyDescent="0.2">
      <c r="A6">
        <v>6</v>
      </c>
      <c r="B6" t="s">
        <v>51</v>
      </c>
      <c r="C6">
        <v>190</v>
      </c>
      <c r="D6" t="s">
        <v>31</v>
      </c>
      <c r="E6">
        <v>1</v>
      </c>
      <c r="F6" t="s">
        <v>10</v>
      </c>
      <c r="G6">
        <v>24</v>
      </c>
      <c r="H6" t="s">
        <v>32</v>
      </c>
      <c r="I6">
        <v>298</v>
      </c>
      <c r="J6" t="s">
        <v>33</v>
      </c>
      <c r="K6">
        <v>3</v>
      </c>
      <c r="L6" t="s">
        <v>55</v>
      </c>
      <c r="M6">
        <v>1991</v>
      </c>
      <c r="N6">
        <v>945.50943656043603</v>
      </c>
      <c r="O6">
        <v>1374.5045018471701</v>
      </c>
      <c r="P6">
        <v>638.315661982253</v>
      </c>
    </row>
    <row r="7" spans="1:16" x14ac:dyDescent="0.2">
      <c r="A7">
        <v>6</v>
      </c>
      <c r="B7" t="s">
        <v>51</v>
      </c>
      <c r="C7">
        <v>190</v>
      </c>
      <c r="D7" t="s">
        <v>31</v>
      </c>
      <c r="E7">
        <v>2</v>
      </c>
      <c r="F7" t="s">
        <v>11</v>
      </c>
      <c r="G7">
        <v>24</v>
      </c>
      <c r="H7" t="s">
        <v>32</v>
      </c>
      <c r="I7">
        <v>298</v>
      </c>
      <c r="J7" t="s">
        <v>33</v>
      </c>
      <c r="K7">
        <v>3</v>
      </c>
      <c r="L7" t="s">
        <v>55</v>
      </c>
      <c r="M7">
        <v>1991</v>
      </c>
      <c r="N7">
        <v>1303.86942845371</v>
      </c>
      <c r="O7">
        <v>1771.5838935033801</v>
      </c>
      <c r="P7">
        <v>951.93928401541405</v>
      </c>
    </row>
    <row r="8" spans="1:16" x14ac:dyDescent="0.2">
      <c r="A8">
        <v>6</v>
      </c>
      <c r="B8" t="s">
        <v>51</v>
      </c>
      <c r="C8">
        <v>190</v>
      </c>
      <c r="D8" t="s">
        <v>31</v>
      </c>
      <c r="E8">
        <v>1</v>
      </c>
      <c r="F8" t="s">
        <v>10</v>
      </c>
      <c r="G8">
        <v>24</v>
      </c>
      <c r="H8" t="s">
        <v>32</v>
      </c>
      <c r="I8">
        <v>298</v>
      </c>
      <c r="J8" t="s">
        <v>33</v>
      </c>
      <c r="K8">
        <v>3</v>
      </c>
      <c r="L8" t="s">
        <v>55</v>
      </c>
      <c r="M8">
        <v>1995</v>
      </c>
      <c r="N8">
        <v>789.300382975312</v>
      </c>
      <c r="O8">
        <v>1114.3727989971001</v>
      </c>
      <c r="P8">
        <v>555.43179293622495</v>
      </c>
    </row>
    <row r="9" spans="1:16" x14ac:dyDescent="0.2">
      <c r="A9">
        <v>6</v>
      </c>
      <c r="B9" t="s">
        <v>51</v>
      </c>
      <c r="C9">
        <v>190</v>
      </c>
      <c r="D9" t="s">
        <v>31</v>
      </c>
      <c r="E9">
        <v>2</v>
      </c>
      <c r="F9" t="s">
        <v>11</v>
      </c>
      <c r="G9">
        <v>24</v>
      </c>
      <c r="H9" t="s">
        <v>32</v>
      </c>
      <c r="I9">
        <v>298</v>
      </c>
      <c r="J9" t="s">
        <v>33</v>
      </c>
      <c r="K9">
        <v>3</v>
      </c>
      <c r="L9" t="s">
        <v>55</v>
      </c>
      <c r="M9">
        <v>1995</v>
      </c>
      <c r="N9">
        <v>1087.85065609868</v>
      </c>
      <c r="O9">
        <v>1433.6213571133801</v>
      </c>
      <c r="P9">
        <v>807.13653923196796</v>
      </c>
    </row>
    <row r="10" spans="1:16" x14ac:dyDescent="0.2">
      <c r="A10">
        <v>6</v>
      </c>
      <c r="B10" t="s">
        <v>51</v>
      </c>
      <c r="C10">
        <v>190</v>
      </c>
      <c r="D10" t="s">
        <v>31</v>
      </c>
      <c r="E10">
        <v>1</v>
      </c>
      <c r="F10" t="s">
        <v>10</v>
      </c>
      <c r="G10">
        <v>24</v>
      </c>
      <c r="H10" t="s">
        <v>32</v>
      </c>
      <c r="I10">
        <v>298</v>
      </c>
      <c r="J10" t="s">
        <v>33</v>
      </c>
      <c r="K10">
        <v>3</v>
      </c>
      <c r="L10" t="s">
        <v>55</v>
      </c>
      <c r="M10">
        <v>1993</v>
      </c>
      <c r="N10">
        <v>857.84757895365601</v>
      </c>
      <c r="O10">
        <v>1235.7325389217201</v>
      </c>
      <c r="P10">
        <v>590.30969072230505</v>
      </c>
    </row>
    <row r="11" spans="1:16" x14ac:dyDescent="0.2">
      <c r="A11">
        <v>6</v>
      </c>
      <c r="B11" t="s">
        <v>51</v>
      </c>
      <c r="C11">
        <v>190</v>
      </c>
      <c r="D11" t="s">
        <v>31</v>
      </c>
      <c r="E11">
        <v>2</v>
      </c>
      <c r="F11" t="s">
        <v>11</v>
      </c>
      <c r="G11">
        <v>24</v>
      </c>
      <c r="H11" t="s">
        <v>32</v>
      </c>
      <c r="I11">
        <v>298</v>
      </c>
      <c r="J11" t="s">
        <v>33</v>
      </c>
      <c r="K11">
        <v>3</v>
      </c>
      <c r="L11" t="s">
        <v>55</v>
      </c>
      <c r="M11">
        <v>1993</v>
      </c>
      <c r="N11">
        <v>1181.6346558997</v>
      </c>
      <c r="O11">
        <v>1567.54735426707</v>
      </c>
      <c r="P11">
        <v>874.032658112268</v>
      </c>
    </row>
    <row r="12" spans="1:16" x14ac:dyDescent="0.2">
      <c r="A12">
        <v>6</v>
      </c>
      <c r="B12" t="s">
        <v>51</v>
      </c>
      <c r="C12">
        <v>190</v>
      </c>
      <c r="D12" t="s">
        <v>31</v>
      </c>
      <c r="E12">
        <v>1</v>
      </c>
      <c r="F12" t="s">
        <v>10</v>
      </c>
      <c r="G12">
        <v>24</v>
      </c>
      <c r="H12" t="s">
        <v>32</v>
      </c>
      <c r="I12">
        <v>298</v>
      </c>
      <c r="J12" t="s">
        <v>33</v>
      </c>
      <c r="K12">
        <v>3</v>
      </c>
      <c r="L12" t="s">
        <v>55</v>
      </c>
      <c r="M12">
        <v>1994</v>
      </c>
      <c r="N12">
        <v>822.33082360259596</v>
      </c>
      <c r="O12">
        <v>1166.68531500123</v>
      </c>
      <c r="P12">
        <v>571.81229046581802</v>
      </c>
    </row>
    <row r="13" spans="1:16" x14ac:dyDescent="0.2">
      <c r="A13">
        <v>6</v>
      </c>
      <c r="B13" t="s">
        <v>51</v>
      </c>
      <c r="C13">
        <v>190</v>
      </c>
      <c r="D13" t="s">
        <v>31</v>
      </c>
      <c r="E13">
        <v>2</v>
      </c>
      <c r="F13" t="s">
        <v>11</v>
      </c>
      <c r="G13">
        <v>24</v>
      </c>
      <c r="H13" t="s">
        <v>32</v>
      </c>
      <c r="I13">
        <v>298</v>
      </c>
      <c r="J13" t="s">
        <v>33</v>
      </c>
      <c r="K13">
        <v>3</v>
      </c>
      <c r="L13" t="s">
        <v>55</v>
      </c>
      <c r="M13">
        <v>1994</v>
      </c>
      <c r="N13">
        <v>1132.65496720027</v>
      </c>
      <c r="O13">
        <v>1496.4027544999301</v>
      </c>
      <c r="P13">
        <v>838.98347219341895</v>
      </c>
    </row>
    <row r="14" spans="1:16" x14ac:dyDescent="0.2">
      <c r="A14">
        <v>6</v>
      </c>
      <c r="B14" t="s">
        <v>51</v>
      </c>
      <c r="C14">
        <v>190</v>
      </c>
      <c r="D14" t="s">
        <v>31</v>
      </c>
      <c r="E14">
        <v>1</v>
      </c>
      <c r="F14" t="s">
        <v>10</v>
      </c>
      <c r="G14">
        <v>24</v>
      </c>
      <c r="H14" t="s">
        <v>32</v>
      </c>
      <c r="I14">
        <v>298</v>
      </c>
      <c r="J14" t="s">
        <v>33</v>
      </c>
      <c r="K14">
        <v>3</v>
      </c>
      <c r="L14" t="s">
        <v>55</v>
      </c>
      <c r="M14">
        <v>1996</v>
      </c>
      <c r="N14">
        <v>757.51102667967905</v>
      </c>
      <c r="O14">
        <v>1065.7817327077601</v>
      </c>
      <c r="P14">
        <v>538.75494820997199</v>
      </c>
    </row>
    <row r="15" spans="1:16" x14ac:dyDescent="0.2">
      <c r="A15">
        <v>6</v>
      </c>
      <c r="B15" t="s">
        <v>51</v>
      </c>
      <c r="C15">
        <v>190</v>
      </c>
      <c r="D15" t="s">
        <v>31</v>
      </c>
      <c r="E15">
        <v>2</v>
      </c>
      <c r="F15" t="s">
        <v>11</v>
      </c>
      <c r="G15">
        <v>24</v>
      </c>
      <c r="H15" t="s">
        <v>32</v>
      </c>
      <c r="I15">
        <v>298</v>
      </c>
      <c r="J15" t="s">
        <v>33</v>
      </c>
      <c r="K15">
        <v>3</v>
      </c>
      <c r="L15" t="s">
        <v>55</v>
      </c>
      <c r="M15">
        <v>1996</v>
      </c>
      <c r="N15">
        <v>1045.1948086008099</v>
      </c>
      <c r="O15">
        <v>1374.7383910814899</v>
      </c>
      <c r="P15">
        <v>778.18943810652297</v>
      </c>
    </row>
    <row r="16" spans="1:16" x14ac:dyDescent="0.2">
      <c r="A16">
        <v>6</v>
      </c>
      <c r="B16" t="s">
        <v>51</v>
      </c>
      <c r="C16">
        <v>190</v>
      </c>
      <c r="D16" t="s">
        <v>31</v>
      </c>
      <c r="E16">
        <v>1</v>
      </c>
      <c r="F16" t="s">
        <v>10</v>
      </c>
      <c r="G16">
        <v>24</v>
      </c>
      <c r="H16" t="s">
        <v>32</v>
      </c>
      <c r="I16">
        <v>298</v>
      </c>
      <c r="J16" t="s">
        <v>33</v>
      </c>
      <c r="K16">
        <v>3</v>
      </c>
      <c r="L16" t="s">
        <v>55</v>
      </c>
      <c r="M16">
        <v>1997</v>
      </c>
      <c r="N16">
        <v>727.30485425796803</v>
      </c>
      <c r="O16">
        <v>1015.99056506202</v>
      </c>
      <c r="P16">
        <v>522.48495726712804</v>
      </c>
    </row>
    <row r="17" spans="1:16" x14ac:dyDescent="0.2">
      <c r="A17">
        <v>6</v>
      </c>
      <c r="B17" t="s">
        <v>51</v>
      </c>
      <c r="C17">
        <v>190</v>
      </c>
      <c r="D17" t="s">
        <v>31</v>
      </c>
      <c r="E17">
        <v>2</v>
      </c>
      <c r="F17" t="s">
        <v>11</v>
      </c>
      <c r="G17">
        <v>24</v>
      </c>
      <c r="H17" t="s">
        <v>32</v>
      </c>
      <c r="I17">
        <v>298</v>
      </c>
      <c r="J17" t="s">
        <v>33</v>
      </c>
      <c r="K17">
        <v>3</v>
      </c>
      <c r="L17" t="s">
        <v>55</v>
      </c>
      <c r="M17">
        <v>1997</v>
      </c>
      <c r="N17">
        <v>1005.10610339759</v>
      </c>
      <c r="O17">
        <v>1319.82814526945</v>
      </c>
      <c r="P17">
        <v>751.93488052263297</v>
      </c>
    </row>
    <row r="18" spans="1:16" x14ac:dyDescent="0.2">
      <c r="A18">
        <v>6</v>
      </c>
      <c r="B18" t="s">
        <v>51</v>
      </c>
      <c r="C18">
        <v>190</v>
      </c>
      <c r="D18" t="s">
        <v>31</v>
      </c>
      <c r="E18">
        <v>1</v>
      </c>
      <c r="F18" t="s">
        <v>10</v>
      </c>
      <c r="G18">
        <v>24</v>
      </c>
      <c r="H18" t="s">
        <v>32</v>
      </c>
      <c r="I18">
        <v>298</v>
      </c>
      <c r="J18" t="s">
        <v>33</v>
      </c>
      <c r="K18">
        <v>3</v>
      </c>
      <c r="L18" t="s">
        <v>55</v>
      </c>
      <c r="M18">
        <v>1998</v>
      </c>
      <c r="N18">
        <v>698.46331493809703</v>
      </c>
      <c r="O18">
        <v>973.82821028002502</v>
      </c>
      <c r="P18">
        <v>504.87150042883002</v>
      </c>
    </row>
    <row r="19" spans="1:16" x14ac:dyDescent="0.2">
      <c r="A19">
        <v>6</v>
      </c>
      <c r="B19" t="s">
        <v>51</v>
      </c>
      <c r="C19">
        <v>190</v>
      </c>
      <c r="D19" t="s">
        <v>31</v>
      </c>
      <c r="E19">
        <v>2</v>
      </c>
      <c r="F19" t="s">
        <v>11</v>
      </c>
      <c r="G19">
        <v>24</v>
      </c>
      <c r="H19" t="s">
        <v>32</v>
      </c>
      <c r="I19">
        <v>298</v>
      </c>
      <c r="J19" t="s">
        <v>33</v>
      </c>
      <c r="K19">
        <v>3</v>
      </c>
      <c r="L19" t="s">
        <v>55</v>
      </c>
      <c r="M19">
        <v>1998</v>
      </c>
      <c r="N19">
        <v>967.25345705615302</v>
      </c>
      <c r="O19">
        <v>1268.06836326029</v>
      </c>
      <c r="P19">
        <v>727.70633499616997</v>
      </c>
    </row>
    <row r="20" spans="1:16" x14ac:dyDescent="0.2">
      <c r="A20">
        <v>6</v>
      </c>
      <c r="B20" t="s">
        <v>51</v>
      </c>
      <c r="C20">
        <v>190</v>
      </c>
      <c r="D20" t="s">
        <v>31</v>
      </c>
      <c r="E20">
        <v>1</v>
      </c>
      <c r="F20" t="s">
        <v>10</v>
      </c>
      <c r="G20">
        <v>24</v>
      </c>
      <c r="H20" t="s">
        <v>32</v>
      </c>
      <c r="I20">
        <v>298</v>
      </c>
      <c r="J20" t="s">
        <v>33</v>
      </c>
      <c r="K20">
        <v>3</v>
      </c>
      <c r="L20" t="s">
        <v>55</v>
      </c>
      <c r="M20">
        <v>1999</v>
      </c>
      <c r="N20">
        <v>672.30209726111104</v>
      </c>
      <c r="O20">
        <v>935.52846602408897</v>
      </c>
      <c r="P20">
        <v>487.94780518921999</v>
      </c>
    </row>
    <row r="21" spans="1:16" x14ac:dyDescent="0.2">
      <c r="A21">
        <v>6</v>
      </c>
      <c r="B21" t="s">
        <v>51</v>
      </c>
      <c r="C21">
        <v>190</v>
      </c>
      <c r="D21" t="s">
        <v>31</v>
      </c>
      <c r="E21">
        <v>2</v>
      </c>
      <c r="F21" t="s">
        <v>11</v>
      </c>
      <c r="G21">
        <v>24</v>
      </c>
      <c r="H21" t="s">
        <v>32</v>
      </c>
      <c r="I21">
        <v>298</v>
      </c>
      <c r="J21" t="s">
        <v>33</v>
      </c>
      <c r="K21">
        <v>3</v>
      </c>
      <c r="L21" t="s">
        <v>55</v>
      </c>
      <c r="M21">
        <v>1999</v>
      </c>
      <c r="N21">
        <v>933.07509560907295</v>
      </c>
      <c r="O21">
        <v>1219.0054982275999</v>
      </c>
      <c r="P21">
        <v>704.35382398108902</v>
      </c>
    </row>
    <row r="22" spans="1:16" x14ac:dyDescent="0.2">
      <c r="A22">
        <v>6</v>
      </c>
      <c r="B22" t="s">
        <v>51</v>
      </c>
      <c r="C22">
        <v>190</v>
      </c>
      <c r="D22" t="s">
        <v>31</v>
      </c>
      <c r="E22">
        <v>1</v>
      </c>
      <c r="F22" t="s">
        <v>10</v>
      </c>
      <c r="G22">
        <v>24</v>
      </c>
      <c r="H22" t="s">
        <v>32</v>
      </c>
      <c r="I22">
        <v>298</v>
      </c>
      <c r="J22" t="s">
        <v>33</v>
      </c>
      <c r="K22">
        <v>3</v>
      </c>
      <c r="L22" t="s">
        <v>55</v>
      </c>
      <c r="M22">
        <v>2001</v>
      </c>
      <c r="N22">
        <v>618.99150034643196</v>
      </c>
      <c r="O22">
        <v>849.21564292234802</v>
      </c>
      <c r="P22">
        <v>453.50292901631701</v>
      </c>
    </row>
    <row r="23" spans="1:16" x14ac:dyDescent="0.2">
      <c r="A23">
        <v>6</v>
      </c>
      <c r="B23" t="s">
        <v>51</v>
      </c>
      <c r="C23">
        <v>190</v>
      </c>
      <c r="D23" t="s">
        <v>31</v>
      </c>
      <c r="E23">
        <v>2</v>
      </c>
      <c r="F23" t="s">
        <v>11</v>
      </c>
      <c r="G23">
        <v>24</v>
      </c>
      <c r="H23" t="s">
        <v>32</v>
      </c>
      <c r="I23">
        <v>298</v>
      </c>
      <c r="J23" t="s">
        <v>33</v>
      </c>
      <c r="K23">
        <v>3</v>
      </c>
      <c r="L23" t="s">
        <v>55</v>
      </c>
      <c r="M23">
        <v>2001</v>
      </c>
      <c r="N23">
        <v>862.98186923195601</v>
      </c>
      <c r="O23">
        <v>1114.1845835409199</v>
      </c>
      <c r="P23">
        <v>652.52391958283897</v>
      </c>
    </row>
    <row r="24" spans="1:16" x14ac:dyDescent="0.2">
      <c r="A24">
        <v>6</v>
      </c>
      <c r="B24" t="s">
        <v>51</v>
      </c>
      <c r="C24">
        <v>190</v>
      </c>
      <c r="D24" t="s">
        <v>31</v>
      </c>
      <c r="E24">
        <v>1</v>
      </c>
      <c r="F24" t="s">
        <v>10</v>
      </c>
      <c r="G24">
        <v>24</v>
      </c>
      <c r="H24" t="s">
        <v>32</v>
      </c>
      <c r="I24">
        <v>298</v>
      </c>
      <c r="J24" t="s">
        <v>33</v>
      </c>
      <c r="K24">
        <v>3</v>
      </c>
      <c r="L24" t="s">
        <v>55</v>
      </c>
      <c r="M24">
        <v>2000</v>
      </c>
      <c r="N24">
        <v>644.68489527592601</v>
      </c>
      <c r="O24">
        <v>891.24357224054199</v>
      </c>
      <c r="P24">
        <v>471.05443680742599</v>
      </c>
    </row>
    <row r="25" spans="1:16" x14ac:dyDescent="0.2">
      <c r="A25">
        <v>6</v>
      </c>
      <c r="B25" t="s">
        <v>51</v>
      </c>
      <c r="C25">
        <v>190</v>
      </c>
      <c r="D25" t="s">
        <v>31</v>
      </c>
      <c r="E25">
        <v>2</v>
      </c>
      <c r="F25" t="s">
        <v>11</v>
      </c>
      <c r="G25">
        <v>24</v>
      </c>
      <c r="H25" t="s">
        <v>32</v>
      </c>
      <c r="I25">
        <v>298</v>
      </c>
      <c r="J25" t="s">
        <v>33</v>
      </c>
      <c r="K25">
        <v>3</v>
      </c>
      <c r="L25" t="s">
        <v>55</v>
      </c>
      <c r="M25">
        <v>2000</v>
      </c>
      <c r="N25">
        <v>896.78052442943795</v>
      </c>
      <c r="O25">
        <v>1163.0786034692301</v>
      </c>
      <c r="P25">
        <v>677.279869267339</v>
      </c>
    </row>
    <row r="26" spans="1:16" x14ac:dyDescent="0.2">
      <c r="A26">
        <v>6</v>
      </c>
      <c r="B26" t="s">
        <v>51</v>
      </c>
      <c r="C26">
        <v>190</v>
      </c>
      <c r="D26" t="s">
        <v>31</v>
      </c>
      <c r="E26">
        <v>1</v>
      </c>
      <c r="F26" t="s">
        <v>10</v>
      </c>
      <c r="G26">
        <v>24</v>
      </c>
      <c r="H26" t="s">
        <v>32</v>
      </c>
      <c r="I26">
        <v>298</v>
      </c>
      <c r="J26" t="s">
        <v>33</v>
      </c>
      <c r="K26">
        <v>3</v>
      </c>
      <c r="L26" t="s">
        <v>55</v>
      </c>
      <c r="M26">
        <v>2003</v>
      </c>
      <c r="N26">
        <v>569.84153334201403</v>
      </c>
      <c r="O26">
        <v>780.00948123733201</v>
      </c>
      <c r="P26">
        <v>420.18664016141298</v>
      </c>
    </row>
    <row r="27" spans="1:16" x14ac:dyDescent="0.2">
      <c r="A27">
        <v>6</v>
      </c>
      <c r="B27" t="s">
        <v>51</v>
      </c>
      <c r="C27">
        <v>190</v>
      </c>
      <c r="D27" t="s">
        <v>31</v>
      </c>
      <c r="E27">
        <v>2</v>
      </c>
      <c r="F27" t="s">
        <v>11</v>
      </c>
      <c r="G27">
        <v>24</v>
      </c>
      <c r="H27" t="s">
        <v>32</v>
      </c>
      <c r="I27">
        <v>298</v>
      </c>
      <c r="J27" t="s">
        <v>33</v>
      </c>
      <c r="K27">
        <v>3</v>
      </c>
      <c r="L27" t="s">
        <v>55</v>
      </c>
      <c r="M27">
        <v>2003</v>
      </c>
      <c r="N27">
        <v>797.93633780313996</v>
      </c>
      <c r="O27">
        <v>1029.5140285300399</v>
      </c>
      <c r="P27">
        <v>597.60278321936198</v>
      </c>
    </row>
    <row r="28" spans="1:16" x14ac:dyDescent="0.2">
      <c r="A28">
        <v>6</v>
      </c>
      <c r="B28" t="s">
        <v>51</v>
      </c>
      <c r="C28">
        <v>190</v>
      </c>
      <c r="D28" t="s">
        <v>31</v>
      </c>
      <c r="E28">
        <v>1</v>
      </c>
      <c r="F28" t="s">
        <v>10</v>
      </c>
      <c r="G28">
        <v>24</v>
      </c>
      <c r="H28" t="s">
        <v>32</v>
      </c>
      <c r="I28">
        <v>298</v>
      </c>
      <c r="J28" t="s">
        <v>33</v>
      </c>
      <c r="K28">
        <v>3</v>
      </c>
      <c r="L28" t="s">
        <v>55</v>
      </c>
      <c r="M28">
        <v>2002</v>
      </c>
      <c r="N28">
        <v>593.56983042485194</v>
      </c>
      <c r="O28">
        <v>812.73692028184803</v>
      </c>
      <c r="P28">
        <v>435.984998768938</v>
      </c>
    </row>
    <row r="29" spans="1:16" x14ac:dyDescent="0.2">
      <c r="A29">
        <v>6</v>
      </c>
      <c r="B29" t="s">
        <v>51</v>
      </c>
      <c r="C29">
        <v>190</v>
      </c>
      <c r="D29" t="s">
        <v>31</v>
      </c>
      <c r="E29">
        <v>2</v>
      </c>
      <c r="F29" t="s">
        <v>11</v>
      </c>
      <c r="G29">
        <v>24</v>
      </c>
      <c r="H29" t="s">
        <v>32</v>
      </c>
      <c r="I29">
        <v>298</v>
      </c>
      <c r="J29" t="s">
        <v>33</v>
      </c>
      <c r="K29">
        <v>3</v>
      </c>
      <c r="L29" t="s">
        <v>55</v>
      </c>
      <c r="M29">
        <v>2002</v>
      </c>
      <c r="N29">
        <v>829.43043493376103</v>
      </c>
      <c r="O29">
        <v>1073.1579403226799</v>
      </c>
      <c r="P29">
        <v>624.01450671423504</v>
      </c>
    </row>
    <row r="30" spans="1:16" x14ac:dyDescent="0.2">
      <c r="A30">
        <v>6</v>
      </c>
      <c r="B30" t="s">
        <v>51</v>
      </c>
      <c r="C30">
        <v>190</v>
      </c>
      <c r="D30" t="s">
        <v>31</v>
      </c>
      <c r="E30">
        <v>1</v>
      </c>
      <c r="F30" t="s">
        <v>10</v>
      </c>
      <c r="G30">
        <v>24</v>
      </c>
      <c r="H30" t="s">
        <v>32</v>
      </c>
      <c r="I30">
        <v>298</v>
      </c>
      <c r="J30" t="s">
        <v>33</v>
      </c>
      <c r="K30">
        <v>3</v>
      </c>
      <c r="L30" t="s">
        <v>55</v>
      </c>
      <c r="M30">
        <v>2005</v>
      </c>
      <c r="N30">
        <v>521.39341101383104</v>
      </c>
      <c r="O30">
        <v>706.87242079355804</v>
      </c>
      <c r="P30">
        <v>384.97804314478702</v>
      </c>
    </row>
    <row r="31" spans="1:16" x14ac:dyDescent="0.2">
      <c r="A31">
        <v>6</v>
      </c>
      <c r="B31" t="s">
        <v>51</v>
      </c>
      <c r="C31">
        <v>190</v>
      </c>
      <c r="D31" t="s">
        <v>31</v>
      </c>
      <c r="E31">
        <v>2</v>
      </c>
      <c r="F31" t="s">
        <v>11</v>
      </c>
      <c r="G31">
        <v>24</v>
      </c>
      <c r="H31" t="s">
        <v>32</v>
      </c>
      <c r="I31">
        <v>298</v>
      </c>
      <c r="J31" t="s">
        <v>33</v>
      </c>
      <c r="K31">
        <v>3</v>
      </c>
      <c r="L31" t="s">
        <v>55</v>
      </c>
      <c r="M31">
        <v>2005</v>
      </c>
      <c r="N31">
        <v>732.67392786778703</v>
      </c>
      <c r="O31">
        <v>943.86857727030201</v>
      </c>
      <c r="P31">
        <v>549.06765676836801</v>
      </c>
    </row>
    <row r="32" spans="1:16" x14ac:dyDescent="0.2">
      <c r="A32">
        <v>6</v>
      </c>
      <c r="B32" t="s">
        <v>51</v>
      </c>
      <c r="C32">
        <v>190</v>
      </c>
      <c r="D32" t="s">
        <v>31</v>
      </c>
      <c r="E32">
        <v>1</v>
      </c>
      <c r="F32" t="s">
        <v>10</v>
      </c>
      <c r="G32">
        <v>24</v>
      </c>
      <c r="H32" t="s">
        <v>32</v>
      </c>
      <c r="I32">
        <v>298</v>
      </c>
      <c r="J32" t="s">
        <v>33</v>
      </c>
      <c r="K32">
        <v>3</v>
      </c>
      <c r="L32" t="s">
        <v>55</v>
      </c>
      <c r="M32">
        <v>2004</v>
      </c>
      <c r="N32">
        <v>545.34931579684201</v>
      </c>
      <c r="O32">
        <v>740.48973100715295</v>
      </c>
      <c r="P32">
        <v>403.68898581909201</v>
      </c>
    </row>
    <row r="33" spans="1:16" x14ac:dyDescent="0.2">
      <c r="A33">
        <v>6</v>
      </c>
      <c r="B33" t="s">
        <v>51</v>
      </c>
      <c r="C33">
        <v>190</v>
      </c>
      <c r="D33" t="s">
        <v>31</v>
      </c>
      <c r="E33">
        <v>2</v>
      </c>
      <c r="F33" t="s">
        <v>11</v>
      </c>
      <c r="G33">
        <v>24</v>
      </c>
      <c r="H33" t="s">
        <v>32</v>
      </c>
      <c r="I33">
        <v>298</v>
      </c>
      <c r="J33" t="s">
        <v>33</v>
      </c>
      <c r="K33">
        <v>3</v>
      </c>
      <c r="L33" t="s">
        <v>55</v>
      </c>
      <c r="M33">
        <v>2004</v>
      </c>
      <c r="N33">
        <v>765.04026157276405</v>
      </c>
      <c r="O33">
        <v>991.45674782113099</v>
      </c>
      <c r="P33">
        <v>571.85699338547499</v>
      </c>
    </row>
    <row r="34" spans="1:16" x14ac:dyDescent="0.2">
      <c r="A34">
        <v>6</v>
      </c>
      <c r="B34" t="s">
        <v>51</v>
      </c>
      <c r="C34">
        <v>190</v>
      </c>
      <c r="D34" t="s">
        <v>31</v>
      </c>
      <c r="E34">
        <v>1</v>
      </c>
      <c r="F34" t="s">
        <v>10</v>
      </c>
      <c r="G34">
        <v>24</v>
      </c>
      <c r="H34" t="s">
        <v>32</v>
      </c>
      <c r="I34">
        <v>298</v>
      </c>
      <c r="J34" t="s">
        <v>33</v>
      </c>
      <c r="K34">
        <v>3</v>
      </c>
      <c r="L34" t="s">
        <v>55</v>
      </c>
      <c r="M34">
        <v>2006</v>
      </c>
      <c r="N34">
        <v>508.35550327220199</v>
      </c>
      <c r="O34">
        <v>688.37594225734199</v>
      </c>
      <c r="P34">
        <v>378.55923084096401</v>
      </c>
    </row>
    <row r="35" spans="1:16" x14ac:dyDescent="0.2">
      <c r="A35">
        <v>6</v>
      </c>
      <c r="B35" t="s">
        <v>51</v>
      </c>
      <c r="C35">
        <v>190</v>
      </c>
      <c r="D35" t="s">
        <v>31</v>
      </c>
      <c r="E35">
        <v>2</v>
      </c>
      <c r="F35" t="s">
        <v>11</v>
      </c>
      <c r="G35">
        <v>24</v>
      </c>
      <c r="H35" t="s">
        <v>32</v>
      </c>
      <c r="I35">
        <v>298</v>
      </c>
      <c r="J35" t="s">
        <v>33</v>
      </c>
      <c r="K35">
        <v>3</v>
      </c>
      <c r="L35" t="s">
        <v>55</v>
      </c>
      <c r="M35">
        <v>2006</v>
      </c>
      <c r="N35">
        <v>715.48697116920005</v>
      </c>
      <c r="O35">
        <v>929.96320336071801</v>
      </c>
      <c r="P35">
        <v>530.02686641760499</v>
      </c>
    </row>
    <row r="36" spans="1:16" x14ac:dyDescent="0.2">
      <c r="A36">
        <v>6</v>
      </c>
      <c r="B36" t="s">
        <v>51</v>
      </c>
      <c r="C36">
        <v>190</v>
      </c>
      <c r="D36" t="s">
        <v>31</v>
      </c>
      <c r="E36">
        <v>1</v>
      </c>
      <c r="F36" t="s">
        <v>10</v>
      </c>
      <c r="G36">
        <v>24</v>
      </c>
      <c r="H36" t="s">
        <v>32</v>
      </c>
      <c r="I36">
        <v>298</v>
      </c>
      <c r="J36" t="s">
        <v>33</v>
      </c>
      <c r="K36">
        <v>3</v>
      </c>
      <c r="L36" t="s">
        <v>55</v>
      </c>
      <c r="M36">
        <v>2007</v>
      </c>
      <c r="N36">
        <v>503.73883592377803</v>
      </c>
      <c r="O36">
        <v>680.62804931642802</v>
      </c>
      <c r="P36">
        <v>376.79109378134899</v>
      </c>
    </row>
    <row r="37" spans="1:16" x14ac:dyDescent="0.2">
      <c r="A37">
        <v>6</v>
      </c>
      <c r="B37" t="s">
        <v>51</v>
      </c>
      <c r="C37">
        <v>190</v>
      </c>
      <c r="D37" t="s">
        <v>31</v>
      </c>
      <c r="E37">
        <v>2</v>
      </c>
      <c r="F37" t="s">
        <v>11</v>
      </c>
      <c r="G37">
        <v>24</v>
      </c>
      <c r="H37" t="s">
        <v>32</v>
      </c>
      <c r="I37">
        <v>298</v>
      </c>
      <c r="J37" t="s">
        <v>33</v>
      </c>
      <c r="K37">
        <v>3</v>
      </c>
      <c r="L37" t="s">
        <v>55</v>
      </c>
      <c r="M37">
        <v>2007</v>
      </c>
      <c r="N37">
        <v>710.00624482742103</v>
      </c>
      <c r="O37">
        <v>924.43518019446196</v>
      </c>
      <c r="P37">
        <v>525.07078350990798</v>
      </c>
    </row>
    <row r="38" spans="1:16" x14ac:dyDescent="0.2">
      <c r="A38">
        <v>6</v>
      </c>
      <c r="B38" t="s">
        <v>51</v>
      </c>
      <c r="C38">
        <v>190</v>
      </c>
      <c r="D38" t="s">
        <v>31</v>
      </c>
      <c r="E38">
        <v>1</v>
      </c>
      <c r="F38" t="s">
        <v>10</v>
      </c>
      <c r="G38">
        <v>24</v>
      </c>
      <c r="H38" t="s">
        <v>32</v>
      </c>
      <c r="I38">
        <v>298</v>
      </c>
      <c r="J38" t="s">
        <v>33</v>
      </c>
      <c r="K38">
        <v>3</v>
      </c>
      <c r="L38" t="s">
        <v>55</v>
      </c>
      <c r="M38">
        <v>2008</v>
      </c>
      <c r="N38">
        <v>493.972023821768</v>
      </c>
      <c r="O38">
        <v>664.00081781364804</v>
      </c>
      <c r="P38">
        <v>368.85912259869099</v>
      </c>
    </row>
    <row r="39" spans="1:16" x14ac:dyDescent="0.2">
      <c r="A39">
        <v>6</v>
      </c>
      <c r="B39" t="s">
        <v>51</v>
      </c>
      <c r="C39">
        <v>190</v>
      </c>
      <c r="D39" t="s">
        <v>31</v>
      </c>
      <c r="E39">
        <v>2</v>
      </c>
      <c r="F39" t="s">
        <v>11</v>
      </c>
      <c r="G39">
        <v>24</v>
      </c>
      <c r="H39" t="s">
        <v>32</v>
      </c>
      <c r="I39">
        <v>298</v>
      </c>
      <c r="J39" t="s">
        <v>33</v>
      </c>
      <c r="K39">
        <v>3</v>
      </c>
      <c r="L39" t="s">
        <v>55</v>
      </c>
      <c r="M39">
        <v>2008</v>
      </c>
      <c r="N39">
        <v>696.95789676826098</v>
      </c>
      <c r="O39">
        <v>917.10890774558902</v>
      </c>
      <c r="P39">
        <v>517.52920067420803</v>
      </c>
    </row>
    <row r="40" spans="1:16" x14ac:dyDescent="0.2">
      <c r="A40">
        <v>6</v>
      </c>
      <c r="B40" t="s">
        <v>51</v>
      </c>
      <c r="C40">
        <v>190</v>
      </c>
      <c r="D40" t="s">
        <v>31</v>
      </c>
      <c r="E40">
        <v>1</v>
      </c>
      <c r="F40" t="s">
        <v>10</v>
      </c>
      <c r="G40">
        <v>24</v>
      </c>
      <c r="H40" t="s">
        <v>32</v>
      </c>
      <c r="I40">
        <v>298</v>
      </c>
      <c r="J40" t="s">
        <v>33</v>
      </c>
      <c r="K40">
        <v>3</v>
      </c>
      <c r="L40" t="s">
        <v>55</v>
      </c>
      <c r="M40">
        <v>2009</v>
      </c>
      <c r="N40">
        <v>481.262758765863</v>
      </c>
      <c r="O40">
        <v>650.73830610480195</v>
      </c>
      <c r="P40">
        <v>361.25050307521502</v>
      </c>
    </row>
    <row r="41" spans="1:16" x14ac:dyDescent="0.2">
      <c r="A41">
        <v>6</v>
      </c>
      <c r="B41" t="s">
        <v>51</v>
      </c>
      <c r="C41">
        <v>190</v>
      </c>
      <c r="D41" t="s">
        <v>31</v>
      </c>
      <c r="E41">
        <v>2</v>
      </c>
      <c r="F41" t="s">
        <v>11</v>
      </c>
      <c r="G41">
        <v>24</v>
      </c>
      <c r="H41" t="s">
        <v>32</v>
      </c>
      <c r="I41">
        <v>298</v>
      </c>
      <c r="J41" t="s">
        <v>33</v>
      </c>
      <c r="K41">
        <v>3</v>
      </c>
      <c r="L41" t="s">
        <v>55</v>
      </c>
      <c r="M41">
        <v>2009</v>
      </c>
      <c r="N41">
        <v>679.37223586386801</v>
      </c>
      <c r="O41">
        <v>891.87150996047706</v>
      </c>
      <c r="P41">
        <v>510.07108584523701</v>
      </c>
    </row>
    <row r="42" spans="1:16" x14ac:dyDescent="0.2">
      <c r="A42">
        <v>6</v>
      </c>
      <c r="B42" t="s">
        <v>51</v>
      </c>
      <c r="C42">
        <v>190</v>
      </c>
      <c r="D42" t="s">
        <v>31</v>
      </c>
      <c r="E42">
        <v>1</v>
      </c>
      <c r="F42" t="s">
        <v>10</v>
      </c>
      <c r="G42">
        <v>24</v>
      </c>
      <c r="H42" t="s">
        <v>32</v>
      </c>
      <c r="I42">
        <v>298</v>
      </c>
      <c r="J42" t="s">
        <v>33</v>
      </c>
      <c r="K42">
        <v>3</v>
      </c>
      <c r="L42" t="s">
        <v>55</v>
      </c>
      <c r="M42">
        <v>2010</v>
      </c>
      <c r="N42">
        <v>468.75829698704501</v>
      </c>
      <c r="O42">
        <v>632.93195871232297</v>
      </c>
      <c r="P42">
        <v>352.42643128427301</v>
      </c>
    </row>
    <row r="43" spans="1:16" x14ac:dyDescent="0.2">
      <c r="A43">
        <v>6</v>
      </c>
      <c r="B43" t="s">
        <v>51</v>
      </c>
      <c r="C43">
        <v>190</v>
      </c>
      <c r="D43" t="s">
        <v>31</v>
      </c>
      <c r="E43">
        <v>2</v>
      </c>
      <c r="F43" t="s">
        <v>11</v>
      </c>
      <c r="G43">
        <v>24</v>
      </c>
      <c r="H43" t="s">
        <v>32</v>
      </c>
      <c r="I43">
        <v>298</v>
      </c>
      <c r="J43" t="s">
        <v>33</v>
      </c>
      <c r="K43">
        <v>3</v>
      </c>
      <c r="L43" t="s">
        <v>55</v>
      </c>
      <c r="M43">
        <v>2010</v>
      </c>
      <c r="N43">
        <v>661.96617702219999</v>
      </c>
      <c r="O43">
        <v>855.78429575397297</v>
      </c>
      <c r="P43">
        <v>499.64996411778901</v>
      </c>
    </row>
    <row r="44" spans="1:16" x14ac:dyDescent="0.2">
      <c r="A44">
        <v>6</v>
      </c>
      <c r="B44" t="s">
        <v>51</v>
      </c>
      <c r="C44">
        <v>190</v>
      </c>
      <c r="D44" t="s">
        <v>31</v>
      </c>
      <c r="E44">
        <v>1</v>
      </c>
      <c r="F44" t="s">
        <v>10</v>
      </c>
      <c r="G44">
        <v>24</v>
      </c>
      <c r="H44" t="s">
        <v>32</v>
      </c>
      <c r="I44">
        <v>298</v>
      </c>
      <c r="J44" t="s">
        <v>33</v>
      </c>
      <c r="K44">
        <v>3</v>
      </c>
      <c r="L44" t="s">
        <v>55</v>
      </c>
      <c r="M44">
        <v>2011</v>
      </c>
      <c r="N44">
        <v>455.39833821595499</v>
      </c>
      <c r="O44">
        <v>616.32869326858895</v>
      </c>
      <c r="P44">
        <v>337.690256254963</v>
      </c>
    </row>
    <row r="45" spans="1:16" x14ac:dyDescent="0.2">
      <c r="A45">
        <v>6</v>
      </c>
      <c r="B45" t="s">
        <v>51</v>
      </c>
      <c r="C45">
        <v>190</v>
      </c>
      <c r="D45" t="s">
        <v>31</v>
      </c>
      <c r="E45">
        <v>2</v>
      </c>
      <c r="F45" t="s">
        <v>11</v>
      </c>
      <c r="G45">
        <v>24</v>
      </c>
      <c r="H45" t="s">
        <v>32</v>
      </c>
      <c r="I45">
        <v>298</v>
      </c>
      <c r="J45" t="s">
        <v>33</v>
      </c>
      <c r="K45">
        <v>3</v>
      </c>
      <c r="L45" t="s">
        <v>55</v>
      </c>
      <c r="M45">
        <v>2011</v>
      </c>
      <c r="N45">
        <v>643.32981554812602</v>
      </c>
      <c r="O45">
        <v>828.04139088131205</v>
      </c>
      <c r="P45">
        <v>478.52107195322901</v>
      </c>
    </row>
    <row r="46" spans="1:16" x14ac:dyDescent="0.2">
      <c r="A46">
        <v>6</v>
      </c>
      <c r="B46" t="s">
        <v>51</v>
      </c>
      <c r="C46">
        <v>190</v>
      </c>
      <c r="D46" t="s">
        <v>31</v>
      </c>
      <c r="E46">
        <v>1</v>
      </c>
      <c r="F46" t="s">
        <v>10</v>
      </c>
      <c r="G46">
        <v>24</v>
      </c>
      <c r="H46" t="s">
        <v>32</v>
      </c>
      <c r="I46">
        <v>298</v>
      </c>
      <c r="J46" t="s">
        <v>33</v>
      </c>
      <c r="K46">
        <v>3</v>
      </c>
      <c r="L46" t="s">
        <v>55</v>
      </c>
      <c r="M46">
        <v>2012</v>
      </c>
      <c r="N46">
        <v>435.574003114986</v>
      </c>
      <c r="O46">
        <v>593.765944890627</v>
      </c>
      <c r="P46">
        <v>313.141230405155</v>
      </c>
    </row>
    <row r="47" spans="1:16" x14ac:dyDescent="0.2">
      <c r="A47">
        <v>6</v>
      </c>
      <c r="B47" t="s">
        <v>51</v>
      </c>
      <c r="C47">
        <v>190</v>
      </c>
      <c r="D47" t="s">
        <v>31</v>
      </c>
      <c r="E47">
        <v>2</v>
      </c>
      <c r="F47" t="s">
        <v>11</v>
      </c>
      <c r="G47">
        <v>24</v>
      </c>
      <c r="H47" t="s">
        <v>32</v>
      </c>
      <c r="I47">
        <v>298</v>
      </c>
      <c r="J47" t="s">
        <v>33</v>
      </c>
      <c r="K47">
        <v>3</v>
      </c>
      <c r="L47" t="s">
        <v>55</v>
      </c>
      <c r="M47">
        <v>2012</v>
      </c>
      <c r="N47">
        <v>615.42876245665502</v>
      </c>
      <c r="O47">
        <v>798.73356373633601</v>
      </c>
      <c r="P47">
        <v>446.63914475488502</v>
      </c>
    </row>
    <row r="48" spans="1:16" x14ac:dyDescent="0.2">
      <c r="A48">
        <v>6</v>
      </c>
      <c r="B48" t="s">
        <v>51</v>
      </c>
      <c r="C48">
        <v>190</v>
      </c>
      <c r="D48" t="s">
        <v>31</v>
      </c>
      <c r="E48">
        <v>1</v>
      </c>
      <c r="F48" t="s">
        <v>10</v>
      </c>
      <c r="G48">
        <v>24</v>
      </c>
      <c r="H48" t="s">
        <v>32</v>
      </c>
      <c r="I48">
        <v>298</v>
      </c>
      <c r="J48" t="s">
        <v>33</v>
      </c>
      <c r="K48">
        <v>3</v>
      </c>
      <c r="L48" t="s">
        <v>55</v>
      </c>
      <c r="M48">
        <v>2013</v>
      </c>
      <c r="N48">
        <v>402.401968846898</v>
      </c>
      <c r="O48">
        <v>553.27281918432197</v>
      </c>
      <c r="P48">
        <v>285.66739948915</v>
      </c>
    </row>
    <row r="49" spans="1:16" x14ac:dyDescent="0.2">
      <c r="A49">
        <v>6</v>
      </c>
      <c r="B49" t="s">
        <v>51</v>
      </c>
      <c r="C49">
        <v>190</v>
      </c>
      <c r="D49" t="s">
        <v>31</v>
      </c>
      <c r="E49">
        <v>2</v>
      </c>
      <c r="F49" t="s">
        <v>11</v>
      </c>
      <c r="G49">
        <v>24</v>
      </c>
      <c r="H49" t="s">
        <v>32</v>
      </c>
      <c r="I49">
        <v>298</v>
      </c>
      <c r="J49" t="s">
        <v>33</v>
      </c>
      <c r="K49">
        <v>3</v>
      </c>
      <c r="L49" t="s">
        <v>55</v>
      </c>
      <c r="M49">
        <v>2013</v>
      </c>
      <c r="N49">
        <v>568.47767656708004</v>
      </c>
      <c r="O49">
        <v>735.56882547458201</v>
      </c>
      <c r="P49">
        <v>400.75646989581702</v>
      </c>
    </row>
    <row r="50" spans="1:16" x14ac:dyDescent="0.2">
      <c r="A50">
        <v>6</v>
      </c>
      <c r="B50" t="s">
        <v>51</v>
      </c>
      <c r="C50">
        <v>190</v>
      </c>
      <c r="D50" t="s">
        <v>31</v>
      </c>
      <c r="E50">
        <v>1</v>
      </c>
      <c r="F50" t="s">
        <v>10</v>
      </c>
      <c r="G50">
        <v>24</v>
      </c>
      <c r="H50" t="s">
        <v>32</v>
      </c>
      <c r="I50">
        <v>298</v>
      </c>
      <c r="J50" t="s">
        <v>33</v>
      </c>
      <c r="K50">
        <v>3</v>
      </c>
      <c r="L50" t="s">
        <v>55</v>
      </c>
      <c r="M50">
        <v>2014</v>
      </c>
      <c r="N50">
        <v>364.496989372521</v>
      </c>
      <c r="O50">
        <v>508.95745465372102</v>
      </c>
      <c r="P50">
        <v>251.24263197768499</v>
      </c>
    </row>
    <row r="51" spans="1:16" x14ac:dyDescent="0.2">
      <c r="A51">
        <v>6</v>
      </c>
      <c r="B51" t="s">
        <v>51</v>
      </c>
      <c r="C51">
        <v>190</v>
      </c>
      <c r="D51" t="s">
        <v>31</v>
      </c>
      <c r="E51">
        <v>2</v>
      </c>
      <c r="F51" t="s">
        <v>11</v>
      </c>
      <c r="G51">
        <v>24</v>
      </c>
      <c r="H51" t="s">
        <v>32</v>
      </c>
      <c r="I51">
        <v>298</v>
      </c>
      <c r="J51" t="s">
        <v>33</v>
      </c>
      <c r="K51">
        <v>3</v>
      </c>
      <c r="L51" t="s">
        <v>55</v>
      </c>
      <c r="M51">
        <v>2014</v>
      </c>
      <c r="N51">
        <v>514.82541368700299</v>
      </c>
      <c r="O51">
        <v>678.25229168327496</v>
      </c>
      <c r="P51">
        <v>356.751057583202</v>
      </c>
    </row>
    <row r="52" spans="1:16" x14ac:dyDescent="0.2">
      <c r="A52">
        <v>6</v>
      </c>
      <c r="B52" t="s">
        <v>51</v>
      </c>
      <c r="C52">
        <v>190</v>
      </c>
      <c r="D52" t="s">
        <v>31</v>
      </c>
      <c r="E52">
        <v>1</v>
      </c>
      <c r="F52" t="s">
        <v>10</v>
      </c>
      <c r="G52">
        <v>24</v>
      </c>
      <c r="H52" t="s">
        <v>32</v>
      </c>
      <c r="I52">
        <v>298</v>
      </c>
      <c r="J52" t="s">
        <v>33</v>
      </c>
      <c r="K52">
        <v>3</v>
      </c>
      <c r="L52" t="s">
        <v>55</v>
      </c>
      <c r="M52">
        <v>2016</v>
      </c>
      <c r="N52">
        <v>309.48945265761699</v>
      </c>
      <c r="O52">
        <v>450.05651231941403</v>
      </c>
      <c r="P52">
        <v>200.56831127027999</v>
      </c>
    </row>
    <row r="53" spans="1:16" x14ac:dyDescent="0.2">
      <c r="A53">
        <v>6</v>
      </c>
      <c r="B53" t="s">
        <v>51</v>
      </c>
      <c r="C53">
        <v>190</v>
      </c>
      <c r="D53" t="s">
        <v>31</v>
      </c>
      <c r="E53">
        <v>2</v>
      </c>
      <c r="F53" t="s">
        <v>11</v>
      </c>
      <c r="G53">
        <v>24</v>
      </c>
      <c r="H53" t="s">
        <v>32</v>
      </c>
      <c r="I53">
        <v>298</v>
      </c>
      <c r="J53" t="s">
        <v>33</v>
      </c>
      <c r="K53">
        <v>3</v>
      </c>
      <c r="L53" t="s">
        <v>55</v>
      </c>
      <c r="M53">
        <v>2016</v>
      </c>
      <c r="N53">
        <v>437.198728963679</v>
      </c>
      <c r="O53">
        <v>621.00124292504495</v>
      </c>
      <c r="P53">
        <v>276.16876869565698</v>
      </c>
    </row>
    <row r="54" spans="1:16" x14ac:dyDescent="0.2">
      <c r="A54">
        <v>6</v>
      </c>
      <c r="B54" t="s">
        <v>51</v>
      </c>
      <c r="C54">
        <v>190</v>
      </c>
      <c r="D54" t="s">
        <v>31</v>
      </c>
      <c r="E54">
        <v>1</v>
      </c>
      <c r="F54" t="s">
        <v>10</v>
      </c>
      <c r="G54">
        <v>24</v>
      </c>
      <c r="H54" t="s">
        <v>32</v>
      </c>
      <c r="I54">
        <v>298</v>
      </c>
      <c r="J54" t="s">
        <v>33</v>
      </c>
      <c r="K54">
        <v>3</v>
      </c>
      <c r="L54" t="s">
        <v>55</v>
      </c>
      <c r="M54">
        <v>2015</v>
      </c>
      <c r="N54">
        <v>335.14570723050502</v>
      </c>
      <c r="O54">
        <v>465.91884097238301</v>
      </c>
      <c r="P54">
        <v>225.37090724624699</v>
      </c>
    </row>
    <row r="55" spans="1:16" x14ac:dyDescent="0.2">
      <c r="A55">
        <v>6</v>
      </c>
      <c r="B55" t="s">
        <v>51</v>
      </c>
      <c r="C55">
        <v>190</v>
      </c>
      <c r="D55" t="s">
        <v>31</v>
      </c>
      <c r="E55">
        <v>2</v>
      </c>
      <c r="F55" t="s">
        <v>11</v>
      </c>
      <c r="G55">
        <v>24</v>
      </c>
      <c r="H55" t="s">
        <v>32</v>
      </c>
      <c r="I55">
        <v>298</v>
      </c>
      <c r="J55" t="s">
        <v>33</v>
      </c>
      <c r="K55">
        <v>3</v>
      </c>
      <c r="L55" t="s">
        <v>55</v>
      </c>
      <c r="M55">
        <v>2015</v>
      </c>
      <c r="N55">
        <v>473.37373393145702</v>
      </c>
      <c r="O55">
        <v>646.88696290076302</v>
      </c>
      <c r="P55">
        <v>318.13043634672403</v>
      </c>
    </row>
    <row r="56" spans="1:16" x14ac:dyDescent="0.2">
      <c r="A56">
        <v>6</v>
      </c>
      <c r="B56" t="s">
        <v>51</v>
      </c>
      <c r="C56">
        <v>190</v>
      </c>
      <c r="D56" t="s">
        <v>31</v>
      </c>
      <c r="E56">
        <v>1</v>
      </c>
      <c r="F56" t="s">
        <v>10</v>
      </c>
      <c r="G56">
        <v>24</v>
      </c>
      <c r="H56" t="s">
        <v>32</v>
      </c>
      <c r="I56">
        <v>298</v>
      </c>
      <c r="J56" t="s">
        <v>33</v>
      </c>
      <c r="K56">
        <v>3</v>
      </c>
      <c r="L56" t="s">
        <v>55</v>
      </c>
      <c r="M56">
        <v>2018</v>
      </c>
      <c r="N56">
        <v>252.025578224106</v>
      </c>
      <c r="O56">
        <v>413.20071273207998</v>
      </c>
      <c r="P56">
        <v>141.420047078701</v>
      </c>
    </row>
    <row r="57" spans="1:16" x14ac:dyDescent="0.2">
      <c r="A57">
        <v>6</v>
      </c>
      <c r="B57" t="s">
        <v>51</v>
      </c>
      <c r="C57">
        <v>190</v>
      </c>
      <c r="D57" t="s">
        <v>31</v>
      </c>
      <c r="E57">
        <v>2</v>
      </c>
      <c r="F57" t="s">
        <v>11</v>
      </c>
      <c r="G57">
        <v>24</v>
      </c>
      <c r="H57" t="s">
        <v>32</v>
      </c>
      <c r="I57">
        <v>298</v>
      </c>
      <c r="J57" t="s">
        <v>33</v>
      </c>
      <c r="K57">
        <v>3</v>
      </c>
      <c r="L57" t="s">
        <v>55</v>
      </c>
      <c r="M57">
        <v>2018</v>
      </c>
      <c r="N57">
        <v>356.221377834983</v>
      </c>
      <c r="O57">
        <v>576.59890522150101</v>
      </c>
      <c r="P57">
        <v>193.64386725118601</v>
      </c>
    </row>
    <row r="58" spans="1:16" x14ac:dyDescent="0.2">
      <c r="A58">
        <v>6</v>
      </c>
      <c r="B58" t="s">
        <v>51</v>
      </c>
      <c r="C58">
        <v>190</v>
      </c>
      <c r="D58" t="s">
        <v>31</v>
      </c>
      <c r="E58">
        <v>1</v>
      </c>
      <c r="F58" t="s">
        <v>10</v>
      </c>
      <c r="G58">
        <v>24</v>
      </c>
      <c r="H58" t="s">
        <v>32</v>
      </c>
      <c r="I58">
        <v>298</v>
      </c>
      <c r="J58" t="s">
        <v>33</v>
      </c>
      <c r="K58">
        <v>3</v>
      </c>
      <c r="L58" t="s">
        <v>55</v>
      </c>
      <c r="M58">
        <v>2017</v>
      </c>
      <c r="N58">
        <v>277.70929180675802</v>
      </c>
      <c r="O58">
        <v>427.39953770836399</v>
      </c>
      <c r="P58">
        <v>168.083706553958</v>
      </c>
    </row>
    <row r="59" spans="1:16" x14ac:dyDescent="0.2">
      <c r="A59">
        <v>6</v>
      </c>
      <c r="B59" t="s">
        <v>51</v>
      </c>
      <c r="C59">
        <v>190</v>
      </c>
      <c r="D59" t="s">
        <v>31</v>
      </c>
      <c r="E59">
        <v>2</v>
      </c>
      <c r="F59" t="s">
        <v>11</v>
      </c>
      <c r="G59">
        <v>24</v>
      </c>
      <c r="H59" t="s">
        <v>32</v>
      </c>
      <c r="I59">
        <v>298</v>
      </c>
      <c r="J59" t="s">
        <v>33</v>
      </c>
      <c r="K59">
        <v>3</v>
      </c>
      <c r="L59" t="s">
        <v>55</v>
      </c>
      <c r="M59">
        <v>2017</v>
      </c>
      <c r="N59">
        <v>392.377986059801</v>
      </c>
      <c r="O59">
        <v>591.76356814149403</v>
      </c>
      <c r="P59">
        <v>234.38897654810501</v>
      </c>
    </row>
    <row r="60" spans="1:16" x14ac:dyDescent="0.2">
      <c r="A60">
        <v>6</v>
      </c>
      <c r="B60" t="s">
        <v>51</v>
      </c>
      <c r="C60">
        <v>190</v>
      </c>
      <c r="D60" t="s">
        <v>31</v>
      </c>
      <c r="E60">
        <v>1</v>
      </c>
      <c r="F60" t="s">
        <v>10</v>
      </c>
      <c r="G60">
        <v>24</v>
      </c>
      <c r="H60" t="s">
        <v>32</v>
      </c>
      <c r="I60">
        <v>298</v>
      </c>
      <c r="J60" t="s">
        <v>33</v>
      </c>
      <c r="K60">
        <v>3</v>
      </c>
      <c r="L60" t="s">
        <v>55</v>
      </c>
      <c r="M60">
        <v>2019</v>
      </c>
      <c r="N60">
        <v>239.47382090558301</v>
      </c>
      <c r="O60">
        <v>399.270906482893</v>
      </c>
      <c r="P60">
        <v>131.58165289230399</v>
      </c>
    </row>
    <row r="61" spans="1:16" x14ac:dyDescent="0.2">
      <c r="A61">
        <v>6</v>
      </c>
      <c r="B61" t="s">
        <v>51</v>
      </c>
      <c r="C61">
        <v>190</v>
      </c>
      <c r="D61" t="s">
        <v>31</v>
      </c>
      <c r="E61">
        <v>2</v>
      </c>
      <c r="F61" t="s">
        <v>11</v>
      </c>
      <c r="G61">
        <v>24</v>
      </c>
      <c r="H61" t="s">
        <v>32</v>
      </c>
      <c r="I61">
        <v>298</v>
      </c>
      <c r="J61" t="s">
        <v>33</v>
      </c>
      <c r="K61">
        <v>3</v>
      </c>
      <c r="L61" t="s">
        <v>55</v>
      </c>
      <c r="M61">
        <v>2019</v>
      </c>
      <c r="N61">
        <v>339.057760672185</v>
      </c>
      <c r="O61">
        <v>568.15800075663105</v>
      </c>
      <c r="P61">
        <v>178.77516918215699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64797-FE54-D343-8337-DFC8E2B145DA}">
  <dimension ref="A3:E35"/>
  <sheetViews>
    <sheetView topLeftCell="A3" workbookViewId="0">
      <selection activeCell="M26" sqref="M26"/>
    </sheetView>
  </sheetViews>
  <sheetFormatPr baseColWidth="10" defaultRowHeight="16" x14ac:dyDescent="0.2"/>
  <cols>
    <col min="1" max="1" width="13.1640625" bestFit="1" customWidth="1"/>
    <col min="2" max="2" width="15.5" bestFit="1" customWidth="1"/>
    <col min="3" max="3" width="12.1640625" bestFit="1" customWidth="1"/>
    <col min="4" max="4" width="12.1640625" hidden="1" customWidth="1"/>
    <col min="5" max="5" width="11.6640625" bestFit="1" customWidth="1"/>
  </cols>
  <sheetData>
    <row r="3" spans="1:5" x14ac:dyDescent="0.2">
      <c r="A3" s="2" t="s">
        <v>54</v>
      </c>
      <c r="B3" s="2" t="s">
        <v>53</v>
      </c>
    </row>
    <row r="4" spans="1:5" x14ac:dyDescent="0.2">
      <c r="A4" s="2" t="s">
        <v>52</v>
      </c>
      <c r="B4" t="s">
        <v>11</v>
      </c>
      <c r="C4" t="s">
        <v>10</v>
      </c>
      <c r="D4" t="s">
        <v>35</v>
      </c>
    </row>
    <row r="5" spans="1:5" x14ac:dyDescent="0.2">
      <c r="A5" s="3">
        <v>1990</v>
      </c>
      <c r="B5" s="4">
        <v>1391.8068738807599</v>
      </c>
      <c r="C5" s="4">
        <v>1007.33046098025</v>
      </c>
      <c r="D5" s="4">
        <v>1199.568667430505</v>
      </c>
      <c r="E5" s="11">
        <f>B5/C5</f>
        <v>1.3816785333051176</v>
      </c>
    </row>
    <row r="6" spans="1:5" x14ac:dyDescent="0.2">
      <c r="A6" s="3">
        <v>1991</v>
      </c>
      <c r="B6" s="4">
        <v>1303.86942845371</v>
      </c>
      <c r="C6" s="4">
        <v>945.50943656043603</v>
      </c>
      <c r="D6" s="4">
        <v>1124.689432507073</v>
      </c>
      <c r="E6" s="11">
        <f t="shared" ref="E6:E34" si="0">B6/C6</f>
        <v>1.3790126021342655</v>
      </c>
    </row>
    <row r="7" spans="1:5" x14ac:dyDescent="0.2">
      <c r="A7" s="3">
        <v>1992</v>
      </c>
      <c r="B7" s="4">
        <v>1236.8713669511701</v>
      </c>
      <c r="C7" s="4">
        <v>897.688694646675</v>
      </c>
      <c r="D7" s="4">
        <v>1067.2800307989226</v>
      </c>
      <c r="E7" s="11">
        <f t="shared" si="0"/>
        <v>1.3778399731746598</v>
      </c>
    </row>
    <row r="8" spans="1:5" x14ac:dyDescent="0.2">
      <c r="A8" s="3">
        <v>1993</v>
      </c>
      <c r="B8" s="4">
        <v>1181.6346558997</v>
      </c>
      <c r="C8" s="4">
        <v>857.84757895365601</v>
      </c>
      <c r="D8" s="4">
        <v>1019.741117426678</v>
      </c>
      <c r="E8" s="11">
        <f t="shared" si="0"/>
        <v>1.3774412668285168</v>
      </c>
    </row>
    <row r="9" spans="1:5" x14ac:dyDescent="0.2">
      <c r="A9" s="3">
        <v>1994</v>
      </c>
      <c r="B9" s="4">
        <v>1132.65496720027</v>
      </c>
      <c r="C9" s="4">
        <v>822.33082360259596</v>
      </c>
      <c r="D9" s="4">
        <v>977.49289540143297</v>
      </c>
      <c r="E9" s="11">
        <f t="shared" si="0"/>
        <v>1.3773714114693614</v>
      </c>
    </row>
    <row r="10" spans="1:5" x14ac:dyDescent="0.2">
      <c r="A10" s="3">
        <v>1995</v>
      </c>
      <c r="B10" s="4">
        <v>1087.85065609868</v>
      </c>
      <c r="C10" s="4">
        <v>789.300382975312</v>
      </c>
      <c r="D10" s="4">
        <v>938.57551953699601</v>
      </c>
      <c r="E10" s="11">
        <f t="shared" si="0"/>
        <v>1.3782467100775575</v>
      </c>
    </row>
    <row r="11" spans="1:5" x14ac:dyDescent="0.2">
      <c r="A11" s="3">
        <v>1996</v>
      </c>
      <c r="B11" s="4">
        <v>1045.1948086008099</v>
      </c>
      <c r="C11" s="4">
        <v>757.51102667967905</v>
      </c>
      <c r="D11" s="4">
        <v>901.35291764024441</v>
      </c>
      <c r="E11" s="11">
        <f t="shared" si="0"/>
        <v>1.3797750419318724</v>
      </c>
    </row>
    <row r="12" spans="1:5" x14ac:dyDescent="0.2">
      <c r="A12" s="3">
        <v>1997</v>
      </c>
      <c r="B12" s="4">
        <v>1005.10610339759</v>
      </c>
      <c r="C12" s="4">
        <v>727.30485425796803</v>
      </c>
      <c r="D12" s="4">
        <v>866.20547882777896</v>
      </c>
      <c r="E12" s="11">
        <f t="shared" si="0"/>
        <v>1.3819598446418295</v>
      </c>
    </row>
    <row r="13" spans="1:5" x14ac:dyDescent="0.2">
      <c r="A13" s="3">
        <v>1998</v>
      </c>
      <c r="B13" s="4">
        <v>967.25345705615302</v>
      </c>
      <c r="C13" s="4">
        <v>698.46331493809703</v>
      </c>
      <c r="D13" s="4">
        <v>832.85838599712497</v>
      </c>
      <c r="E13" s="11">
        <f t="shared" si="0"/>
        <v>1.3848307224866607</v>
      </c>
    </row>
    <row r="14" spans="1:5" x14ac:dyDescent="0.2">
      <c r="A14" s="3">
        <v>1999</v>
      </c>
      <c r="B14" s="4">
        <v>933.07509560907295</v>
      </c>
      <c r="C14" s="4">
        <v>672.30209726111104</v>
      </c>
      <c r="D14" s="4">
        <v>802.68859643509199</v>
      </c>
      <c r="E14" s="11">
        <f t="shared" si="0"/>
        <v>1.3878806854988612</v>
      </c>
    </row>
    <row r="15" spans="1:5" x14ac:dyDescent="0.2">
      <c r="A15" s="3">
        <v>2000</v>
      </c>
      <c r="B15" s="4">
        <v>896.78052442943795</v>
      </c>
      <c r="C15" s="4">
        <v>644.68489527592601</v>
      </c>
      <c r="D15" s="4">
        <v>770.73270985268198</v>
      </c>
      <c r="E15" s="11">
        <f t="shared" si="0"/>
        <v>1.391036971706332</v>
      </c>
    </row>
    <row r="16" spans="1:5" x14ac:dyDescent="0.2">
      <c r="A16" s="3">
        <v>2001</v>
      </c>
      <c r="B16" s="4">
        <v>862.98186923195601</v>
      </c>
      <c r="C16" s="4">
        <v>618.99150034643196</v>
      </c>
      <c r="D16" s="4">
        <v>740.98668478919399</v>
      </c>
      <c r="E16" s="11">
        <f t="shared" si="0"/>
        <v>1.3941740213701959</v>
      </c>
    </row>
    <row r="17" spans="1:5" x14ac:dyDescent="0.2">
      <c r="A17" s="3">
        <v>2002</v>
      </c>
      <c r="B17" s="4">
        <v>829.43043493376103</v>
      </c>
      <c r="C17" s="4">
        <v>593.56983042485194</v>
      </c>
      <c r="D17" s="4">
        <v>711.50013267930649</v>
      </c>
      <c r="E17" s="11">
        <f t="shared" si="0"/>
        <v>1.3973594890092209</v>
      </c>
    </row>
    <row r="18" spans="1:5" x14ac:dyDescent="0.2">
      <c r="A18" s="3">
        <v>2003</v>
      </c>
      <c r="B18" s="4">
        <v>797.93633780313996</v>
      </c>
      <c r="C18" s="4">
        <v>569.84153334201403</v>
      </c>
      <c r="D18" s="4">
        <v>683.888935572577</v>
      </c>
      <c r="E18" s="11">
        <f t="shared" si="0"/>
        <v>1.4002776054658435</v>
      </c>
    </row>
    <row r="19" spans="1:5" x14ac:dyDescent="0.2">
      <c r="A19" s="3">
        <v>2004</v>
      </c>
      <c r="B19" s="4">
        <v>765.04026157276405</v>
      </c>
      <c r="C19" s="4">
        <v>545.34931579684201</v>
      </c>
      <c r="D19" s="4">
        <v>655.19478868480303</v>
      </c>
      <c r="E19" s="11">
        <f t="shared" si="0"/>
        <v>1.4028444510926334</v>
      </c>
    </row>
    <row r="20" spans="1:5" x14ac:dyDescent="0.2">
      <c r="A20" s="3">
        <v>2005</v>
      </c>
      <c r="B20" s="4">
        <v>732.67392786778703</v>
      </c>
      <c r="C20" s="4">
        <v>521.39341101383104</v>
      </c>
      <c r="D20" s="4">
        <v>627.03366944080904</v>
      </c>
      <c r="E20" s="11">
        <f t="shared" si="0"/>
        <v>1.405222836328385</v>
      </c>
    </row>
    <row r="21" spans="1:5" x14ac:dyDescent="0.2">
      <c r="A21" s="3">
        <v>2006</v>
      </c>
      <c r="B21" s="4">
        <v>715.48697116920005</v>
      </c>
      <c r="C21" s="4">
        <v>508.35550327220199</v>
      </c>
      <c r="D21" s="4">
        <v>611.92123722070096</v>
      </c>
      <c r="E21" s="11">
        <f t="shared" si="0"/>
        <v>1.4074539698374984</v>
      </c>
    </row>
    <row r="22" spans="1:5" x14ac:dyDescent="0.2">
      <c r="A22" s="3">
        <v>2007</v>
      </c>
      <c r="B22" s="4">
        <v>710.00624482742103</v>
      </c>
      <c r="C22" s="4">
        <v>503.73883592377803</v>
      </c>
      <c r="D22" s="4">
        <v>606.87254037559956</v>
      </c>
      <c r="E22" s="11">
        <f t="shared" si="0"/>
        <v>1.4094729137279656</v>
      </c>
    </row>
    <row r="23" spans="1:5" x14ac:dyDescent="0.2">
      <c r="A23" s="3">
        <v>2008</v>
      </c>
      <c r="B23" s="4">
        <v>696.95789676826098</v>
      </c>
      <c r="C23" s="4">
        <v>493.972023821768</v>
      </c>
      <c r="D23" s="4">
        <v>595.46496029501452</v>
      </c>
      <c r="E23" s="11">
        <f t="shared" si="0"/>
        <v>1.4109258483426443</v>
      </c>
    </row>
    <row r="24" spans="1:5" x14ac:dyDescent="0.2">
      <c r="A24" s="3">
        <v>2009</v>
      </c>
      <c r="B24" s="4">
        <v>679.37223586386801</v>
      </c>
      <c r="C24" s="4">
        <v>481.262758765863</v>
      </c>
      <c r="D24" s="4">
        <v>580.31749731486548</v>
      </c>
      <c r="E24" s="11">
        <f t="shared" si="0"/>
        <v>1.4116451428862511</v>
      </c>
    </row>
    <row r="25" spans="1:5" x14ac:dyDescent="0.2">
      <c r="A25" s="3">
        <v>2010</v>
      </c>
      <c r="B25" s="4">
        <v>661.96617702219999</v>
      </c>
      <c r="C25" s="4">
        <v>468.75829698704501</v>
      </c>
      <c r="D25" s="4">
        <v>565.36223700462256</v>
      </c>
      <c r="E25" s="11">
        <f t="shared" si="0"/>
        <v>1.4121695152427236</v>
      </c>
    </row>
    <row r="26" spans="1:5" x14ac:dyDescent="0.2">
      <c r="A26" s="3">
        <v>2011</v>
      </c>
      <c r="B26" s="4">
        <v>643.32981554812602</v>
      </c>
      <c r="C26" s="4">
        <v>455.39833821595499</v>
      </c>
      <c r="D26" s="4">
        <v>549.36407688204054</v>
      </c>
      <c r="E26" s="11">
        <f t="shared" si="0"/>
        <v>1.4126749299709824</v>
      </c>
    </row>
    <row r="27" spans="1:5" x14ac:dyDescent="0.2">
      <c r="A27" s="3">
        <v>2012</v>
      </c>
      <c r="B27" s="4">
        <v>615.42876245665502</v>
      </c>
      <c r="C27" s="4">
        <v>435.574003114986</v>
      </c>
      <c r="D27" s="4">
        <v>525.50138278582051</v>
      </c>
      <c r="E27" s="11">
        <f t="shared" si="0"/>
        <v>1.412914356815252</v>
      </c>
    </row>
    <row r="28" spans="1:5" x14ac:dyDescent="0.2">
      <c r="A28" s="3">
        <v>2013</v>
      </c>
      <c r="B28" s="4">
        <v>568.47767656708004</v>
      </c>
      <c r="C28" s="4">
        <v>402.401968846898</v>
      </c>
      <c r="D28" s="4">
        <v>485.43982270698905</v>
      </c>
      <c r="E28" s="11">
        <f t="shared" si="0"/>
        <v>1.4127109720563245</v>
      </c>
    </row>
    <row r="29" spans="1:5" x14ac:dyDescent="0.2">
      <c r="A29" s="3">
        <v>2014</v>
      </c>
      <c r="B29" s="4">
        <v>514.82541368700299</v>
      </c>
      <c r="C29" s="4">
        <v>364.496989372521</v>
      </c>
      <c r="D29" s="4">
        <v>439.66120152976202</v>
      </c>
      <c r="E29" s="11">
        <f t="shared" si="0"/>
        <v>1.4124270671570465</v>
      </c>
    </row>
    <row r="30" spans="1:5" x14ac:dyDescent="0.2">
      <c r="A30" s="3">
        <v>2015</v>
      </c>
      <c r="B30" s="4">
        <v>473.37373393145702</v>
      </c>
      <c r="C30" s="4">
        <v>335.14570723050502</v>
      </c>
      <c r="D30" s="4">
        <v>404.25972058098102</v>
      </c>
      <c r="E30" s="11">
        <f t="shared" si="0"/>
        <v>1.4124415850144909</v>
      </c>
    </row>
    <row r="31" spans="1:5" x14ac:dyDescent="0.2">
      <c r="A31" s="5">
        <v>2016</v>
      </c>
      <c r="B31" s="6">
        <v>437.198728963679</v>
      </c>
      <c r="C31" s="6">
        <v>309.48945265761699</v>
      </c>
      <c r="D31" s="6">
        <v>373.34409081064803</v>
      </c>
      <c r="E31" s="12">
        <f t="shared" si="0"/>
        <v>1.4126450035999922</v>
      </c>
    </row>
    <row r="32" spans="1:5" x14ac:dyDescent="0.2">
      <c r="A32" s="5">
        <v>2017</v>
      </c>
      <c r="B32" s="6">
        <v>392.377986059801</v>
      </c>
      <c r="C32" s="6">
        <v>277.70929180675802</v>
      </c>
      <c r="D32" s="6">
        <v>335.04363893327951</v>
      </c>
      <c r="E32" s="12">
        <f t="shared" si="0"/>
        <v>1.4129091018417719</v>
      </c>
    </row>
    <row r="33" spans="1:5" x14ac:dyDescent="0.2">
      <c r="A33" s="3">
        <v>2018</v>
      </c>
      <c r="B33" s="4">
        <v>356.221377834983</v>
      </c>
      <c r="C33" s="4">
        <v>252.025578224106</v>
      </c>
      <c r="D33" s="4">
        <v>304.12347802954451</v>
      </c>
      <c r="E33" s="11">
        <f t="shared" si="0"/>
        <v>1.4134334314202985</v>
      </c>
    </row>
    <row r="34" spans="1:5" x14ac:dyDescent="0.2">
      <c r="A34" s="3">
        <v>2019</v>
      </c>
      <c r="B34" s="4">
        <v>339.057760672185</v>
      </c>
      <c r="C34" s="4">
        <v>239.47382090558301</v>
      </c>
      <c r="D34" s="4">
        <v>289.26579078888403</v>
      </c>
      <c r="E34" s="11">
        <f t="shared" si="0"/>
        <v>1.4158447858309522</v>
      </c>
    </row>
    <row r="35" spans="1:5" x14ac:dyDescent="0.2">
      <c r="A35" s="3" t="s">
        <v>35</v>
      </c>
      <c r="B35" s="4">
        <v>799.14138501195589</v>
      </c>
      <c r="C35" s="4">
        <v>573.24072420670882</v>
      </c>
      <c r="D35" s="4">
        <v>686.19105460933235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77FA6E-05A1-4141-A971-AFD3FA719AA0}">
  <dimension ref="A1:J11"/>
  <sheetViews>
    <sheetView zoomScale="174" workbookViewId="0">
      <selection activeCell="G18" sqref="G18"/>
    </sheetView>
  </sheetViews>
  <sheetFormatPr baseColWidth="10" defaultRowHeight="16" x14ac:dyDescent="0.2"/>
  <cols>
    <col min="4" max="4" width="12.33203125" customWidth="1"/>
    <col min="5" max="5" width="13.6640625" customWidth="1"/>
    <col min="6" max="6" width="16.5" customWidth="1"/>
  </cols>
  <sheetData>
    <row r="1" spans="1:10" ht="34" x14ac:dyDescent="0.2">
      <c r="A1" t="s">
        <v>0</v>
      </c>
      <c r="B1" t="s">
        <v>10</v>
      </c>
      <c r="C1" t="s">
        <v>11</v>
      </c>
      <c r="D1" s="14" t="s">
        <v>57</v>
      </c>
      <c r="E1" t="s">
        <v>59</v>
      </c>
      <c r="F1" s="14" t="s">
        <v>58</v>
      </c>
      <c r="G1" t="s">
        <v>60</v>
      </c>
    </row>
    <row r="2" spans="1:10" x14ac:dyDescent="0.2">
      <c r="A2" t="s">
        <v>1</v>
      </c>
      <c r="B2">
        <v>6.4</v>
      </c>
      <c r="C2">
        <v>9.3000000000000007</v>
      </c>
      <c r="D2">
        <f t="shared" ref="D2:D11" si="0">C2/B2</f>
        <v>1.453125</v>
      </c>
      <c r="E2">
        <f>RANK(D2,$D$2:$D$11)</f>
        <v>10</v>
      </c>
      <c r="F2">
        <v>1.5284751990202081</v>
      </c>
      <c r="G2">
        <f>RANK(F2,$F$2:$F$11)</f>
        <v>2</v>
      </c>
      <c r="I2" s="9"/>
      <c r="J2" s="9"/>
    </row>
    <row r="3" spans="1:10" x14ac:dyDescent="0.2">
      <c r="A3" t="s">
        <v>13</v>
      </c>
      <c r="B3">
        <v>5.8</v>
      </c>
      <c r="C3">
        <v>9.1</v>
      </c>
      <c r="D3">
        <f t="shared" si="0"/>
        <v>1.5689655172413792</v>
      </c>
      <c r="E3">
        <f t="shared" ref="E3:E11" si="1">RANK(D3,$D$2:$D$11)</f>
        <v>6</v>
      </c>
      <c r="F3">
        <v>1.3265895953757225</v>
      </c>
      <c r="G3">
        <f t="shared" ref="G3:G11" si="2">RANK(F3,$F$2:$F$11)</f>
        <v>3</v>
      </c>
      <c r="I3" s="9"/>
      <c r="J3" s="9"/>
    </row>
    <row r="4" spans="1:10" x14ac:dyDescent="0.2">
      <c r="A4" t="s">
        <v>2</v>
      </c>
      <c r="B4">
        <v>3.5</v>
      </c>
      <c r="C4">
        <v>9.6999999999999993</v>
      </c>
      <c r="D4" s="13">
        <f t="shared" si="0"/>
        <v>2.7714285714285714</v>
      </c>
      <c r="E4">
        <f t="shared" si="1"/>
        <v>1</v>
      </c>
      <c r="F4">
        <v>4.5999999999999996</v>
      </c>
      <c r="G4">
        <f t="shared" si="2"/>
        <v>1</v>
      </c>
      <c r="I4" s="9"/>
      <c r="J4" s="9"/>
    </row>
    <row r="5" spans="1:10" x14ac:dyDescent="0.2">
      <c r="A5" t="s">
        <v>3</v>
      </c>
      <c r="B5">
        <v>3.3</v>
      </c>
      <c r="C5">
        <v>5.9</v>
      </c>
      <c r="D5">
        <f t="shared" si="0"/>
        <v>1.7878787878787881</v>
      </c>
      <c r="E5">
        <f t="shared" si="1"/>
        <v>2</v>
      </c>
      <c r="F5">
        <v>1.0826086956521739</v>
      </c>
      <c r="G5">
        <f t="shared" si="2"/>
        <v>6</v>
      </c>
      <c r="I5" s="9"/>
      <c r="J5" s="9"/>
    </row>
    <row r="6" spans="1:10" x14ac:dyDescent="0.2">
      <c r="A6" t="s">
        <v>4</v>
      </c>
      <c r="B6">
        <v>4.0999999999999996</v>
      </c>
      <c r="C6">
        <v>6</v>
      </c>
      <c r="D6">
        <f t="shared" si="0"/>
        <v>1.4634146341463417</v>
      </c>
      <c r="E6">
        <f t="shared" si="1"/>
        <v>9</v>
      </c>
      <c r="F6">
        <v>1.2677345537757434</v>
      </c>
      <c r="G6">
        <f t="shared" si="2"/>
        <v>4</v>
      </c>
      <c r="I6" s="9"/>
      <c r="J6" s="9"/>
    </row>
    <row r="7" spans="1:10" x14ac:dyDescent="0.2">
      <c r="A7" t="s">
        <v>5</v>
      </c>
      <c r="B7">
        <v>2.9</v>
      </c>
      <c r="C7">
        <v>4.5</v>
      </c>
      <c r="D7">
        <f t="shared" si="0"/>
        <v>1.5517241379310345</v>
      </c>
      <c r="E7">
        <f t="shared" si="1"/>
        <v>7</v>
      </c>
      <c r="F7">
        <v>0.98016040523427606</v>
      </c>
      <c r="G7">
        <f t="shared" si="2"/>
        <v>10</v>
      </c>
      <c r="I7" s="9"/>
      <c r="J7" s="9"/>
    </row>
    <row r="8" spans="1:10" x14ac:dyDescent="0.2">
      <c r="A8" t="s">
        <v>6</v>
      </c>
      <c r="B8">
        <v>2.2999999999999998</v>
      </c>
      <c r="C8">
        <v>3.8</v>
      </c>
      <c r="D8">
        <f t="shared" si="0"/>
        <v>1.6521739130434783</v>
      </c>
      <c r="E8">
        <f t="shared" si="1"/>
        <v>5</v>
      </c>
      <c r="F8">
        <v>0.99442896935933145</v>
      </c>
      <c r="G8">
        <f t="shared" si="2"/>
        <v>9</v>
      </c>
      <c r="I8" s="9"/>
      <c r="J8" s="9"/>
    </row>
    <row r="9" spans="1:10" x14ac:dyDescent="0.2">
      <c r="A9" t="s">
        <v>7</v>
      </c>
      <c r="B9">
        <v>5.4</v>
      </c>
      <c r="C9">
        <v>9.1</v>
      </c>
      <c r="D9">
        <f t="shared" si="0"/>
        <v>1.6851851851851851</v>
      </c>
      <c r="E9">
        <f t="shared" si="1"/>
        <v>4</v>
      </c>
      <c r="F9">
        <v>1.0554123711340204</v>
      </c>
      <c r="G9">
        <f t="shared" si="2"/>
        <v>7</v>
      </c>
      <c r="I9" s="9"/>
      <c r="J9" s="9"/>
    </row>
    <row r="10" spans="1:10" x14ac:dyDescent="0.2">
      <c r="A10" t="s">
        <v>8</v>
      </c>
      <c r="B10">
        <v>4.2</v>
      </c>
      <c r="C10">
        <v>7.3</v>
      </c>
      <c r="D10">
        <f t="shared" si="0"/>
        <v>1.7380952380952379</v>
      </c>
      <c r="E10">
        <f t="shared" si="1"/>
        <v>3</v>
      </c>
      <c r="F10">
        <v>1.1907744874715263</v>
      </c>
      <c r="G10">
        <f t="shared" si="2"/>
        <v>5</v>
      </c>
      <c r="I10" s="9"/>
      <c r="J10" s="9"/>
    </row>
    <row r="11" spans="1:10" x14ac:dyDescent="0.2">
      <c r="A11" t="s">
        <v>9</v>
      </c>
      <c r="B11">
        <v>6.3</v>
      </c>
      <c r="C11">
        <v>9.3000000000000007</v>
      </c>
      <c r="D11">
        <f t="shared" si="0"/>
        <v>1.4761904761904763</v>
      </c>
      <c r="E11">
        <f t="shared" si="1"/>
        <v>8</v>
      </c>
      <c r="F11">
        <v>1.0243093922651931</v>
      </c>
      <c r="G11">
        <f t="shared" si="2"/>
        <v>8</v>
      </c>
      <c r="I11" s="9"/>
      <c r="J11" s="9"/>
    </row>
  </sheetData>
  <conditionalFormatting sqref="E2:E1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91B7A-8900-6D45-A065-47267F368CC3}">
  <dimension ref="A1:P61"/>
  <sheetViews>
    <sheetView workbookViewId="0">
      <selection activeCell="G17" sqref="G17"/>
    </sheetView>
  </sheetViews>
  <sheetFormatPr baseColWidth="10" defaultRowHeight="16" x14ac:dyDescent="0.2"/>
  <sheetData>
    <row r="1" spans="1:16" x14ac:dyDescent="0.2">
      <c r="A1" s="1" t="s">
        <v>14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  <c r="N1" s="1" t="s">
        <v>27</v>
      </c>
      <c r="O1" s="1" t="s">
        <v>28</v>
      </c>
      <c r="P1" s="1" t="s">
        <v>29</v>
      </c>
    </row>
    <row r="2" spans="1:16" x14ac:dyDescent="0.2">
      <c r="A2" s="1">
        <v>5</v>
      </c>
      <c r="B2" s="1" t="s">
        <v>30</v>
      </c>
      <c r="C2" s="1">
        <v>190</v>
      </c>
      <c r="D2" s="1" t="s">
        <v>31</v>
      </c>
      <c r="E2" s="1">
        <v>1</v>
      </c>
      <c r="F2" s="1" t="s">
        <v>10</v>
      </c>
      <c r="G2" s="1">
        <v>24</v>
      </c>
      <c r="H2" s="1" t="s">
        <v>32</v>
      </c>
      <c r="I2" s="1">
        <v>298</v>
      </c>
      <c r="J2" s="1" t="s">
        <v>33</v>
      </c>
      <c r="K2" s="1">
        <v>2</v>
      </c>
      <c r="L2" s="1" t="s">
        <v>34</v>
      </c>
      <c r="M2" s="1">
        <v>1990</v>
      </c>
      <c r="N2" s="1">
        <v>9.8746429999999996E-2</v>
      </c>
      <c r="O2" s="1">
        <v>0.13292743000000001</v>
      </c>
      <c r="P2" s="1">
        <v>7.3304010000000003E-2</v>
      </c>
    </row>
    <row r="3" spans="1:16" x14ac:dyDescent="0.2">
      <c r="A3" s="1">
        <v>5</v>
      </c>
      <c r="B3" s="1" t="s">
        <v>30</v>
      </c>
      <c r="C3" s="1">
        <v>190</v>
      </c>
      <c r="D3" s="1" t="s">
        <v>31</v>
      </c>
      <c r="E3" s="1">
        <v>2</v>
      </c>
      <c r="F3" s="1" t="s">
        <v>11</v>
      </c>
      <c r="G3" s="1">
        <v>24</v>
      </c>
      <c r="H3" s="1" t="s">
        <v>32</v>
      </c>
      <c r="I3" s="1">
        <v>298</v>
      </c>
      <c r="J3" s="1" t="s">
        <v>33</v>
      </c>
      <c r="K3" s="1">
        <v>2</v>
      </c>
      <c r="L3" s="1" t="s">
        <v>34</v>
      </c>
      <c r="M3" s="1">
        <v>1990</v>
      </c>
      <c r="N3" s="1">
        <v>0.13631878</v>
      </c>
      <c r="O3" s="1">
        <v>0.15835108000000001</v>
      </c>
      <c r="P3" s="1">
        <v>0.11258118</v>
      </c>
    </row>
    <row r="4" spans="1:16" x14ac:dyDescent="0.2">
      <c r="A4" s="1">
        <v>5</v>
      </c>
      <c r="B4" s="1" t="s">
        <v>30</v>
      </c>
      <c r="C4" s="1">
        <v>190</v>
      </c>
      <c r="D4" s="1" t="s">
        <v>31</v>
      </c>
      <c r="E4" s="1">
        <v>1</v>
      </c>
      <c r="F4" s="1" t="s">
        <v>10</v>
      </c>
      <c r="G4" s="1">
        <v>24</v>
      </c>
      <c r="H4" s="1" t="s">
        <v>32</v>
      </c>
      <c r="I4" s="1">
        <v>298</v>
      </c>
      <c r="J4" s="1" t="s">
        <v>33</v>
      </c>
      <c r="K4" s="1">
        <v>2</v>
      </c>
      <c r="L4" s="1" t="s">
        <v>34</v>
      </c>
      <c r="M4" s="1">
        <v>1992</v>
      </c>
      <c r="N4" s="1">
        <v>9.2687930000000002E-2</v>
      </c>
      <c r="O4" s="1">
        <v>0.12298405</v>
      </c>
      <c r="P4" s="1">
        <v>6.9507180000000002E-2</v>
      </c>
    </row>
    <row r="5" spans="1:16" x14ac:dyDescent="0.2">
      <c r="A5" s="1">
        <v>5</v>
      </c>
      <c r="B5" s="1" t="s">
        <v>30</v>
      </c>
      <c r="C5" s="1">
        <v>190</v>
      </c>
      <c r="D5" s="1" t="s">
        <v>31</v>
      </c>
      <c r="E5" s="1">
        <v>2</v>
      </c>
      <c r="F5" s="1" t="s">
        <v>11</v>
      </c>
      <c r="G5" s="1">
        <v>24</v>
      </c>
      <c r="H5" s="1" t="s">
        <v>32</v>
      </c>
      <c r="I5" s="1">
        <v>298</v>
      </c>
      <c r="J5" s="1" t="s">
        <v>33</v>
      </c>
      <c r="K5" s="1">
        <v>2</v>
      </c>
      <c r="L5" s="1" t="s">
        <v>34</v>
      </c>
      <c r="M5" s="1">
        <v>1992</v>
      </c>
      <c r="N5" s="1">
        <v>0.1319379</v>
      </c>
      <c r="O5" s="1">
        <v>0.15108785999999999</v>
      </c>
      <c r="P5" s="1">
        <v>0.11005224</v>
      </c>
    </row>
    <row r="6" spans="1:16" x14ac:dyDescent="0.2">
      <c r="A6" s="1">
        <v>5</v>
      </c>
      <c r="B6" s="1" t="s">
        <v>30</v>
      </c>
      <c r="C6" s="1">
        <v>190</v>
      </c>
      <c r="D6" s="1" t="s">
        <v>31</v>
      </c>
      <c r="E6" s="1">
        <v>1</v>
      </c>
      <c r="F6" s="1" t="s">
        <v>10</v>
      </c>
      <c r="G6" s="1">
        <v>24</v>
      </c>
      <c r="H6" s="1" t="s">
        <v>32</v>
      </c>
      <c r="I6" s="1">
        <v>298</v>
      </c>
      <c r="J6" s="1" t="s">
        <v>33</v>
      </c>
      <c r="K6" s="1">
        <v>2</v>
      </c>
      <c r="L6" s="1" t="s">
        <v>34</v>
      </c>
      <c r="M6" s="1">
        <v>1991</v>
      </c>
      <c r="N6" s="1">
        <v>9.6031729999999996E-2</v>
      </c>
      <c r="O6" s="1">
        <v>0.12879452999999999</v>
      </c>
      <c r="P6" s="1">
        <v>7.2064020000000006E-2</v>
      </c>
    </row>
    <row r="7" spans="1:16" x14ac:dyDescent="0.2">
      <c r="A7" s="1">
        <v>5</v>
      </c>
      <c r="B7" s="1" t="s">
        <v>30</v>
      </c>
      <c r="C7" s="1">
        <v>190</v>
      </c>
      <c r="D7" s="1" t="s">
        <v>31</v>
      </c>
      <c r="E7" s="1">
        <v>2</v>
      </c>
      <c r="F7" s="1" t="s">
        <v>11</v>
      </c>
      <c r="G7" s="1">
        <v>24</v>
      </c>
      <c r="H7" s="1" t="s">
        <v>32</v>
      </c>
      <c r="I7" s="1">
        <v>298</v>
      </c>
      <c r="J7" s="1" t="s">
        <v>33</v>
      </c>
      <c r="K7" s="1">
        <v>2</v>
      </c>
      <c r="L7" s="1" t="s">
        <v>34</v>
      </c>
      <c r="M7" s="1">
        <v>1991</v>
      </c>
      <c r="N7" s="1">
        <v>0.13461669000000001</v>
      </c>
      <c r="O7" s="1">
        <v>0.15507020999999999</v>
      </c>
      <c r="P7" s="1">
        <v>0.11124369000000001</v>
      </c>
    </row>
    <row r="8" spans="1:16" x14ac:dyDescent="0.2">
      <c r="A8" s="1">
        <v>5</v>
      </c>
      <c r="B8" s="1" t="s">
        <v>30</v>
      </c>
      <c r="C8" s="1">
        <v>190</v>
      </c>
      <c r="D8" s="1" t="s">
        <v>31</v>
      </c>
      <c r="E8" s="1">
        <v>1</v>
      </c>
      <c r="F8" s="1" t="s">
        <v>10</v>
      </c>
      <c r="G8" s="1">
        <v>24</v>
      </c>
      <c r="H8" s="1" t="s">
        <v>32</v>
      </c>
      <c r="I8" s="1">
        <v>298</v>
      </c>
      <c r="J8" s="1" t="s">
        <v>33</v>
      </c>
      <c r="K8" s="1">
        <v>2</v>
      </c>
      <c r="L8" s="1" t="s">
        <v>34</v>
      </c>
      <c r="M8" s="1">
        <v>1993</v>
      </c>
      <c r="N8" s="1">
        <v>8.9050760000000007E-2</v>
      </c>
      <c r="O8" s="1">
        <v>0.11851589999999999</v>
      </c>
      <c r="P8" s="1">
        <v>6.6917480000000001E-2</v>
      </c>
    </row>
    <row r="9" spans="1:16" x14ac:dyDescent="0.2">
      <c r="A9" s="1">
        <v>5</v>
      </c>
      <c r="B9" s="1" t="s">
        <v>30</v>
      </c>
      <c r="C9" s="1">
        <v>190</v>
      </c>
      <c r="D9" s="1" t="s">
        <v>31</v>
      </c>
      <c r="E9" s="1">
        <v>2</v>
      </c>
      <c r="F9" s="1" t="s">
        <v>11</v>
      </c>
      <c r="G9" s="1">
        <v>24</v>
      </c>
      <c r="H9" s="1" t="s">
        <v>32</v>
      </c>
      <c r="I9" s="1">
        <v>298</v>
      </c>
      <c r="J9" s="1" t="s">
        <v>33</v>
      </c>
      <c r="K9" s="1">
        <v>2</v>
      </c>
      <c r="L9" s="1" t="s">
        <v>34</v>
      </c>
      <c r="M9" s="1">
        <v>1993</v>
      </c>
      <c r="N9" s="1">
        <v>0.12860800999999999</v>
      </c>
      <c r="O9" s="1">
        <v>0.14634011999999999</v>
      </c>
      <c r="P9" s="1">
        <v>0.10823294999999999</v>
      </c>
    </row>
    <row r="10" spans="1:16" x14ac:dyDescent="0.2">
      <c r="A10" s="1">
        <v>5</v>
      </c>
      <c r="B10" s="1" t="s">
        <v>30</v>
      </c>
      <c r="C10" s="1">
        <v>190</v>
      </c>
      <c r="D10" s="1" t="s">
        <v>31</v>
      </c>
      <c r="E10" s="1">
        <v>1</v>
      </c>
      <c r="F10" s="1" t="s">
        <v>10</v>
      </c>
      <c r="G10" s="1">
        <v>24</v>
      </c>
      <c r="H10" s="1" t="s">
        <v>32</v>
      </c>
      <c r="I10" s="1">
        <v>298</v>
      </c>
      <c r="J10" s="1" t="s">
        <v>33</v>
      </c>
      <c r="K10" s="1">
        <v>2</v>
      </c>
      <c r="L10" s="1" t="s">
        <v>34</v>
      </c>
      <c r="M10" s="1">
        <v>1994</v>
      </c>
      <c r="N10" s="1">
        <v>8.529043E-2</v>
      </c>
      <c r="O10" s="1">
        <v>0.11282773</v>
      </c>
      <c r="P10" s="1">
        <v>6.463692E-2</v>
      </c>
    </row>
    <row r="11" spans="1:16" x14ac:dyDescent="0.2">
      <c r="A11" s="1">
        <v>5</v>
      </c>
      <c r="B11" s="1" t="s">
        <v>30</v>
      </c>
      <c r="C11" s="1">
        <v>190</v>
      </c>
      <c r="D11" s="1" t="s">
        <v>31</v>
      </c>
      <c r="E11" s="1">
        <v>2</v>
      </c>
      <c r="F11" s="1" t="s">
        <v>11</v>
      </c>
      <c r="G11" s="1">
        <v>24</v>
      </c>
      <c r="H11" s="1" t="s">
        <v>32</v>
      </c>
      <c r="I11" s="1">
        <v>298</v>
      </c>
      <c r="J11" s="1" t="s">
        <v>33</v>
      </c>
      <c r="K11" s="1">
        <v>2</v>
      </c>
      <c r="L11" s="1" t="s">
        <v>34</v>
      </c>
      <c r="M11" s="1">
        <v>1994</v>
      </c>
      <c r="N11" s="1">
        <v>0.12481241</v>
      </c>
      <c r="O11" s="1">
        <v>0.14142948</v>
      </c>
      <c r="P11" s="1">
        <v>0.10581175</v>
      </c>
    </row>
    <row r="12" spans="1:16" x14ac:dyDescent="0.2">
      <c r="A12" s="1">
        <v>5</v>
      </c>
      <c r="B12" s="1" t="s">
        <v>30</v>
      </c>
      <c r="C12" s="1">
        <v>190</v>
      </c>
      <c r="D12" s="1" t="s">
        <v>31</v>
      </c>
      <c r="E12" s="1">
        <v>1</v>
      </c>
      <c r="F12" s="1" t="s">
        <v>10</v>
      </c>
      <c r="G12" s="1">
        <v>24</v>
      </c>
      <c r="H12" s="1" t="s">
        <v>32</v>
      </c>
      <c r="I12" s="1">
        <v>298</v>
      </c>
      <c r="J12" s="1" t="s">
        <v>33</v>
      </c>
      <c r="K12" s="1">
        <v>2</v>
      </c>
      <c r="L12" s="1" t="s">
        <v>34</v>
      </c>
      <c r="M12" s="1">
        <v>1995</v>
      </c>
      <c r="N12" s="1">
        <v>8.150251E-2</v>
      </c>
      <c r="O12" s="1">
        <v>0.10736059000000001</v>
      </c>
      <c r="P12" s="1">
        <v>6.218274E-2</v>
      </c>
    </row>
    <row r="13" spans="1:16" x14ac:dyDescent="0.2">
      <c r="A13" s="1">
        <v>5</v>
      </c>
      <c r="B13" s="1" t="s">
        <v>30</v>
      </c>
      <c r="C13" s="1">
        <v>190</v>
      </c>
      <c r="D13" s="1" t="s">
        <v>31</v>
      </c>
      <c r="E13" s="1">
        <v>2</v>
      </c>
      <c r="F13" s="1" t="s">
        <v>11</v>
      </c>
      <c r="G13" s="1">
        <v>24</v>
      </c>
      <c r="H13" s="1" t="s">
        <v>32</v>
      </c>
      <c r="I13" s="1">
        <v>298</v>
      </c>
      <c r="J13" s="1" t="s">
        <v>33</v>
      </c>
      <c r="K13" s="1">
        <v>2</v>
      </c>
      <c r="L13" s="1" t="s">
        <v>34</v>
      </c>
      <c r="M13" s="1">
        <v>1995</v>
      </c>
      <c r="N13" s="1">
        <v>0.12070966</v>
      </c>
      <c r="O13" s="1">
        <v>0.13635226</v>
      </c>
      <c r="P13" s="1">
        <v>0.10298218000000001</v>
      </c>
    </row>
    <row r="14" spans="1:16" x14ac:dyDescent="0.2">
      <c r="A14" s="1">
        <v>5</v>
      </c>
      <c r="B14" s="1" t="s">
        <v>30</v>
      </c>
      <c r="C14" s="1">
        <v>190</v>
      </c>
      <c r="D14" s="1" t="s">
        <v>31</v>
      </c>
      <c r="E14" s="1">
        <v>1</v>
      </c>
      <c r="F14" s="1" t="s">
        <v>10</v>
      </c>
      <c r="G14" s="1">
        <v>24</v>
      </c>
      <c r="H14" s="1" t="s">
        <v>32</v>
      </c>
      <c r="I14" s="1">
        <v>298</v>
      </c>
      <c r="J14" s="1" t="s">
        <v>33</v>
      </c>
      <c r="K14" s="1">
        <v>2</v>
      </c>
      <c r="L14" s="1" t="s">
        <v>34</v>
      </c>
      <c r="M14" s="1">
        <v>1996</v>
      </c>
      <c r="N14" s="1">
        <v>7.7865340000000005E-2</v>
      </c>
      <c r="O14" s="1">
        <v>0.10196073</v>
      </c>
      <c r="P14" s="1">
        <v>5.9530090000000001E-2</v>
      </c>
    </row>
    <row r="15" spans="1:16" x14ac:dyDescent="0.2">
      <c r="A15" s="1">
        <v>5</v>
      </c>
      <c r="B15" s="1" t="s">
        <v>30</v>
      </c>
      <c r="C15" s="1">
        <v>190</v>
      </c>
      <c r="D15" s="1" t="s">
        <v>31</v>
      </c>
      <c r="E15" s="1">
        <v>2</v>
      </c>
      <c r="F15" s="1" t="s">
        <v>11</v>
      </c>
      <c r="G15" s="1">
        <v>24</v>
      </c>
      <c r="H15" s="1" t="s">
        <v>32</v>
      </c>
      <c r="I15" s="1">
        <v>298</v>
      </c>
      <c r="J15" s="1" t="s">
        <v>33</v>
      </c>
      <c r="K15" s="1">
        <v>2</v>
      </c>
      <c r="L15" s="1" t="s">
        <v>34</v>
      </c>
      <c r="M15" s="1">
        <v>1996</v>
      </c>
      <c r="N15" s="1">
        <v>0.1165284</v>
      </c>
      <c r="O15" s="1">
        <v>0.13085434000000001</v>
      </c>
      <c r="P15" s="1">
        <v>9.9695800000000001E-2</v>
      </c>
    </row>
    <row r="16" spans="1:16" x14ac:dyDescent="0.2">
      <c r="A16" s="1">
        <v>5</v>
      </c>
      <c r="B16" s="1" t="s">
        <v>30</v>
      </c>
      <c r="C16" s="1">
        <v>190</v>
      </c>
      <c r="D16" s="1" t="s">
        <v>31</v>
      </c>
      <c r="E16" s="1">
        <v>1</v>
      </c>
      <c r="F16" s="1" t="s">
        <v>10</v>
      </c>
      <c r="G16" s="1">
        <v>24</v>
      </c>
      <c r="H16" s="1" t="s">
        <v>32</v>
      </c>
      <c r="I16" s="1">
        <v>298</v>
      </c>
      <c r="J16" s="1" t="s">
        <v>33</v>
      </c>
      <c r="K16" s="1">
        <v>2</v>
      </c>
      <c r="L16" s="1" t="s">
        <v>34</v>
      </c>
      <c r="M16" s="1">
        <v>1997</v>
      </c>
      <c r="N16" s="1">
        <v>7.4379860000000006E-2</v>
      </c>
      <c r="O16" s="1">
        <v>9.7057119999999997E-2</v>
      </c>
      <c r="P16" s="1">
        <v>5.6767619999999998E-2</v>
      </c>
    </row>
    <row r="17" spans="1:16" x14ac:dyDescent="0.2">
      <c r="A17" s="1">
        <v>5</v>
      </c>
      <c r="B17" s="1" t="s">
        <v>30</v>
      </c>
      <c r="C17" s="1">
        <v>190</v>
      </c>
      <c r="D17" s="1" t="s">
        <v>31</v>
      </c>
      <c r="E17" s="1">
        <v>2</v>
      </c>
      <c r="F17" s="1" t="s">
        <v>11</v>
      </c>
      <c r="G17" s="1">
        <v>24</v>
      </c>
      <c r="H17" s="1" t="s">
        <v>32</v>
      </c>
      <c r="I17" s="1">
        <v>298</v>
      </c>
      <c r="J17" s="1" t="s">
        <v>33</v>
      </c>
      <c r="K17" s="1">
        <v>2</v>
      </c>
      <c r="L17" s="1" t="s">
        <v>34</v>
      </c>
      <c r="M17" s="1">
        <v>1997</v>
      </c>
      <c r="N17" s="1">
        <v>0.11235165</v>
      </c>
      <c r="O17" s="1">
        <v>0.1261678</v>
      </c>
      <c r="P17" s="1">
        <v>9.7080009999999994E-2</v>
      </c>
    </row>
    <row r="18" spans="1:16" x14ac:dyDescent="0.2">
      <c r="A18" s="1">
        <v>5</v>
      </c>
      <c r="B18" s="1" t="s">
        <v>30</v>
      </c>
      <c r="C18" s="1">
        <v>190</v>
      </c>
      <c r="D18" s="1" t="s">
        <v>31</v>
      </c>
      <c r="E18" s="1">
        <v>1</v>
      </c>
      <c r="F18" s="1" t="s">
        <v>10</v>
      </c>
      <c r="G18" s="1">
        <v>24</v>
      </c>
      <c r="H18" s="1" t="s">
        <v>32</v>
      </c>
      <c r="I18" s="1">
        <v>298</v>
      </c>
      <c r="J18" s="1" t="s">
        <v>33</v>
      </c>
      <c r="K18" s="1">
        <v>2</v>
      </c>
      <c r="L18" s="1" t="s">
        <v>34</v>
      </c>
      <c r="M18" s="1">
        <v>1998</v>
      </c>
      <c r="N18" s="1">
        <v>7.1048970000000003E-2</v>
      </c>
      <c r="O18" s="1">
        <v>9.2460860000000006E-2</v>
      </c>
      <c r="P18" s="1">
        <v>5.4796459999999998E-2</v>
      </c>
    </row>
    <row r="19" spans="1:16" x14ac:dyDescent="0.2">
      <c r="A19" s="1">
        <v>5</v>
      </c>
      <c r="B19" s="1" t="s">
        <v>30</v>
      </c>
      <c r="C19" s="1">
        <v>190</v>
      </c>
      <c r="D19" s="1" t="s">
        <v>31</v>
      </c>
      <c r="E19" s="1">
        <v>2</v>
      </c>
      <c r="F19" s="1" t="s">
        <v>11</v>
      </c>
      <c r="G19" s="1">
        <v>24</v>
      </c>
      <c r="H19" s="1" t="s">
        <v>32</v>
      </c>
      <c r="I19" s="1">
        <v>298</v>
      </c>
      <c r="J19" s="1" t="s">
        <v>33</v>
      </c>
      <c r="K19" s="1">
        <v>2</v>
      </c>
      <c r="L19" s="1" t="s">
        <v>34</v>
      </c>
      <c r="M19" s="1">
        <v>1998</v>
      </c>
      <c r="N19" s="1">
        <v>0.10822451</v>
      </c>
      <c r="O19" s="1">
        <v>0.12110231</v>
      </c>
      <c r="P19" s="1">
        <v>9.3869430000000004E-2</v>
      </c>
    </row>
    <row r="20" spans="1:16" x14ac:dyDescent="0.2">
      <c r="A20" s="1">
        <v>5</v>
      </c>
      <c r="B20" s="1" t="s">
        <v>30</v>
      </c>
      <c r="C20" s="1">
        <v>190</v>
      </c>
      <c r="D20" s="1" t="s">
        <v>31</v>
      </c>
      <c r="E20" s="1">
        <v>1</v>
      </c>
      <c r="F20" s="1" t="s">
        <v>10</v>
      </c>
      <c r="G20" s="1">
        <v>24</v>
      </c>
      <c r="H20" s="1" t="s">
        <v>32</v>
      </c>
      <c r="I20" s="1">
        <v>298</v>
      </c>
      <c r="J20" s="1" t="s">
        <v>33</v>
      </c>
      <c r="K20" s="1">
        <v>2</v>
      </c>
      <c r="L20" s="1" t="s">
        <v>34</v>
      </c>
      <c r="M20" s="1">
        <v>1999</v>
      </c>
      <c r="N20" s="1">
        <v>6.7930480000000001E-2</v>
      </c>
      <c r="O20" s="1">
        <v>8.8067500000000007E-2</v>
      </c>
      <c r="P20" s="1">
        <v>5.2817959999999997E-2</v>
      </c>
    </row>
    <row r="21" spans="1:16" x14ac:dyDescent="0.2">
      <c r="A21" s="1">
        <v>5</v>
      </c>
      <c r="B21" s="1" t="s">
        <v>30</v>
      </c>
      <c r="C21" s="1">
        <v>190</v>
      </c>
      <c r="D21" s="1" t="s">
        <v>31</v>
      </c>
      <c r="E21" s="1">
        <v>2</v>
      </c>
      <c r="F21" s="1" t="s">
        <v>11</v>
      </c>
      <c r="G21" s="1">
        <v>24</v>
      </c>
      <c r="H21" s="1" t="s">
        <v>32</v>
      </c>
      <c r="I21" s="1">
        <v>298</v>
      </c>
      <c r="J21" s="1" t="s">
        <v>33</v>
      </c>
      <c r="K21" s="1">
        <v>2</v>
      </c>
      <c r="L21" s="1" t="s">
        <v>34</v>
      </c>
      <c r="M21" s="1">
        <v>1999</v>
      </c>
      <c r="N21" s="1">
        <v>0.104208</v>
      </c>
      <c r="O21" s="1">
        <v>0.11682516</v>
      </c>
      <c r="P21" s="1">
        <v>9.0459209999999998E-2</v>
      </c>
    </row>
    <row r="22" spans="1:16" x14ac:dyDescent="0.2">
      <c r="A22" s="1">
        <v>5</v>
      </c>
      <c r="B22" s="1" t="s">
        <v>30</v>
      </c>
      <c r="C22" s="1">
        <v>190</v>
      </c>
      <c r="D22" s="1" t="s">
        <v>31</v>
      </c>
      <c r="E22" s="1">
        <v>1</v>
      </c>
      <c r="F22" s="1" t="s">
        <v>10</v>
      </c>
      <c r="G22" s="1">
        <v>24</v>
      </c>
      <c r="H22" s="1" t="s">
        <v>32</v>
      </c>
      <c r="I22" s="1">
        <v>298</v>
      </c>
      <c r="J22" s="1" t="s">
        <v>33</v>
      </c>
      <c r="K22" s="1">
        <v>2</v>
      </c>
      <c r="L22" s="1" t="s">
        <v>34</v>
      </c>
      <c r="M22" s="1">
        <v>2000</v>
      </c>
      <c r="N22" s="1">
        <v>6.5203460000000005E-2</v>
      </c>
      <c r="O22" s="1">
        <v>8.4108409999999995E-2</v>
      </c>
      <c r="P22" s="1">
        <v>5.0963550000000003E-2</v>
      </c>
    </row>
    <row r="23" spans="1:16" x14ac:dyDescent="0.2">
      <c r="A23" s="1">
        <v>5</v>
      </c>
      <c r="B23" s="1" t="s">
        <v>30</v>
      </c>
      <c r="C23" s="1">
        <v>190</v>
      </c>
      <c r="D23" s="1" t="s">
        <v>31</v>
      </c>
      <c r="E23" s="1">
        <v>2</v>
      </c>
      <c r="F23" s="1" t="s">
        <v>11</v>
      </c>
      <c r="G23" s="1">
        <v>24</v>
      </c>
      <c r="H23" s="1" t="s">
        <v>32</v>
      </c>
      <c r="I23" s="1">
        <v>298</v>
      </c>
      <c r="J23" s="1" t="s">
        <v>33</v>
      </c>
      <c r="K23" s="1">
        <v>2</v>
      </c>
      <c r="L23" s="1" t="s">
        <v>34</v>
      </c>
      <c r="M23" s="1">
        <v>2000</v>
      </c>
      <c r="N23" s="1">
        <v>0.10028413</v>
      </c>
      <c r="O23" s="1">
        <v>0.11198223</v>
      </c>
      <c r="P23" s="1">
        <v>8.666074E-2</v>
      </c>
    </row>
    <row r="24" spans="1:16" x14ac:dyDescent="0.2">
      <c r="A24" s="1">
        <v>5</v>
      </c>
      <c r="B24" s="1" t="s">
        <v>30</v>
      </c>
      <c r="C24" s="1">
        <v>190</v>
      </c>
      <c r="D24" s="1" t="s">
        <v>31</v>
      </c>
      <c r="E24" s="1">
        <v>1</v>
      </c>
      <c r="F24" s="1" t="s">
        <v>10</v>
      </c>
      <c r="G24" s="1">
        <v>24</v>
      </c>
      <c r="H24" s="1" t="s">
        <v>32</v>
      </c>
      <c r="I24" s="1">
        <v>298</v>
      </c>
      <c r="J24" s="1" t="s">
        <v>33</v>
      </c>
      <c r="K24" s="1">
        <v>2</v>
      </c>
      <c r="L24" s="1" t="s">
        <v>34</v>
      </c>
      <c r="M24" s="1">
        <v>2001</v>
      </c>
      <c r="N24" s="1">
        <v>6.2363309999999998E-2</v>
      </c>
      <c r="O24" s="1">
        <v>8.0328479999999994E-2</v>
      </c>
      <c r="P24" s="1">
        <v>4.9037869999999997E-2</v>
      </c>
    </row>
    <row r="25" spans="1:16" x14ac:dyDescent="0.2">
      <c r="A25" s="1">
        <v>5</v>
      </c>
      <c r="B25" s="1" t="s">
        <v>30</v>
      </c>
      <c r="C25" s="1">
        <v>190</v>
      </c>
      <c r="D25" s="1" t="s">
        <v>31</v>
      </c>
      <c r="E25" s="1">
        <v>2</v>
      </c>
      <c r="F25" s="1" t="s">
        <v>11</v>
      </c>
      <c r="G25" s="1">
        <v>24</v>
      </c>
      <c r="H25" s="1" t="s">
        <v>32</v>
      </c>
      <c r="I25" s="1">
        <v>298</v>
      </c>
      <c r="J25" s="1" t="s">
        <v>33</v>
      </c>
      <c r="K25" s="1">
        <v>2</v>
      </c>
      <c r="L25" s="1" t="s">
        <v>34</v>
      </c>
      <c r="M25" s="1">
        <v>2001</v>
      </c>
      <c r="N25" s="1">
        <v>9.6436869999999994E-2</v>
      </c>
      <c r="O25" s="1">
        <v>0.1076879</v>
      </c>
      <c r="P25" s="1">
        <v>8.3079609999999998E-2</v>
      </c>
    </row>
    <row r="26" spans="1:16" x14ac:dyDescent="0.2">
      <c r="A26" s="1">
        <v>5</v>
      </c>
      <c r="B26" s="1" t="s">
        <v>30</v>
      </c>
      <c r="C26" s="1">
        <v>190</v>
      </c>
      <c r="D26" s="1" t="s">
        <v>31</v>
      </c>
      <c r="E26" s="1">
        <v>1</v>
      </c>
      <c r="F26" s="1" t="s">
        <v>10</v>
      </c>
      <c r="G26" s="1">
        <v>24</v>
      </c>
      <c r="H26" s="1" t="s">
        <v>32</v>
      </c>
      <c r="I26" s="1">
        <v>298</v>
      </c>
      <c r="J26" s="1" t="s">
        <v>33</v>
      </c>
      <c r="K26" s="1">
        <v>2</v>
      </c>
      <c r="L26" s="1" t="s">
        <v>34</v>
      </c>
      <c r="M26" s="1">
        <v>2002</v>
      </c>
      <c r="N26" s="1">
        <v>5.9759689999999997E-2</v>
      </c>
      <c r="O26" s="1">
        <v>7.6756519999999995E-2</v>
      </c>
      <c r="P26" s="1">
        <v>4.703193E-2</v>
      </c>
    </row>
    <row r="27" spans="1:16" x14ac:dyDescent="0.2">
      <c r="A27" s="1">
        <v>5</v>
      </c>
      <c r="B27" s="1" t="s">
        <v>30</v>
      </c>
      <c r="C27" s="1">
        <v>190</v>
      </c>
      <c r="D27" s="1" t="s">
        <v>31</v>
      </c>
      <c r="E27" s="1">
        <v>2</v>
      </c>
      <c r="F27" s="1" t="s">
        <v>11</v>
      </c>
      <c r="G27" s="1">
        <v>24</v>
      </c>
      <c r="H27" s="1" t="s">
        <v>32</v>
      </c>
      <c r="I27" s="1">
        <v>298</v>
      </c>
      <c r="J27" s="1" t="s">
        <v>33</v>
      </c>
      <c r="K27" s="1">
        <v>2</v>
      </c>
      <c r="L27" s="1" t="s">
        <v>34</v>
      </c>
      <c r="M27" s="1">
        <v>2002</v>
      </c>
      <c r="N27" s="1">
        <v>9.2705330000000002E-2</v>
      </c>
      <c r="O27" s="1">
        <v>0.10355523</v>
      </c>
      <c r="P27" s="1">
        <v>7.9589209999999994E-2</v>
      </c>
    </row>
    <row r="28" spans="1:16" x14ac:dyDescent="0.2">
      <c r="A28" s="1">
        <v>5</v>
      </c>
      <c r="B28" s="1" t="s">
        <v>30</v>
      </c>
      <c r="C28" s="1">
        <v>190</v>
      </c>
      <c r="D28" s="1" t="s">
        <v>31</v>
      </c>
      <c r="E28" s="1">
        <v>1</v>
      </c>
      <c r="F28" s="1" t="s">
        <v>10</v>
      </c>
      <c r="G28" s="1">
        <v>24</v>
      </c>
      <c r="H28" s="1" t="s">
        <v>32</v>
      </c>
      <c r="I28" s="1">
        <v>298</v>
      </c>
      <c r="J28" s="1" t="s">
        <v>33</v>
      </c>
      <c r="K28" s="1">
        <v>2</v>
      </c>
      <c r="L28" s="1" t="s">
        <v>34</v>
      </c>
      <c r="M28" s="1">
        <v>2003</v>
      </c>
      <c r="N28" s="1">
        <v>5.7388799999999997E-2</v>
      </c>
      <c r="O28" s="1">
        <v>7.3531180000000002E-2</v>
      </c>
      <c r="P28" s="1">
        <v>4.5391309999999997E-2</v>
      </c>
    </row>
    <row r="29" spans="1:16" x14ac:dyDescent="0.2">
      <c r="A29" s="1">
        <v>5</v>
      </c>
      <c r="B29" s="1" t="s">
        <v>30</v>
      </c>
      <c r="C29" s="1">
        <v>190</v>
      </c>
      <c r="D29" s="1" t="s">
        <v>31</v>
      </c>
      <c r="E29" s="1">
        <v>2</v>
      </c>
      <c r="F29" s="1" t="s">
        <v>11</v>
      </c>
      <c r="G29" s="1">
        <v>24</v>
      </c>
      <c r="H29" s="1" t="s">
        <v>32</v>
      </c>
      <c r="I29" s="1">
        <v>298</v>
      </c>
      <c r="J29" s="1" t="s">
        <v>33</v>
      </c>
      <c r="K29" s="1">
        <v>2</v>
      </c>
      <c r="L29" s="1" t="s">
        <v>34</v>
      </c>
      <c r="M29" s="1">
        <v>2003</v>
      </c>
      <c r="N29" s="1">
        <v>8.9158570000000006E-2</v>
      </c>
      <c r="O29" s="1">
        <v>9.9777009999999999E-2</v>
      </c>
      <c r="P29" s="1">
        <v>7.6523690000000005E-2</v>
      </c>
    </row>
    <row r="30" spans="1:16" x14ac:dyDescent="0.2">
      <c r="A30" s="1">
        <v>5</v>
      </c>
      <c r="B30" s="1" t="s">
        <v>30</v>
      </c>
      <c r="C30" s="1">
        <v>190</v>
      </c>
      <c r="D30" s="1" t="s">
        <v>31</v>
      </c>
      <c r="E30" s="1">
        <v>1</v>
      </c>
      <c r="F30" s="1" t="s">
        <v>10</v>
      </c>
      <c r="G30" s="1">
        <v>24</v>
      </c>
      <c r="H30" s="1" t="s">
        <v>32</v>
      </c>
      <c r="I30" s="1">
        <v>298</v>
      </c>
      <c r="J30" s="1" t="s">
        <v>33</v>
      </c>
      <c r="K30" s="1">
        <v>2</v>
      </c>
      <c r="L30" s="1" t="s">
        <v>34</v>
      </c>
      <c r="M30" s="1">
        <v>2004</v>
      </c>
      <c r="N30" s="1">
        <v>5.499399E-2</v>
      </c>
      <c r="O30" s="1">
        <v>7.0059330000000003E-2</v>
      </c>
      <c r="P30" s="1">
        <v>4.3617240000000002E-2</v>
      </c>
    </row>
    <row r="31" spans="1:16" x14ac:dyDescent="0.2">
      <c r="A31" s="1">
        <v>5</v>
      </c>
      <c r="B31" s="1" t="s">
        <v>30</v>
      </c>
      <c r="C31" s="1">
        <v>190</v>
      </c>
      <c r="D31" s="1" t="s">
        <v>31</v>
      </c>
      <c r="E31" s="1">
        <v>2</v>
      </c>
      <c r="F31" s="1" t="s">
        <v>11</v>
      </c>
      <c r="G31" s="1">
        <v>24</v>
      </c>
      <c r="H31" s="1" t="s">
        <v>32</v>
      </c>
      <c r="I31" s="1">
        <v>298</v>
      </c>
      <c r="J31" s="1" t="s">
        <v>33</v>
      </c>
      <c r="K31" s="1">
        <v>2</v>
      </c>
      <c r="L31" s="1" t="s">
        <v>34</v>
      </c>
      <c r="M31" s="1">
        <v>2004</v>
      </c>
      <c r="N31" s="1">
        <v>8.5585159999999993E-2</v>
      </c>
      <c r="O31" s="1">
        <v>9.5844189999999996E-2</v>
      </c>
      <c r="P31" s="1">
        <v>7.3513819999999994E-2</v>
      </c>
    </row>
    <row r="32" spans="1:16" x14ac:dyDescent="0.2">
      <c r="A32" s="1">
        <v>5</v>
      </c>
      <c r="B32" s="1" t="s">
        <v>30</v>
      </c>
      <c r="C32" s="1">
        <v>190</v>
      </c>
      <c r="D32" s="1" t="s">
        <v>31</v>
      </c>
      <c r="E32" s="1">
        <v>1</v>
      </c>
      <c r="F32" s="1" t="s">
        <v>10</v>
      </c>
      <c r="G32" s="1">
        <v>24</v>
      </c>
      <c r="H32" s="1" t="s">
        <v>32</v>
      </c>
      <c r="I32" s="1">
        <v>298</v>
      </c>
      <c r="J32" s="1" t="s">
        <v>33</v>
      </c>
      <c r="K32" s="1">
        <v>2</v>
      </c>
      <c r="L32" s="1" t="s">
        <v>34</v>
      </c>
      <c r="M32" s="1">
        <v>2007</v>
      </c>
      <c r="N32" s="1">
        <v>4.9953770000000002E-2</v>
      </c>
      <c r="O32" s="1">
        <v>6.2901429999999994E-2</v>
      </c>
      <c r="P32" s="1">
        <v>4.0468190000000001E-2</v>
      </c>
    </row>
    <row r="33" spans="1:16" x14ac:dyDescent="0.2">
      <c r="A33" s="1">
        <v>5</v>
      </c>
      <c r="B33" s="1" t="s">
        <v>30</v>
      </c>
      <c r="C33" s="1">
        <v>190</v>
      </c>
      <c r="D33" s="1" t="s">
        <v>31</v>
      </c>
      <c r="E33" s="1">
        <v>2</v>
      </c>
      <c r="F33" s="1" t="s">
        <v>11</v>
      </c>
      <c r="G33" s="1">
        <v>24</v>
      </c>
      <c r="H33" s="1" t="s">
        <v>32</v>
      </c>
      <c r="I33" s="1">
        <v>298</v>
      </c>
      <c r="J33" s="1" t="s">
        <v>33</v>
      </c>
      <c r="K33" s="1">
        <v>2</v>
      </c>
      <c r="L33" s="1" t="s">
        <v>34</v>
      </c>
      <c r="M33" s="1">
        <v>2007</v>
      </c>
      <c r="N33" s="1">
        <v>7.7020389999999994E-2</v>
      </c>
      <c r="O33" s="1">
        <v>8.6811429999999995E-2</v>
      </c>
      <c r="P33" s="1">
        <v>6.5392859999999997E-2</v>
      </c>
    </row>
    <row r="34" spans="1:16" x14ac:dyDescent="0.2">
      <c r="A34" s="1">
        <v>5</v>
      </c>
      <c r="B34" s="1" t="s">
        <v>30</v>
      </c>
      <c r="C34" s="1">
        <v>190</v>
      </c>
      <c r="D34" s="1" t="s">
        <v>31</v>
      </c>
      <c r="E34" s="1">
        <v>1</v>
      </c>
      <c r="F34" s="1" t="s">
        <v>10</v>
      </c>
      <c r="G34" s="1">
        <v>24</v>
      </c>
      <c r="H34" s="1" t="s">
        <v>32</v>
      </c>
      <c r="I34" s="1">
        <v>298</v>
      </c>
      <c r="J34" s="1" t="s">
        <v>33</v>
      </c>
      <c r="K34" s="1">
        <v>2</v>
      </c>
      <c r="L34" s="1" t="s">
        <v>34</v>
      </c>
      <c r="M34" s="1">
        <v>2005</v>
      </c>
      <c r="N34" s="1">
        <v>5.2576980000000002E-2</v>
      </c>
      <c r="O34" s="1">
        <v>6.6986199999999996E-2</v>
      </c>
      <c r="P34" s="1">
        <v>4.1720779999999999E-2</v>
      </c>
    </row>
    <row r="35" spans="1:16" x14ac:dyDescent="0.2">
      <c r="A35" s="1">
        <v>5</v>
      </c>
      <c r="B35" s="1" t="s">
        <v>30</v>
      </c>
      <c r="C35" s="1">
        <v>190</v>
      </c>
      <c r="D35" s="1" t="s">
        <v>31</v>
      </c>
      <c r="E35" s="1">
        <v>2</v>
      </c>
      <c r="F35" s="1" t="s">
        <v>11</v>
      </c>
      <c r="G35" s="1">
        <v>24</v>
      </c>
      <c r="H35" s="1" t="s">
        <v>32</v>
      </c>
      <c r="I35" s="1">
        <v>298</v>
      </c>
      <c r="J35" s="1" t="s">
        <v>33</v>
      </c>
      <c r="K35" s="1">
        <v>2</v>
      </c>
      <c r="L35" s="1" t="s">
        <v>34</v>
      </c>
      <c r="M35" s="1">
        <v>2005</v>
      </c>
      <c r="N35" s="1">
        <v>8.2038219999999995E-2</v>
      </c>
      <c r="O35" s="1">
        <v>9.2314510000000002E-2</v>
      </c>
      <c r="P35" s="1">
        <v>7.0107779999999995E-2</v>
      </c>
    </row>
    <row r="36" spans="1:16" x14ac:dyDescent="0.2">
      <c r="A36" s="1">
        <v>5</v>
      </c>
      <c r="B36" s="1" t="s">
        <v>30</v>
      </c>
      <c r="C36" s="1">
        <v>190</v>
      </c>
      <c r="D36" s="1" t="s">
        <v>31</v>
      </c>
      <c r="E36" s="1">
        <v>1</v>
      </c>
      <c r="F36" s="1" t="s">
        <v>10</v>
      </c>
      <c r="G36" s="1">
        <v>24</v>
      </c>
      <c r="H36" s="1" t="s">
        <v>32</v>
      </c>
      <c r="I36" s="1">
        <v>298</v>
      </c>
      <c r="J36" s="1" t="s">
        <v>33</v>
      </c>
      <c r="K36" s="1">
        <v>2</v>
      </c>
      <c r="L36" s="1" t="s">
        <v>34</v>
      </c>
      <c r="M36" s="1">
        <v>2006</v>
      </c>
      <c r="N36" s="1">
        <v>5.1012340000000003E-2</v>
      </c>
      <c r="O36" s="1">
        <v>6.4505450000000006E-2</v>
      </c>
      <c r="P36" s="1">
        <v>4.1022660000000002E-2</v>
      </c>
    </row>
    <row r="37" spans="1:16" x14ac:dyDescent="0.2">
      <c r="A37" s="1">
        <v>5</v>
      </c>
      <c r="B37" s="1" t="s">
        <v>30</v>
      </c>
      <c r="C37" s="1">
        <v>190</v>
      </c>
      <c r="D37" s="1" t="s">
        <v>31</v>
      </c>
      <c r="E37" s="1">
        <v>2</v>
      </c>
      <c r="F37" s="1" t="s">
        <v>11</v>
      </c>
      <c r="G37" s="1">
        <v>24</v>
      </c>
      <c r="H37" s="1" t="s">
        <v>32</v>
      </c>
      <c r="I37" s="1">
        <v>298</v>
      </c>
      <c r="J37" s="1" t="s">
        <v>33</v>
      </c>
      <c r="K37" s="1">
        <v>2</v>
      </c>
      <c r="L37" s="1" t="s">
        <v>34</v>
      </c>
      <c r="M37" s="1">
        <v>2006</v>
      </c>
      <c r="N37" s="1">
        <v>7.9265080000000002E-2</v>
      </c>
      <c r="O37" s="1">
        <v>8.8921500000000001E-2</v>
      </c>
      <c r="P37" s="1">
        <v>6.7450040000000003E-2</v>
      </c>
    </row>
    <row r="38" spans="1:16" x14ac:dyDescent="0.2">
      <c r="A38" s="1">
        <v>5</v>
      </c>
      <c r="B38" s="1" t="s">
        <v>30</v>
      </c>
      <c r="C38" s="1">
        <v>190</v>
      </c>
      <c r="D38" s="1" t="s">
        <v>31</v>
      </c>
      <c r="E38" s="1">
        <v>1</v>
      </c>
      <c r="F38" s="1" t="s">
        <v>10</v>
      </c>
      <c r="G38" s="1">
        <v>24</v>
      </c>
      <c r="H38" s="1" t="s">
        <v>32</v>
      </c>
      <c r="I38" s="1">
        <v>298</v>
      </c>
      <c r="J38" s="1" t="s">
        <v>33</v>
      </c>
      <c r="K38" s="1">
        <v>2</v>
      </c>
      <c r="L38" s="1" t="s">
        <v>34</v>
      </c>
      <c r="M38" s="1">
        <v>2008</v>
      </c>
      <c r="N38" s="1">
        <v>4.9017459999999999E-2</v>
      </c>
      <c r="O38" s="1">
        <v>6.1132270000000002E-2</v>
      </c>
      <c r="P38" s="1">
        <v>4.004833E-2</v>
      </c>
    </row>
    <row r="39" spans="1:16" x14ac:dyDescent="0.2">
      <c r="A39" s="1">
        <v>5</v>
      </c>
      <c r="B39" s="1" t="s">
        <v>30</v>
      </c>
      <c r="C39" s="1">
        <v>190</v>
      </c>
      <c r="D39" s="1" t="s">
        <v>31</v>
      </c>
      <c r="E39" s="1">
        <v>2</v>
      </c>
      <c r="F39" s="1" t="s">
        <v>11</v>
      </c>
      <c r="G39" s="1">
        <v>24</v>
      </c>
      <c r="H39" s="1" t="s">
        <v>32</v>
      </c>
      <c r="I39" s="1">
        <v>298</v>
      </c>
      <c r="J39" s="1" t="s">
        <v>33</v>
      </c>
      <c r="K39" s="1">
        <v>2</v>
      </c>
      <c r="L39" s="1" t="s">
        <v>34</v>
      </c>
      <c r="M39" s="1">
        <v>2008</v>
      </c>
      <c r="N39" s="1">
        <v>7.5064439999999996E-2</v>
      </c>
      <c r="O39" s="1">
        <v>8.4525329999999996E-2</v>
      </c>
      <c r="P39" s="1">
        <v>6.3481010000000004E-2</v>
      </c>
    </row>
    <row r="40" spans="1:16" x14ac:dyDescent="0.2">
      <c r="A40" s="1">
        <v>5</v>
      </c>
      <c r="B40" s="1" t="s">
        <v>30</v>
      </c>
      <c r="C40" s="1">
        <v>190</v>
      </c>
      <c r="D40" s="1" t="s">
        <v>31</v>
      </c>
      <c r="E40" s="1">
        <v>1</v>
      </c>
      <c r="F40" s="1" t="s">
        <v>10</v>
      </c>
      <c r="G40" s="1">
        <v>24</v>
      </c>
      <c r="H40" s="1" t="s">
        <v>32</v>
      </c>
      <c r="I40" s="1">
        <v>298</v>
      </c>
      <c r="J40" s="1" t="s">
        <v>33</v>
      </c>
      <c r="K40" s="1">
        <v>2</v>
      </c>
      <c r="L40" s="1" t="s">
        <v>34</v>
      </c>
      <c r="M40" s="1">
        <v>2009</v>
      </c>
      <c r="N40" s="1">
        <v>4.8291599999999997E-2</v>
      </c>
      <c r="O40" s="1">
        <v>6.0047459999999997E-2</v>
      </c>
      <c r="P40" s="1">
        <v>3.9659409999999999E-2</v>
      </c>
    </row>
    <row r="41" spans="1:16" x14ac:dyDescent="0.2">
      <c r="A41" s="1">
        <v>5</v>
      </c>
      <c r="B41" s="1" t="s">
        <v>30</v>
      </c>
      <c r="C41" s="1">
        <v>190</v>
      </c>
      <c r="D41" s="1" t="s">
        <v>31</v>
      </c>
      <c r="E41" s="1">
        <v>2</v>
      </c>
      <c r="F41" s="1" t="s">
        <v>11</v>
      </c>
      <c r="G41" s="1">
        <v>24</v>
      </c>
      <c r="H41" s="1" t="s">
        <v>32</v>
      </c>
      <c r="I41" s="1">
        <v>298</v>
      </c>
      <c r="J41" s="1" t="s">
        <v>33</v>
      </c>
      <c r="K41" s="1">
        <v>2</v>
      </c>
      <c r="L41" s="1" t="s">
        <v>34</v>
      </c>
      <c r="M41" s="1">
        <v>2009</v>
      </c>
      <c r="N41" s="1">
        <v>7.3692129999999995E-2</v>
      </c>
      <c r="O41" s="1">
        <v>8.3236439999999995E-2</v>
      </c>
      <c r="P41" s="1">
        <v>6.2648750000000003E-2</v>
      </c>
    </row>
    <row r="42" spans="1:16" x14ac:dyDescent="0.2">
      <c r="A42" s="1">
        <v>5</v>
      </c>
      <c r="B42" s="1" t="s">
        <v>30</v>
      </c>
      <c r="C42" s="1">
        <v>190</v>
      </c>
      <c r="D42" s="1" t="s">
        <v>31</v>
      </c>
      <c r="E42" s="1">
        <v>1</v>
      </c>
      <c r="F42" s="1" t="s">
        <v>10</v>
      </c>
      <c r="G42" s="1">
        <v>24</v>
      </c>
      <c r="H42" s="1" t="s">
        <v>32</v>
      </c>
      <c r="I42" s="1">
        <v>298</v>
      </c>
      <c r="J42" s="1" t="s">
        <v>33</v>
      </c>
      <c r="K42" s="1">
        <v>2</v>
      </c>
      <c r="L42" s="1" t="s">
        <v>34</v>
      </c>
      <c r="M42" s="1">
        <v>2011</v>
      </c>
      <c r="N42" s="1">
        <v>4.7542000000000001E-2</v>
      </c>
      <c r="O42" s="1">
        <v>5.8258259999999999E-2</v>
      </c>
      <c r="P42" s="1">
        <v>3.943816E-2</v>
      </c>
    </row>
    <row r="43" spans="1:16" x14ac:dyDescent="0.2">
      <c r="A43" s="1">
        <v>5</v>
      </c>
      <c r="B43" s="1" t="s">
        <v>30</v>
      </c>
      <c r="C43" s="1">
        <v>190</v>
      </c>
      <c r="D43" s="1" t="s">
        <v>31</v>
      </c>
      <c r="E43" s="1">
        <v>2</v>
      </c>
      <c r="F43" s="1" t="s">
        <v>11</v>
      </c>
      <c r="G43" s="1">
        <v>24</v>
      </c>
      <c r="H43" s="1" t="s">
        <v>32</v>
      </c>
      <c r="I43" s="1">
        <v>298</v>
      </c>
      <c r="J43" s="1" t="s">
        <v>33</v>
      </c>
      <c r="K43" s="1">
        <v>2</v>
      </c>
      <c r="L43" s="1" t="s">
        <v>34</v>
      </c>
      <c r="M43" s="1">
        <v>2011</v>
      </c>
      <c r="N43" s="1">
        <v>7.1978120000000007E-2</v>
      </c>
      <c r="O43" s="1">
        <v>8.1192490000000006E-2</v>
      </c>
      <c r="P43" s="1">
        <v>6.1013940000000003E-2</v>
      </c>
    </row>
    <row r="44" spans="1:16" x14ac:dyDescent="0.2">
      <c r="A44" s="1">
        <v>5</v>
      </c>
      <c r="B44" s="1" t="s">
        <v>30</v>
      </c>
      <c r="C44" s="1">
        <v>190</v>
      </c>
      <c r="D44" s="1" t="s">
        <v>31</v>
      </c>
      <c r="E44" s="1">
        <v>1</v>
      </c>
      <c r="F44" s="1" t="s">
        <v>10</v>
      </c>
      <c r="G44" s="1">
        <v>24</v>
      </c>
      <c r="H44" s="1" t="s">
        <v>32</v>
      </c>
      <c r="I44" s="1">
        <v>298</v>
      </c>
      <c r="J44" s="1" t="s">
        <v>33</v>
      </c>
      <c r="K44" s="1">
        <v>2</v>
      </c>
      <c r="L44" s="1" t="s">
        <v>34</v>
      </c>
      <c r="M44" s="1">
        <v>2010</v>
      </c>
      <c r="N44" s="1">
        <v>4.7655919999999997E-2</v>
      </c>
      <c r="O44" s="1">
        <v>5.9139959999999998E-2</v>
      </c>
      <c r="P44" s="1">
        <v>3.9306550000000003E-2</v>
      </c>
    </row>
    <row r="45" spans="1:16" x14ac:dyDescent="0.2">
      <c r="A45" s="1">
        <v>5</v>
      </c>
      <c r="B45" s="1" t="s">
        <v>30</v>
      </c>
      <c r="C45" s="1">
        <v>190</v>
      </c>
      <c r="D45" s="1" t="s">
        <v>31</v>
      </c>
      <c r="E45" s="1">
        <v>2</v>
      </c>
      <c r="F45" s="1" t="s">
        <v>11</v>
      </c>
      <c r="G45" s="1">
        <v>24</v>
      </c>
      <c r="H45" s="1" t="s">
        <v>32</v>
      </c>
      <c r="I45" s="1">
        <v>298</v>
      </c>
      <c r="J45" s="1" t="s">
        <v>33</v>
      </c>
      <c r="K45" s="1">
        <v>2</v>
      </c>
      <c r="L45" s="1" t="s">
        <v>34</v>
      </c>
      <c r="M45" s="1">
        <v>2010</v>
      </c>
      <c r="N45" s="1">
        <v>7.2738620000000004E-2</v>
      </c>
      <c r="O45" s="1">
        <v>8.2206710000000002E-2</v>
      </c>
      <c r="P45" s="1">
        <v>6.1537540000000002E-2</v>
      </c>
    </row>
    <row r="46" spans="1:16" x14ac:dyDescent="0.2">
      <c r="A46" s="1">
        <v>5</v>
      </c>
      <c r="B46" s="1" t="s">
        <v>30</v>
      </c>
      <c r="C46" s="1">
        <v>190</v>
      </c>
      <c r="D46" s="1" t="s">
        <v>31</v>
      </c>
      <c r="E46" s="1">
        <v>1</v>
      </c>
      <c r="F46" s="1" t="s">
        <v>10</v>
      </c>
      <c r="G46" s="1">
        <v>24</v>
      </c>
      <c r="H46" s="1" t="s">
        <v>32</v>
      </c>
      <c r="I46" s="1">
        <v>298</v>
      </c>
      <c r="J46" s="1" t="s">
        <v>33</v>
      </c>
      <c r="K46" s="1">
        <v>2</v>
      </c>
      <c r="L46" s="1" t="s">
        <v>34</v>
      </c>
      <c r="M46" s="1">
        <v>2012</v>
      </c>
      <c r="N46" s="1">
        <v>4.7416920000000001E-2</v>
      </c>
      <c r="O46" s="1">
        <v>5.7663310000000002E-2</v>
      </c>
      <c r="P46" s="1">
        <v>4.0029540000000002E-2</v>
      </c>
    </row>
    <row r="47" spans="1:16" x14ac:dyDescent="0.2">
      <c r="A47" s="1">
        <v>5</v>
      </c>
      <c r="B47" s="1" t="s">
        <v>30</v>
      </c>
      <c r="C47" s="1">
        <v>190</v>
      </c>
      <c r="D47" s="1" t="s">
        <v>31</v>
      </c>
      <c r="E47" s="1">
        <v>2</v>
      </c>
      <c r="F47" s="1" t="s">
        <v>11</v>
      </c>
      <c r="G47" s="1">
        <v>24</v>
      </c>
      <c r="H47" s="1" t="s">
        <v>32</v>
      </c>
      <c r="I47" s="1">
        <v>298</v>
      </c>
      <c r="J47" s="1" t="s">
        <v>33</v>
      </c>
      <c r="K47" s="1">
        <v>2</v>
      </c>
      <c r="L47" s="1" t="s">
        <v>34</v>
      </c>
      <c r="M47" s="1">
        <v>2012</v>
      </c>
      <c r="N47" s="1">
        <v>7.1850730000000002E-2</v>
      </c>
      <c r="O47" s="1">
        <v>8.0567230000000004E-2</v>
      </c>
      <c r="P47" s="1">
        <v>6.0674150000000003E-2</v>
      </c>
    </row>
    <row r="48" spans="1:16" x14ac:dyDescent="0.2">
      <c r="A48" s="1">
        <v>5</v>
      </c>
      <c r="B48" s="1" t="s">
        <v>30</v>
      </c>
      <c r="C48" s="1">
        <v>190</v>
      </c>
      <c r="D48" s="1" t="s">
        <v>31</v>
      </c>
      <c r="E48" s="1">
        <v>1</v>
      </c>
      <c r="F48" s="1" t="s">
        <v>10</v>
      </c>
      <c r="G48" s="1">
        <v>24</v>
      </c>
      <c r="H48" s="1" t="s">
        <v>32</v>
      </c>
      <c r="I48" s="1">
        <v>298</v>
      </c>
      <c r="J48" s="1" t="s">
        <v>33</v>
      </c>
      <c r="K48" s="1">
        <v>2</v>
      </c>
      <c r="L48" s="1" t="s">
        <v>34</v>
      </c>
      <c r="M48" s="1">
        <v>2013</v>
      </c>
      <c r="N48" s="1">
        <v>4.6930729999999997E-2</v>
      </c>
      <c r="O48" s="1">
        <v>5.6827549999999998E-2</v>
      </c>
      <c r="P48" s="1">
        <v>3.974113E-2</v>
      </c>
    </row>
    <row r="49" spans="1:16" x14ac:dyDescent="0.2">
      <c r="A49" s="1">
        <v>5</v>
      </c>
      <c r="B49" s="1" t="s">
        <v>30</v>
      </c>
      <c r="C49" s="1">
        <v>190</v>
      </c>
      <c r="D49" s="1" t="s">
        <v>31</v>
      </c>
      <c r="E49" s="1">
        <v>2</v>
      </c>
      <c r="F49" s="1" t="s">
        <v>11</v>
      </c>
      <c r="G49" s="1">
        <v>24</v>
      </c>
      <c r="H49" s="1" t="s">
        <v>32</v>
      </c>
      <c r="I49" s="1">
        <v>298</v>
      </c>
      <c r="J49" s="1" t="s">
        <v>33</v>
      </c>
      <c r="K49" s="1">
        <v>2</v>
      </c>
      <c r="L49" s="1" t="s">
        <v>34</v>
      </c>
      <c r="M49" s="1">
        <v>2013</v>
      </c>
      <c r="N49" s="1">
        <v>7.1678290000000006E-2</v>
      </c>
      <c r="O49" s="1">
        <v>8.0290390000000003E-2</v>
      </c>
      <c r="P49" s="1">
        <v>6.1079019999999998E-2</v>
      </c>
    </row>
    <row r="50" spans="1:16" x14ac:dyDescent="0.2">
      <c r="A50" s="1">
        <v>5</v>
      </c>
      <c r="B50" s="1" t="s">
        <v>30</v>
      </c>
      <c r="C50" s="1">
        <v>190</v>
      </c>
      <c r="D50" s="1" t="s">
        <v>31</v>
      </c>
      <c r="E50" s="1">
        <v>1</v>
      </c>
      <c r="F50" s="1" t="s">
        <v>10</v>
      </c>
      <c r="G50" s="1">
        <v>24</v>
      </c>
      <c r="H50" s="1" t="s">
        <v>32</v>
      </c>
      <c r="I50" s="1">
        <v>298</v>
      </c>
      <c r="J50" s="1" t="s">
        <v>33</v>
      </c>
      <c r="K50" s="1">
        <v>2</v>
      </c>
      <c r="L50" s="1" t="s">
        <v>34</v>
      </c>
      <c r="M50" s="1">
        <v>2014</v>
      </c>
      <c r="N50" s="1">
        <v>4.6098710000000001E-2</v>
      </c>
      <c r="O50" s="1">
        <v>5.5423340000000001E-2</v>
      </c>
      <c r="P50" s="1">
        <v>3.9067320000000003E-2</v>
      </c>
    </row>
    <row r="51" spans="1:16" x14ac:dyDescent="0.2">
      <c r="A51" s="1">
        <v>5</v>
      </c>
      <c r="B51" s="1" t="s">
        <v>30</v>
      </c>
      <c r="C51" s="1">
        <v>190</v>
      </c>
      <c r="D51" s="1" t="s">
        <v>31</v>
      </c>
      <c r="E51" s="1">
        <v>2</v>
      </c>
      <c r="F51" s="1" t="s">
        <v>11</v>
      </c>
      <c r="G51" s="1">
        <v>24</v>
      </c>
      <c r="H51" s="1" t="s">
        <v>32</v>
      </c>
      <c r="I51" s="1">
        <v>298</v>
      </c>
      <c r="J51" s="1" t="s">
        <v>33</v>
      </c>
      <c r="K51" s="1">
        <v>2</v>
      </c>
      <c r="L51" s="1" t="s">
        <v>34</v>
      </c>
      <c r="M51" s="1">
        <v>2014</v>
      </c>
      <c r="N51" s="1">
        <v>7.1595980000000004E-2</v>
      </c>
      <c r="O51" s="1">
        <v>8.0386689999999997E-2</v>
      </c>
      <c r="P51" s="1">
        <v>6.1076329999999998E-2</v>
      </c>
    </row>
    <row r="52" spans="1:16" x14ac:dyDescent="0.2">
      <c r="A52" s="1">
        <v>5</v>
      </c>
      <c r="B52" s="1" t="s">
        <v>30</v>
      </c>
      <c r="C52" s="1">
        <v>190</v>
      </c>
      <c r="D52" s="1" t="s">
        <v>31</v>
      </c>
      <c r="E52" s="1">
        <v>1</v>
      </c>
      <c r="F52" s="1" t="s">
        <v>10</v>
      </c>
      <c r="G52" s="1">
        <v>24</v>
      </c>
      <c r="H52" s="1" t="s">
        <v>32</v>
      </c>
      <c r="I52" s="1">
        <v>298</v>
      </c>
      <c r="J52" s="1" t="s">
        <v>33</v>
      </c>
      <c r="K52" s="1">
        <v>2</v>
      </c>
      <c r="L52" s="1" t="s">
        <v>34</v>
      </c>
      <c r="M52" s="1">
        <v>2015</v>
      </c>
      <c r="N52" s="1">
        <v>4.5194970000000001E-2</v>
      </c>
      <c r="O52" s="1">
        <v>5.4239000000000002E-2</v>
      </c>
      <c r="P52" s="1">
        <v>3.8594740000000002E-2</v>
      </c>
    </row>
    <row r="53" spans="1:16" x14ac:dyDescent="0.2">
      <c r="A53" s="1">
        <v>5</v>
      </c>
      <c r="B53" s="1" t="s">
        <v>30</v>
      </c>
      <c r="C53" s="1">
        <v>190</v>
      </c>
      <c r="D53" s="1" t="s">
        <v>31</v>
      </c>
      <c r="E53" s="1">
        <v>2</v>
      </c>
      <c r="F53" s="1" t="s">
        <v>11</v>
      </c>
      <c r="G53" s="1">
        <v>24</v>
      </c>
      <c r="H53" s="1" t="s">
        <v>32</v>
      </c>
      <c r="I53" s="1">
        <v>298</v>
      </c>
      <c r="J53" s="1" t="s">
        <v>33</v>
      </c>
      <c r="K53" s="1">
        <v>2</v>
      </c>
      <c r="L53" s="1" t="s">
        <v>34</v>
      </c>
      <c r="M53" s="1">
        <v>2015</v>
      </c>
      <c r="N53" s="1">
        <v>7.1318039999999999E-2</v>
      </c>
      <c r="O53" s="1">
        <v>8.0339320000000006E-2</v>
      </c>
      <c r="P53" s="1">
        <v>6.063578E-2</v>
      </c>
    </row>
    <row r="54" spans="1:16" x14ac:dyDescent="0.2">
      <c r="A54" s="1">
        <v>5</v>
      </c>
      <c r="B54" s="1" t="s">
        <v>30</v>
      </c>
      <c r="C54" s="1">
        <v>190</v>
      </c>
      <c r="D54" s="1" t="s">
        <v>31</v>
      </c>
      <c r="E54" s="1">
        <v>1</v>
      </c>
      <c r="F54" s="1" t="s">
        <v>10</v>
      </c>
      <c r="G54" s="1">
        <v>24</v>
      </c>
      <c r="H54" s="1" t="s">
        <v>32</v>
      </c>
      <c r="I54" s="1">
        <v>298</v>
      </c>
      <c r="J54" s="1" t="s">
        <v>33</v>
      </c>
      <c r="K54" s="1">
        <v>2</v>
      </c>
      <c r="L54" s="1" t="s">
        <v>34</v>
      </c>
      <c r="M54" s="1">
        <v>2016</v>
      </c>
      <c r="N54" s="1">
        <v>4.414361E-2</v>
      </c>
      <c r="O54" s="1">
        <v>5.2354739999999997E-2</v>
      </c>
      <c r="P54" s="1">
        <v>3.7816959999999997E-2</v>
      </c>
    </row>
    <row r="55" spans="1:16" x14ac:dyDescent="0.2">
      <c r="A55" s="1">
        <v>5</v>
      </c>
      <c r="B55" s="1" t="s">
        <v>30</v>
      </c>
      <c r="C55" s="1">
        <v>190</v>
      </c>
      <c r="D55" s="1" t="s">
        <v>31</v>
      </c>
      <c r="E55" s="1">
        <v>2</v>
      </c>
      <c r="F55" s="1" t="s">
        <v>11</v>
      </c>
      <c r="G55" s="1">
        <v>24</v>
      </c>
      <c r="H55" s="1" t="s">
        <v>32</v>
      </c>
      <c r="I55" s="1">
        <v>298</v>
      </c>
      <c r="J55" s="1" t="s">
        <v>33</v>
      </c>
      <c r="K55" s="1">
        <v>2</v>
      </c>
      <c r="L55" s="1" t="s">
        <v>34</v>
      </c>
      <c r="M55" s="1">
        <v>2016</v>
      </c>
      <c r="N55" s="1">
        <v>7.0738380000000003E-2</v>
      </c>
      <c r="O55" s="1">
        <v>7.9861580000000001E-2</v>
      </c>
      <c r="P55" s="1">
        <v>5.9982460000000001E-2</v>
      </c>
    </row>
    <row r="56" spans="1:16" x14ac:dyDescent="0.2">
      <c r="A56" s="1">
        <v>5</v>
      </c>
      <c r="B56" s="1" t="s">
        <v>30</v>
      </c>
      <c r="C56" s="1">
        <v>190</v>
      </c>
      <c r="D56" s="1" t="s">
        <v>31</v>
      </c>
      <c r="E56" s="1">
        <v>1</v>
      </c>
      <c r="F56" s="1" t="s">
        <v>10</v>
      </c>
      <c r="G56" s="1">
        <v>24</v>
      </c>
      <c r="H56" s="1" t="s">
        <v>32</v>
      </c>
      <c r="I56" s="1">
        <v>298</v>
      </c>
      <c r="J56" s="1" t="s">
        <v>33</v>
      </c>
      <c r="K56" s="1">
        <v>2</v>
      </c>
      <c r="L56" s="1" t="s">
        <v>34</v>
      </c>
      <c r="M56" s="1">
        <v>2018</v>
      </c>
      <c r="N56" s="1">
        <v>4.180909E-2</v>
      </c>
      <c r="O56" s="1">
        <v>4.9812910000000002E-2</v>
      </c>
      <c r="P56" s="1">
        <v>3.5394700000000001E-2</v>
      </c>
    </row>
    <row r="57" spans="1:16" x14ac:dyDescent="0.2">
      <c r="A57" s="1">
        <v>5</v>
      </c>
      <c r="B57" s="1" t="s">
        <v>30</v>
      </c>
      <c r="C57" s="1">
        <v>190</v>
      </c>
      <c r="D57" s="1" t="s">
        <v>31</v>
      </c>
      <c r="E57" s="1">
        <v>2</v>
      </c>
      <c r="F57" s="1" t="s">
        <v>11</v>
      </c>
      <c r="G57" s="1">
        <v>24</v>
      </c>
      <c r="H57" s="1" t="s">
        <v>32</v>
      </c>
      <c r="I57" s="1">
        <v>298</v>
      </c>
      <c r="J57" s="1" t="s">
        <v>33</v>
      </c>
      <c r="K57" s="1">
        <v>2</v>
      </c>
      <c r="L57" s="1" t="s">
        <v>34</v>
      </c>
      <c r="M57" s="1">
        <v>2018</v>
      </c>
      <c r="N57" s="1">
        <v>6.8823090000000003E-2</v>
      </c>
      <c r="O57" s="1">
        <v>7.9000619999999994E-2</v>
      </c>
      <c r="P57" s="1">
        <v>5.7183390000000001E-2</v>
      </c>
    </row>
    <row r="58" spans="1:16" x14ac:dyDescent="0.2">
      <c r="A58" s="1">
        <v>5</v>
      </c>
      <c r="B58" s="1" t="s">
        <v>30</v>
      </c>
      <c r="C58" s="1">
        <v>190</v>
      </c>
      <c r="D58" s="1" t="s">
        <v>31</v>
      </c>
      <c r="E58" s="1">
        <v>1</v>
      </c>
      <c r="F58" s="1" t="s">
        <v>10</v>
      </c>
      <c r="G58" s="1">
        <v>24</v>
      </c>
      <c r="H58" s="1" t="s">
        <v>32</v>
      </c>
      <c r="I58" s="1">
        <v>298</v>
      </c>
      <c r="J58" s="1" t="s">
        <v>33</v>
      </c>
      <c r="K58" s="1">
        <v>2</v>
      </c>
      <c r="L58" s="1" t="s">
        <v>34</v>
      </c>
      <c r="M58" s="1">
        <v>2017</v>
      </c>
      <c r="N58" s="1">
        <v>4.2976510000000002E-2</v>
      </c>
      <c r="O58" s="1">
        <v>5.0967810000000002E-2</v>
      </c>
      <c r="P58" s="1">
        <v>3.6643799999999997E-2</v>
      </c>
    </row>
    <row r="59" spans="1:16" x14ac:dyDescent="0.2">
      <c r="A59" s="1">
        <v>5</v>
      </c>
      <c r="B59" s="1" t="s">
        <v>30</v>
      </c>
      <c r="C59" s="1">
        <v>190</v>
      </c>
      <c r="D59" s="1" t="s">
        <v>31</v>
      </c>
      <c r="E59" s="1">
        <v>2</v>
      </c>
      <c r="F59" s="1" t="s">
        <v>11</v>
      </c>
      <c r="G59" s="1">
        <v>24</v>
      </c>
      <c r="H59" s="1" t="s">
        <v>32</v>
      </c>
      <c r="I59" s="1">
        <v>298</v>
      </c>
      <c r="J59" s="1" t="s">
        <v>33</v>
      </c>
      <c r="K59" s="1">
        <v>2</v>
      </c>
      <c r="L59" s="1" t="s">
        <v>34</v>
      </c>
      <c r="M59" s="1">
        <v>2017</v>
      </c>
      <c r="N59" s="1">
        <v>6.9890530000000006E-2</v>
      </c>
      <c r="O59" s="1">
        <v>7.9314449999999995E-2</v>
      </c>
      <c r="P59" s="1">
        <v>5.8795989999999999E-2</v>
      </c>
    </row>
    <row r="60" spans="1:16" x14ac:dyDescent="0.2">
      <c r="A60" s="1">
        <v>5</v>
      </c>
      <c r="B60" s="1" t="s">
        <v>30</v>
      </c>
      <c r="C60" s="1">
        <v>190</v>
      </c>
      <c r="D60" s="1" t="s">
        <v>31</v>
      </c>
      <c r="E60" s="1">
        <v>1</v>
      </c>
      <c r="F60" s="1" t="s">
        <v>10</v>
      </c>
      <c r="G60" s="1">
        <v>24</v>
      </c>
      <c r="H60" s="1" t="s">
        <v>32</v>
      </c>
      <c r="I60" s="1">
        <v>298</v>
      </c>
      <c r="J60" s="1" t="s">
        <v>33</v>
      </c>
      <c r="K60" s="1">
        <v>2</v>
      </c>
      <c r="L60" s="1" t="s">
        <v>34</v>
      </c>
      <c r="M60" s="1">
        <v>2019</v>
      </c>
      <c r="N60" s="1">
        <v>4.0623199999999998E-2</v>
      </c>
      <c r="O60" s="1">
        <v>4.8866229999999997E-2</v>
      </c>
      <c r="P60" s="1">
        <v>3.4101619999999999E-2</v>
      </c>
    </row>
    <row r="61" spans="1:16" x14ac:dyDescent="0.2">
      <c r="A61" s="1">
        <v>5</v>
      </c>
      <c r="B61" s="1" t="s">
        <v>30</v>
      </c>
      <c r="C61" s="1">
        <v>190</v>
      </c>
      <c r="D61" s="1" t="s">
        <v>31</v>
      </c>
      <c r="E61" s="1">
        <v>2</v>
      </c>
      <c r="F61" s="1" t="s">
        <v>11</v>
      </c>
      <c r="G61" s="1">
        <v>24</v>
      </c>
      <c r="H61" s="1" t="s">
        <v>32</v>
      </c>
      <c r="I61" s="1">
        <v>298</v>
      </c>
      <c r="J61" s="1" t="s">
        <v>33</v>
      </c>
      <c r="K61" s="1">
        <v>2</v>
      </c>
      <c r="L61" s="1" t="s">
        <v>34</v>
      </c>
      <c r="M61" s="1">
        <v>2019</v>
      </c>
      <c r="N61" s="1">
        <v>6.7621470000000003E-2</v>
      </c>
      <c r="O61" s="1">
        <v>7.8523899999999994E-2</v>
      </c>
      <c r="P61" s="1">
        <v>5.5341429999999997E-2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E6350-F7F0-674E-96D1-690686109C06}">
  <dimension ref="A1:F33"/>
  <sheetViews>
    <sheetView topLeftCell="A12" zoomScale="157" workbookViewId="0">
      <selection activeCell="G15" sqref="G15"/>
    </sheetView>
  </sheetViews>
  <sheetFormatPr baseColWidth="10" defaultRowHeight="16" x14ac:dyDescent="0.2"/>
  <cols>
    <col min="1" max="1" width="10.83203125" bestFit="1" customWidth="1"/>
    <col min="2" max="2" width="16.1640625" bestFit="1" customWidth="1"/>
    <col min="3" max="3" width="11.6640625" bestFit="1" customWidth="1"/>
    <col min="4" max="4" width="11.1640625" hidden="1" customWidth="1"/>
    <col min="5" max="5" width="17.33203125" bestFit="1" customWidth="1"/>
  </cols>
  <sheetData>
    <row r="1" spans="1:5" x14ac:dyDescent="0.2">
      <c r="A1" s="2" t="s">
        <v>39</v>
      </c>
      <c r="B1" s="2" t="s">
        <v>38</v>
      </c>
    </row>
    <row r="2" spans="1:5" x14ac:dyDescent="0.2">
      <c r="A2" s="2" t="s">
        <v>37</v>
      </c>
      <c r="B2" t="s">
        <v>11</v>
      </c>
      <c r="C2" t="s">
        <v>10</v>
      </c>
      <c r="D2" t="s">
        <v>35</v>
      </c>
      <c r="E2" s="8" t="s">
        <v>12</v>
      </c>
    </row>
    <row r="3" spans="1:5" x14ac:dyDescent="0.2">
      <c r="A3" s="3">
        <v>1990</v>
      </c>
      <c r="B3" s="4">
        <v>0.13631878</v>
      </c>
      <c r="C3" s="4">
        <v>9.8746429999999996E-2</v>
      </c>
      <c r="D3" s="4">
        <v>0.23506521</v>
      </c>
      <c r="E3">
        <f>B3/C3</f>
        <v>1.3804932492243012</v>
      </c>
    </row>
    <row r="4" spans="1:5" x14ac:dyDescent="0.2">
      <c r="A4" s="3">
        <v>1991</v>
      </c>
      <c r="B4" s="4">
        <v>0.13461669000000001</v>
      </c>
      <c r="C4" s="4">
        <v>9.6031729999999996E-2</v>
      </c>
      <c r="D4" s="4">
        <v>0.23064842000000002</v>
      </c>
      <c r="E4">
        <f t="shared" ref="E4:E32" si="0">B4/C4</f>
        <v>1.401793865423439</v>
      </c>
    </row>
    <row r="5" spans="1:5" x14ac:dyDescent="0.2">
      <c r="A5" s="3">
        <v>1992</v>
      </c>
      <c r="B5" s="4">
        <v>0.1319379</v>
      </c>
      <c r="C5" s="4">
        <v>9.2687930000000002E-2</v>
      </c>
      <c r="D5" s="4">
        <v>0.22462583</v>
      </c>
      <c r="E5">
        <f t="shared" si="0"/>
        <v>1.423463659184103</v>
      </c>
    </row>
    <row r="6" spans="1:5" x14ac:dyDescent="0.2">
      <c r="A6" s="3">
        <v>1993</v>
      </c>
      <c r="B6" s="4">
        <v>0.12860800999999999</v>
      </c>
      <c r="C6" s="4">
        <v>8.9050760000000007E-2</v>
      </c>
      <c r="D6" s="4">
        <v>0.21765877</v>
      </c>
      <c r="E6">
        <f t="shared" si="0"/>
        <v>1.4442101336361417</v>
      </c>
    </row>
    <row r="7" spans="1:5" x14ac:dyDescent="0.2">
      <c r="A7" s="3">
        <v>1994</v>
      </c>
      <c r="B7" s="4">
        <v>0.12481241</v>
      </c>
      <c r="C7" s="4">
        <v>8.529043E-2</v>
      </c>
      <c r="D7" s="4">
        <v>0.21010284000000001</v>
      </c>
      <c r="E7">
        <f t="shared" si="0"/>
        <v>1.4633811788731748</v>
      </c>
    </row>
    <row r="8" spans="1:5" x14ac:dyDescent="0.2">
      <c r="A8" s="3">
        <v>1995</v>
      </c>
      <c r="B8" s="4">
        <v>0.12070966</v>
      </c>
      <c r="C8" s="4">
        <v>8.150251E-2</v>
      </c>
      <c r="D8" s="4">
        <v>0.20221217</v>
      </c>
      <c r="E8">
        <f t="shared" si="0"/>
        <v>1.4810545098549726</v>
      </c>
    </row>
    <row r="9" spans="1:5" x14ac:dyDescent="0.2">
      <c r="A9" s="3">
        <v>1996</v>
      </c>
      <c r="B9" s="4">
        <v>0.1165284</v>
      </c>
      <c r="C9" s="4">
        <v>7.7865340000000005E-2</v>
      </c>
      <c r="D9" s="4">
        <v>0.19439374000000001</v>
      </c>
      <c r="E9">
        <f t="shared" si="0"/>
        <v>1.4965374838150067</v>
      </c>
    </row>
    <row r="10" spans="1:5" x14ac:dyDescent="0.2">
      <c r="A10" s="3">
        <v>1997</v>
      </c>
      <c r="B10" s="4">
        <v>0.11235165</v>
      </c>
      <c r="C10" s="4">
        <v>7.4379860000000006E-2</v>
      </c>
      <c r="D10" s="4">
        <v>0.18673150999999999</v>
      </c>
      <c r="E10">
        <f t="shared" si="0"/>
        <v>1.5105117164780895</v>
      </c>
    </row>
    <row r="11" spans="1:5" x14ac:dyDescent="0.2">
      <c r="A11" s="3">
        <v>1998</v>
      </c>
      <c r="B11" s="4">
        <v>0.10822451</v>
      </c>
      <c r="C11" s="4">
        <v>7.1048970000000003E-2</v>
      </c>
      <c r="D11" s="4">
        <v>0.17927347999999999</v>
      </c>
      <c r="E11">
        <f t="shared" si="0"/>
        <v>1.5232382679157768</v>
      </c>
    </row>
    <row r="12" spans="1:5" x14ac:dyDescent="0.2">
      <c r="A12" s="3">
        <v>1999</v>
      </c>
      <c r="B12" s="4">
        <v>0.104208</v>
      </c>
      <c r="C12" s="4">
        <v>6.7930480000000001E-2</v>
      </c>
      <c r="D12" s="4">
        <v>0.17213847999999998</v>
      </c>
      <c r="E12">
        <f t="shared" si="0"/>
        <v>1.5340389174344122</v>
      </c>
    </row>
    <row r="13" spans="1:5" x14ac:dyDescent="0.2">
      <c r="A13" s="3">
        <v>2000</v>
      </c>
      <c r="B13" s="4">
        <v>0.10028413</v>
      </c>
      <c r="C13" s="4">
        <v>6.5203460000000005E-2</v>
      </c>
      <c r="D13" s="4">
        <v>0.16548759000000002</v>
      </c>
      <c r="E13">
        <f t="shared" si="0"/>
        <v>1.5380185345992374</v>
      </c>
    </row>
    <row r="14" spans="1:5" x14ac:dyDescent="0.2">
      <c r="A14" s="3">
        <v>2001</v>
      </c>
      <c r="B14" s="4">
        <v>9.6436869999999994E-2</v>
      </c>
      <c r="C14" s="4">
        <v>6.2363309999999998E-2</v>
      </c>
      <c r="D14" s="4">
        <v>0.15880017999999999</v>
      </c>
      <c r="E14">
        <f t="shared" si="0"/>
        <v>1.5463718971940392</v>
      </c>
    </row>
    <row r="15" spans="1:5" x14ac:dyDescent="0.2">
      <c r="A15" s="3">
        <v>2002</v>
      </c>
      <c r="B15" s="4">
        <v>9.2705330000000002E-2</v>
      </c>
      <c r="C15" s="4">
        <v>5.9759689999999997E-2</v>
      </c>
      <c r="D15" s="4">
        <v>0.15246502000000001</v>
      </c>
      <c r="E15">
        <f t="shared" si="0"/>
        <v>1.5513020566204412</v>
      </c>
    </row>
    <row r="16" spans="1:5" x14ac:dyDescent="0.2">
      <c r="A16" s="3">
        <v>2003</v>
      </c>
      <c r="B16" s="4">
        <v>8.9158570000000006E-2</v>
      </c>
      <c r="C16" s="4">
        <v>5.7388799999999997E-2</v>
      </c>
      <c r="D16" s="4">
        <v>0.14654737000000001</v>
      </c>
      <c r="E16">
        <f t="shared" si="0"/>
        <v>1.5535883308241332</v>
      </c>
    </row>
    <row r="17" spans="1:6" x14ac:dyDescent="0.2">
      <c r="A17" s="3">
        <v>2004</v>
      </c>
      <c r="B17" s="4">
        <v>8.5585159999999993E-2</v>
      </c>
      <c r="C17" s="4">
        <v>5.499399E-2</v>
      </c>
      <c r="D17" s="4">
        <v>0.14057914999999999</v>
      </c>
      <c r="E17">
        <f t="shared" si="0"/>
        <v>1.5562638753798368</v>
      </c>
    </row>
    <row r="18" spans="1:6" x14ac:dyDescent="0.2">
      <c r="A18" s="3">
        <v>2005</v>
      </c>
      <c r="B18" s="4">
        <v>8.2038219999999995E-2</v>
      </c>
      <c r="C18" s="4">
        <v>5.2576980000000002E-2</v>
      </c>
      <c r="D18" s="4">
        <v>0.13461519999999999</v>
      </c>
      <c r="E18">
        <f t="shared" si="0"/>
        <v>1.5603448505410542</v>
      </c>
    </row>
    <row r="19" spans="1:6" x14ac:dyDescent="0.2">
      <c r="A19" s="3">
        <v>2006</v>
      </c>
      <c r="B19" s="4">
        <v>7.9265080000000002E-2</v>
      </c>
      <c r="C19" s="4">
        <v>5.1012340000000003E-2</v>
      </c>
      <c r="D19" s="4">
        <v>0.13027742</v>
      </c>
      <c r="E19">
        <f t="shared" si="0"/>
        <v>1.5538412862456417</v>
      </c>
    </row>
    <row r="20" spans="1:6" x14ac:dyDescent="0.2">
      <c r="A20" s="3">
        <v>2007</v>
      </c>
      <c r="B20" s="4">
        <v>7.7020389999999994E-2</v>
      </c>
      <c r="C20" s="4">
        <v>4.9953770000000002E-2</v>
      </c>
      <c r="D20" s="4">
        <v>0.12697416</v>
      </c>
      <c r="E20">
        <f t="shared" si="0"/>
        <v>1.5418333791423549</v>
      </c>
    </row>
    <row r="21" spans="1:6" x14ac:dyDescent="0.2">
      <c r="A21" s="3">
        <v>2008</v>
      </c>
      <c r="B21" s="4">
        <v>7.5064439999999996E-2</v>
      </c>
      <c r="C21" s="4">
        <v>4.9017459999999999E-2</v>
      </c>
      <c r="D21" s="4">
        <v>0.12408189999999999</v>
      </c>
      <c r="E21">
        <f t="shared" si="0"/>
        <v>1.5313816750194726</v>
      </c>
    </row>
    <row r="22" spans="1:6" x14ac:dyDescent="0.2">
      <c r="A22" s="3">
        <v>2009</v>
      </c>
      <c r="B22" s="4">
        <v>7.3692129999999995E-2</v>
      </c>
      <c r="C22" s="4">
        <v>4.8291599999999997E-2</v>
      </c>
      <c r="D22" s="4">
        <v>0.12198372999999998</v>
      </c>
      <c r="E22">
        <f t="shared" si="0"/>
        <v>1.5259823654631448</v>
      </c>
    </row>
    <row r="23" spans="1:6" x14ac:dyDescent="0.2">
      <c r="A23" s="3">
        <v>2010</v>
      </c>
      <c r="B23" s="4">
        <v>7.2738620000000004E-2</v>
      </c>
      <c r="C23" s="4">
        <v>4.7655919999999997E-2</v>
      </c>
      <c r="D23" s="4">
        <v>0.12039453999999999</v>
      </c>
      <c r="E23">
        <f t="shared" si="0"/>
        <v>1.5263291528103959</v>
      </c>
    </row>
    <row r="24" spans="1:6" x14ac:dyDescent="0.2">
      <c r="A24" s="3">
        <v>2011</v>
      </c>
      <c r="B24" s="4">
        <v>7.1978120000000007E-2</v>
      </c>
      <c r="C24" s="4">
        <v>4.7542000000000001E-2</v>
      </c>
      <c r="D24" s="4">
        <v>0.11952012000000001</v>
      </c>
      <c r="E24">
        <f t="shared" si="0"/>
        <v>1.5139901560725255</v>
      </c>
    </row>
    <row r="25" spans="1:6" x14ac:dyDescent="0.2">
      <c r="A25" s="3">
        <v>2012</v>
      </c>
      <c r="B25" s="4">
        <v>7.1850730000000002E-2</v>
      </c>
      <c r="C25" s="4">
        <v>4.7416920000000001E-2</v>
      </c>
      <c r="D25" s="4">
        <v>0.11926765</v>
      </c>
      <c r="E25">
        <f t="shared" si="0"/>
        <v>1.5152972820672452</v>
      </c>
    </row>
    <row r="26" spans="1:6" x14ac:dyDescent="0.2">
      <c r="A26" s="3">
        <v>2013</v>
      </c>
      <c r="B26" s="4">
        <v>7.1678290000000006E-2</v>
      </c>
      <c r="C26" s="4">
        <v>4.6930729999999997E-2</v>
      </c>
      <c r="D26" s="4">
        <v>0.11860902000000001</v>
      </c>
      <c r="E26">
        <f t="shared" si="0"/>
        <v>1.5273210112009767</v>
      </c>
    </row>
    <row r="27" spans="1:6" x14ac:dyDescent="0.2">
      <c r="A27" s="3">
        <v>2014</v>
      </c>
      <c r="B27" s="4">
        <v>7.1595980000000004E-2</v>
      </c>
      <c r="C27" s="4">
        <v>4.6098710000000001E-2</v>
      </c>
      <c r="D27" s="4">
        <v>0.11769469</v>
      </c>
      <c r="E27">
        <f t="shared" si="0"/>
        <v>1.55310159438301</v>
      </c>
    </row>
    <row r="28" spans="1:6" x14ac:dyDescent="0.2">
      <c r="A28" s="3">
        <v>2015</v>
      </c>
      <c r="B28" s="4">
        <v>7.1318039999999999E-2</v>
      </c>
      <c r="C28" s="4">
        <v>4.5194970000000001E-2</v>
      </c>
      <c r="D28" s="4">
        <v>0.11651301</v>
      </c>
      <c r="E28">
        <f t="shared" si="0"/>
        <v>1.5780083491592094</v>
      </c>
    </row>
    <row r="29" spans="1:6" x14ac:dyDescent="0.2">
      <c r="A29" s="5">
        <v>2016</v>
      </c>
      <c r="B29" s="6">
        <v>7.0738380000000003E-2</v>
      </c>
      <c r="C29" s="6">
        <v>4.414361E-2</v>
      </c>
      <c r="D29" s="6">
        <v>0.11488199</v>
      </c>
      <c r="E29" s="7">
        <f t="shared" si="0"/>
        <v>1.6024602428301629</v>
      </c>
      <c r="F29" t="s">
        <v>36</v>
      </c>
    </row>
    <row r="30" spans="1:6" x14ac:dyDescent="0.2">
      <c r="A30" s="5">
        <v>2017</v>
      </c>
      <c r="B30" s="6">
        <v>6.9890530000000006E-2</v>
      </c>
      <c r="C30" s="6">
        <v>4.2976510000000002E-2</v>
      </c>
      <c r="D30" s="6">
        <v>0.11286704</v>
      </c>
      <c r="E30" s="7">
        <f t="shared" si="0"/>
        <v>1.6262495488814703</v>
      </c>
    </row>
    <row r="31" spans="1:6" x14ac:dyDescent="0.2">
      <c r="A31" s="3">
        <v>2018</v>
      </c>
      <c r="B31" s="4">
        <v>6.8823090000000003E-2</v>
      </c>
      <c r="C31" s="4">
        <v>4.180909E-2</v>
      </c>
      <c r="D31" s="4">
        <v>0.11063218</v>
      </c>
      <c r="E31">
        <f t="shared" si="0"/>
        <v>1.6461274330534341</v>
      </c>
    </row>
    <row r="32" spans="1:6" x14ac:dyDescent="0.2">
      <c r="A32" s="3">
        <v>2019</v>
      </c>
      <c r="B32" s="4">
        <v>6.7621470000000003E-2</v>
      </c>
      <c r="C32" s="4">
        <v>4.0623199999999998E-2</v>
      </c>
      <c r="D32" s="4">
        <v>0.10824467</v>
      </c>
      <c r="E32">
        <f t="shared" si="0"/>
        <v>1.6646022469918669</v>
      </c>
    </row>
    <row r="33" spans="1:4" x14ac:dyDescent="0.2">
      <c r="A33" s="3" t="s">
        <v>35</v>
      </c>
      <c r="B33" s="4">
        <v>2.7777995799999995</v>
      </c>
      <c r="C33" s="4">
        <v>1.8354874999999999</v>
      </c>
      <c r="D33" s="4">
        <v>4.613287080000001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HIV Incidence - Phia</vt:lpstr>
      <vt:lpstr>GBD Inc. Raw</vt:lpstr>
      <vt:lpstr>GBD Inc. Female Male Ratio</vt:lpstr>
      <vt:lpstr>HIV Prev -Phia 2016 2017</vt:lpstr>
      <vt:lpstr>GBD Prev. Raw</vt:lpstr>
      <vt:lpstr>GBD Prev. Female Male Ratio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2021-12-02T19:26:28Z</dcterms:created>
  <dcterms:modified xsi:type="dcterms:W3CDTF">2021-12-10T05:15:03Z</dcterms:modified>
</cp:coreProperties>
</file>