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F7F168B-3F08-4958-B6C4-BE47C13F23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H47" i="1"/>
  <c r="H39" i="1"/>
  <c r="H42" i="1" s="1"/>
  <c r="H32" i="1"/>
  <c r="H34" i="1" s="1"/>
  <c r="H31" i="1"/>
  <c r="H24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3" i="1"/>
  <c r="H50" i="1" l="1"/>
  <c r="D50" i="1" s="1"/>
  <c r="D19" i="1"/>
  <c r="D34" i="1" s="1"/>
  <c r="D42" i="1" l="1"/>
  <c r="D26" i="1"/>
</calcChain>
</file>

<file path=xl/sharedStrings.xml><?xml version="1.0" encoding="utf-8"?>
<sst xmlns="http://schemas.openxmlformats.org/spreadsheetml/2006/main" count="137" uniqueCount="64">
  <si>
    <t>項目</t>
    <phoneticPr fontId="1" type="noConversion"/>
  </si>
  <si>
    <t>來源</t>
    <phoneticPr fontId="1" type="noConversion"/>
  </si>
  <si>
    <t>數量</t>
    <phoneticPr fontId="1" type="noConversion"/>
  </si>
  <si>
    <t>機殼</t>
    <phoneticPr fontId="1" type="noConversion"/>
  </si>
  <si>
    <t>https://item.taobao.com/item.htm?spm=a1z09.2.0.0.12aa2e8dmm8tFh&amp;id=650716903526&amp;_u=f207c1240h89b1</t>
  </si>
  <si>
    <t>幣別</t>
    <phoneticPr fontId="1" type="noConversion"/>
  </si>
  <si>
    <t>CYN</t>
  </si>
  <si>
    <t>https://item.taobao.com/item.htm?spm=a1z09.2.0.0.12aa2e8dmm8tFh&amp;id=663162205748&amp;_u=f207c1240h331f</t>
  </si>
  <si>
    <t>https://item.taobao.com/item.htm?spm=a1z09.2.0.0.12aa2e8dmm8tFh&amp;id=662371485402&amp;_u=f207c1240h22c0</t>
  </si>
  <si>
    <t>https://item.taobao.com/item.htm?spm=a1z09.2.0.0.12aa2e8dmm8tFh&amp;id=662442461312&amp;_u=f207c1240hef03</t>
  </si>
  <si>
    <t>.</t>
    <phoneticPr fontId="1" type="noConversion"/>
  </si>
  <si>
    <t>TWD</t>
    <phoneticPr fontId="1" type="noConversion"/>
  </si>
  <si>
    <t>香蕉插孔</t>
    <phoneticPr fontId="1" type="noConversion"/>
  </si>
  <si>
    <t>BNC插孔</t>
    <phoneticPr fontId="1" type="noConversion"/>
  </si>
  <si>
    <t>HDMI插孔</t>
    <phoneticPr fontId="1" type="noConversion"/>
  </si>
  <si>
    <t>USB插孔</t>
    <phoneticPr fontId="1" type="noConversion"/>
  </si>
  <si>
    <t>電源接頭+插孔</t>
    <phoneticPr fontId="1" type="noConversion"/>
  </si>
  <si>
    <t>客製電路-切換版</t>
    <phoneticPr fontId="1" type="noConversion"/>
  </si>
  <si>
    <t>USD</t>
    <phoneticPr fontId="1" type="noConversion"/>
  </si>
  <si>
    <t>客製電路-控制版</t>
    <phoneticPr fontId="1" type="noConversion"/>
  </si>
  <si>
    <t>單價</t>
    <phoneticPr fontId="1" type="noConversion"/>
  </si>
  <si>
    <t>電子元件</t>
    <phoneticPr fontId="1" type="noConversion"/>
  </si>
  <si>
    <t>BNC線</t>
    <phoneticPr fontId="1" type="noConversion"/>
  </si>
  <si>
    <t>https://shop.cpu.com.tw/product/68473/info/</t>
  </si>
  <si>
    <t>https://www.bktw.com.tw/</t>
  </si>
  <si>
    <t>備註</t>
    <phoneticPr fontId="1" type="noConversion"/>
  </si>
  <si>
    <t>規格不限</t>
    <phoneticPr fontId="1" type="noConversion"/>
  </si>
  <si>
    <t>34465A電錶</t>
    <phoneticPr fontId="1" type="noConversion"/>
  </si>
  <si>
    <t>200V 1A 9184B電源供應器</t>
    <phoneticPr fontId="1" type="noConversion"/>
  </si>
  <si>
    <t>https://www.pinsyun.com.tw/index.html</t>
  </si>
  <si>
    <t>windows電腦</t>
    <phoneticPr fontId="1" type="noConversion"/>
  </si>
  <si>
    <t>編號</t>
    <phoneticPr fontId="1" type="noConversion"/>
  </si>
  <si>
    <t>總價</t>
    <phoneticPr fontId="1" type="noConversion"/>
  </si>
  <si>
    <t>匯率</t>
    <phoneticPr fontId="1" type="noConversion"/>
  </si>
  <si>
    <t>CYN</t>
    <phoneticPr fontId="1" type="noConversion"/>
  </si>
  <si>
    <t>15A</t>
    <phoneticPr fontId="1" type="noConversion"/>
  </si>
  <si>
    <t>AB30S</t>
    <phoneticPr fontId="1" type="noConversion"/>
  </si>
  <si>
    <t>https://www.relay.com.tw/zh-TW/index/index.html</t>
  </si>
  <si>
    <t>共用項目總價</t>
    <phoneticPr fontId="1" type="noConversion"/>
  </si>
  <si>
    <t>15B</t>
    <phoneticPr fontId="1" type="noConversion"/>
  </si>
  <si>
    <t xml:space="preserve"> versionA@ 400V 100mA</t>
    <phoneticPr fontId="1" type="noConversion"/>
  </si>
  <si>
    <t xml:space="preserve"> versionB@600V 600mA</t>
    <phoneticPr fontId="1" type="noConversion"/>
  </si>
  <si>
    <t>LT930</t>
    <phoneticPr fontId="1" type="noConversion"/>
  </si>
  <si>
    <t>https://www.letex.com.tw/</t>
  </si>
  <si>
    <t>交頎長</t>
    <phoneticPr fontId="1" type="noConversion"/>
  </si>
  <si>
    <t>16B</t>
  </si>
  <si>
    <t xml:space="preserve"> versionC@1000V 350mA</t>
    <phoneticPr fontId="1" type="noConversion"/>
  </si>
  <si>
    <t>15C</t>
    <phoneticPr fontId="1" type="noConversion"/>
  </si>
  <si>
    <t>AA52F</t>
  </si>
  <si>
    <t>G3VM-601FR</t>
  </si>
  <si>
    <t xml:space="preserve"> versionD@600V 1A (DC Only)</t>
    <phoneticPr fontId="1" type="noConversion"/>
  </si>
  <si>
    <t>15D</t>
    <phoneticPr fontId="1" type="noConversion"/>
  </si>
  <si>
    <t>16D</t>
    <phoneticPr fontId="1" type="noConversion"/>
  </si>
  <si>
    <t>AM38S</t>
    <phoneticPr fontId="1" type="noConversion"/>
  </si>
  <si>
    <t xml:space="preserve"> @共用項目</t>
    <phoneticPr fontId="1" type="noConversion"/>
  </si>
  <si>
    <t>交期長</t>
    <phoneticPr fontId="1" type="noConversion"/>
  </si>
  <si>
    <t>https://jlcpcb.com/</t>
    <phoneticPr fontId="1" type="noConversion"/>
  </si>
  <si>
    <t>https://shop.cpu.com.tw/product/8617/info/</t>
    <phoneticPr fontId="1" type="noConversion"/>
  </si>
  <si>
    <t>https://shop.cpu.com.tw/product/39037/info/</t>
    <phoneticPr fontId="1" type="noConversion"/>
  </si>
  <si>
    <t>https://www.lcsc.com/</t>
    <phoneticPr fontId="1" type="noConversion"/>
  </si>
  <si>
    <t>https://shopee.tw/(%E6%94%B6%E6%93%9A%E7%99%BC%E7%A5%A8%E5%8F%AF)%E7%AA%84%E7%89%88ESP32%E9%9B%99%E6%A0%B8%E5%BF%83arduino-WIFI%E8%97%8D%E8%8A%BDble%E8%85%B3%E4%BD%8D%E8%B2%BC%E7%B4%99-nodemcu-32s-%E5%AE%89%E4%BF%A1%E5%8F%AF-%E5%B0%8F%E9%9C%B8%E7%8E%8B-i.5742314.5422060939</t>
    <phoneticPr fontId="1" type="noConversion"/>
  </si>
  <si>
    <t>nodeMCU_ESP32s</t>
    <phoneticPr fontId="1" type="noConversion"/>
  </si>
  <si>
    <t>槍型接頭</t>
    <phoneticPr fontId="1" type="noConversion"/>
  </si>
  <si>
    <t>3紅3黑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</si>
</sst>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cpu.com.tw/product/39037/inf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.cpu.com.tw/product/8617/info/" TargetMode="External"/><Relationship Id="rId1" Type="http://schemas.openxmlformats.org/officeDocument/2006/relationships/hyperlink" Target="https://jlcpcb.com/" TargetMode="External"/><Relationship Id="rId6" Type="http://schemas.openxmlformats.org/officeDocument/2006/relationships/hyperlink" Target="https://shop.cpu.com.tw/product/8617/info/" TargetMode="External"/><Relationship Id="rId5" Type="http://schemas.openxmlformats.org/officeDocument/2006/relationships/hyperlink" Target="https://jlcpcb.com/" TargetMode="External"/><Relationship Id="rId4" Type="http://schemas.openxmlformats.org/officeDocument/2006/relationships/hyperlink" Target="https://www.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L17" sqref="L17"/>
    </sheetView>
  </sheetViews>
  <sheetFormatPr defaultRowHeight="15.75" x14ac:dyDescent="0.25"/>
  <cols>
    <col min="2" max="2" width="24.140625" customWidth="1"/>
    <col min="3" max="3" width="15.7109375" customWidth="1"/>
    <col min="6" max="6" width="17.85546875" customWidth="1"/>
    <col min="7" max="7" width="57.42578125" customWidth="1"/>
    <col min="8" max="8" width="9.140625" style="3"/>
  </cols>
  <sheetData>
    <row r="1" spans="1:17" x14ac:dyDescent="0.25">
      <c r="A1" s="2" t="s">
        <v>54</v>
      </c>
    </row>
    <row r="2" spans="1:17" x14ac:dyDescent="0.25">
      <c r="A2" t="s">
        <v>31</v>
      </c>
      <c r="B2" t="s">
        <v>0</v>
      </c>
      <c r="C2" t="s">
        <v>2</v>
      </c>
      <c r="D2" t="s">
        <v>20</v>
      </c>
      <c r="E2" t="s">
        <v>5</v>
      </c>
      <c r="F2" t="s">
        <v>25</v>
      </c>
      <c r="G2" t="s">
        <v>1</v>
      </c>
    </row>
    <row r="3" spans="1:17" x14ac:dyDescent="0.25">
      <c r="A3">
        <v>1</v>
      </c>
      <c r="B3" t="s">
        <v>3</v>
      </c>
      <c r="C3">
        <v>1</v>
      </c>
      <c r="D3">
        <v>800</v>
      </c>
      <c r="E3" t="s">
        <v>6</v>
      </c>
      <c r="G3" t="s">
        <v>4</v>
      </c>
      <c r="H3" s="3">
        <f>D3*IF(E3=$F$19,G19,IF(E3=$F$20,$G$20,1))*C3</f>
        <v>3520.0000000000005</v>
      </c>
    </row>
    <row r="4" spans="1:17" x14ac:dyDescent="0.25">
      <c r="A4">
        <v>2</v>
      </c>
      <c r="B4" t="s">
        <v>16</v>
      </c>
      <c r="C4">
        <v>1</v>
      </c>
      <c r="D4">
        <v>18.2</v>
      </c>
      <c r="E4" t="s">
        <v>6</v>
      </c>
      <c r="G4" t="s">
        <v>7</v>
      </c>
      <c r="H4" s="3">
        <f>D4*IF(E4=$F$19,G20,IF(E4=$F$20,$G$20,1))*C4</f>
        <v>568.56799999999998</v>
      </c>
    </row>
    <row r="5" spans="1:17" x14ac:dyDescent="0.25">
      <c r="A5">
        <v>3</v>
      </c>
      <c r="B5" t="s">
        <v>15</v>
      </c>
      <c r="C5">
        <v>1</v>
      </c>
      <c r="D5">
        <v>22.5</v>
      </c>
      <c r="E5" t="s">
        <v>6</v>
      </c>
      <c r="G5" t="s">
        <v>8</v>
      </c>
      <c r="H5" s="3">
        <f>D5*IF(E5=$F$19,G21,IF(E5=$F$20,$G$20,1))*C5</f>
        <v>0</v>
      </c>
    </row>
    <row r="6" spans="1:17" x14ac:dyDescent="0.25">
      <c r="A6">
        <v>4</v>
      </c>
      <c r="B6" t="s">
        <v>14</v>
      </c>
      <c r="C6">
        <v>2</v>
      </c>
      <c r="D6">
        <v>25.6</v>
      </c>
      <c r="E6" t="s">
        <v>6</v>
      </c>
      <c r="G6" t="s">
        <v>9</v>
      </c>
      <c r="H6" s="3">
        <f>D6*IF(E6=$F$19,G22,IF(E6=$F$20,$G$20,1))*C6</f>
        <v>0</v>
      </c>
    </row>
    <row r="7" spans="1:17" x14ac:dyDescent="0.25">
      <c r="A7">
        <v>5</v>
      </c>
      <c r="B7" t="s">
        <v>13</v>
      </c>
      <c r="C7">
        <v>1</v>
      </c>
      <c r="D7">
        <v>39</v>
      </c>
      <c r="E7" t="s">
        <v>11</v>
      </c>
      <c r="G7" s="4" t="s">
        <v>58</v>
      </c>
      <c r="H7" s="3">
        <f>D7*IF(E7=$F$19,G23,IF(E7=$F$20,$G$20,1))*C7</f>
        <v>39</v>
      </c>
    </row>
    <row r="8" spans="1:17" x14ac:dyDescent="0.25">
      <c r="A8">
        <v>6</v>
      </c>
      <c r="B8" t="s">
        <v>62</v>
      </c>
      <c r="C8">
        <v>6</v>
      </c>
      <c r="D8">
        <v>130</v>
      </c>
      <c r="E8" t="s">
        <v>11</v>
      </c>
      <c r="F8" t="s">
        <v>63</v>
      </c>
      <c r="G8" s="4" t="s">
        <v>57</v>
      </c>
    </row>
    <row r="9" spans="1:17" x14ac:dyDescent="0.25">
      <c r="A9">
        <v>7</v>
      </c>
      <c r="B9" t="s">
        <v>12</v>
      </c>
      <c r="C9">
        <v>3</v>
      </c>
      <c r="D9">
        <v>22</v>
      </c>
      <c r="E9" t="s">
        <v>11</v>
      </c>
      <c r="G9" s="4" t="s">
        <v>57</v>
      </c>
      <c r="H9" s="3">
        <f>D9*IF(E9=$F$19,G24,IF(E9=$F$20,$G$20,1))*C9</f>
        <v>66</v>
      </c>
    </row>
    <row r="10" spans="1:17" x14ac:dyDescent="0.25">
      <c r="A10">
        <v>8</v>
      </c>
      <c r="B10" t="s">
        <v>17</v>
      </c>
      <c r="C10">
        <v>8</v>
      </c>
      <c r="D10">
        <v>10.5</v>
      </c>
      <c r="E10" t="s">
        <v>18</v>
      </c>
      <c r="G10" s="4" t="s">
        <v>56</v>
      </c>
      <c r="H10" s="3">
        <f>D10*IF(E10=$F$19,G25,IF(E10=$F$20,$G$20,1))*C10</f>
        <v>2624.16</v>
      </c>
    </row>
    <row r="11" spans="1:17" x14ac:dyDescent="0.25">
      <c r="A11">
        <v>9</v>
      </c>
      <c r="B11" t="s">
        <v>19</v>
      </c>
      <c r="C11">
        <v>1</v>
      </c>
      <c r="D11">
        <v>9.5</v>
      </c>
      <c r="E11" t="s">
        <v>18</v>
      </c>
      <c r="G11" s="4" t="s">
        <v>56</v>
      </c>
      <c r="H11" s="3">
        <f>D11*IF(E11=$F$19,G26,IF(E11=$F$20,$G$20,1))*C11</f>
        <v>296.77999999999997</v>
      </c>
    </row>
    <row r="12" spans="1:17" x14ac:dyDescent="0.25">
      <c r="A12">
        <v>10</v>
      </c>
      <c r="B12" t="s">
        <v>21</v>
      </c>
      <c r="C12">
        <v>1</v>
      </c>
      <c r="D12">
        <v>20</v>
      </c>
      <c r="E12" t="s">
        <v>18</v>
      </c>
      <c r="G12" s="4" t="s">
        <v>59</v>
      </c>
      <c r="H12" s="3">
        <f>D12*IF(E12=$F$19,G27,IF(E12=$F$20,$G$20,1))*C12</f>
        <v>624.79999999999995</v>
      </c>
      <c r="Q12" t="s">
        <v>10</v>
      </c>
    </row>
    <row r="13" spans="1:17" x14ac:dyDescent="0.25">
      <c r="A13">
        <v>11</v>
      </c>
      <c r="B13" t="s">
        <v>61</v>
      </c>
      <c r="C13">
        <v>1</v>
      </c>
      <c r="D13">
        <v>249</v>
      </c>
      <c r="E13" t="s">
        <v>11</v>
      </c>
      <c r="G13" t="s">
        <v>60</v>
      </c>
      <c r="H13" s="3">
        <f>D13*IF(E13=$F$19,G28,IF(E13=$F$20,$G$20,1))*C13</f>
        <v>249</v>
      </c>
    </row>
    <row r="14" spans="1:17" x14ac:dyDescent="0.25">
      <c r="A14">
        <v>12</v>
      </c>
      <c r="B14" t="s">
        <v>22</v>
      </c>
      <c r="C14">
        <v>1</v>
      </c>
      <c r="D14">
        <v>120</v>
      </c>
      <c r="E14" t="s">
        <v>11</v>
      </c>
      <c r="G14" t="s">
        <v>23</v>
      </c>
      <c r="H14" s="3">
        <f>D14*IF(E14=$F$19,G29,IF(E14=$F$20,$G$20,1))*C14</f>
        <v>120</v>
      </c>
    </row>
    <row r="15" spans="1:17" x14ac:dyDescent="0.25">
      <c r="A15">
        <v>13</v>
      </c>
      <c r="B15" t="s">
        <v>27</v>
      </c>
      <c r="C15">
        <v>1</v>
      </c>
      <c r="D15">
        <v>63720</v>
      </c>
      <c r="E15" t="s">
        <v>11</v>
      </c>
      <c r="G15" t="s">
        <v>29</v>
      </c>
      <c r="H15" s="3">
        <f>D15*IF(E15=$F$19,G30,IF(E15=$F$20,$G$20,1))*C15</f>
        <v>63720</v>
      </c>
    </row>
    <row r="16" spans="1:17" x14ac:dyDescent="0.25">
      <c r="A16">
        <v>14</v>
      </c>
      <c r="B16" t="s">
        <v>28</v>
      </c>
      <c r="C16">
        <v>1</v>
      </c>
      <c r="D16">
        <v>57750</v>
      </c>
      <c r="E16" t="s">
        <v>11</v>
      </c>
      <c r="F16" t="s">
        <v>26</v>
      </c>
      <c r="G16" t="s">
        <v>24</v>
      </c>
      <c r="H16" s="3">
        <f>D16*IF(E16=$F$19,G31,IF(E16=$F$20,$G$20,1))*C16</f>
        <v>57750</v>
      </c>
    </row>
    <row r="17" spans="1:8" x14ac:dyDescent="0.25">
      <c r="A17">
        <v>15</v>
      </c>
      <c r="B17" t="s">
        <v>30</v>
      </c>
      <c r="C17">
        <v>1</v>
      </c>
      <c r="D17">
        <v>15000</v>
      </c>
      <c r="E17" t="s">
        <v>11</v>
      </c>
      <c r="F17" t="s">
        <v>26</v>
      </c>
      <c r="H17" s="3">
        <f>D17*IF(E17=$F$19,G33,IF(E17=$F$20,$G$20,1))*C17</f>
        <v>15000</v>
      </c>
    </row>
    <row r="19" spans="1:8" x14ac:dyDescent="0.25">
      <c r="A19" s="1"/>
      <c r="B19" s="1"/>
      <c r="C19" s="1" t="s">
        <v>38</v>
      </c>
      <c r="D19" s="1">
        <f>SUM(H3:H17)</f>
        <v>144578.30800000002</v>
      </c>
      <c r="E19" s="1" t="s">
        <v>33</v>
      </c>
      <c r="F19" s="1" t="s">
        <v>34</v>
      </c>
      <c r="G19" s="1">
        <v>4.4000000000000004</v>
      </c>
    </row>
    <row r="20" spans="1:8" x14ac:dyDescent="0.25">
      <c r="F20" t="s">
        <v>18</v>
      </c>
      <c r="G20">
        <v>31.24</v>
      </c>
    </row>
    <row r="22" spans="1:8" x14ac:dyDescent="0.25">
      <c r="A22" s="2" t="s">
        <v>40</v>
      </c>
    </row>
    <row r="23" spans="1:8" x14ac:dyDescent="0.25">
      <c r="A23" t="s">
        <v>31</v>
      </c>
      <c r="B23" t="s">
        <v>0</v>
      </c>
      <c r="C23" t="s">
        <v>2</v>
      </c>
      <c r="D23" t="s">
        <v>20</v>
      </c>
      <c r="E23" t="s">
        <v>5</v>
      </c>
      <c r="F23" t="s">
        <v>25</v>
      </c>
      <c r="G23" t="s">
        <v>1</v>
      </c>
    </row>
    <row r="24" spans="1:8" x14ac:dyDescent="0.25">
      <c r="A24" t="s">
        <v>35</v>
      </c>
      <c r="B24" t="s">
        <v>36</v>
      </c>
      <c r="C24">
        <v>260</v>
      </c>
      <c r="D24">
        <v>30</v>
      </c>
      <c r="E24" t="s">
        <v>11</v>
      </c>
      <c r="G24" t="s">
        <v>37</v>
      </c>
      <c r="H24" s="3">
        <f>D24*IF(E24=$F$19,G40,IF(E24=$F$20,$G$20,1))*C24</f>
        <v>7800</v>
      </c>
    </row>
    <row r="26" spans="1:8" x14ac:dyDescent="0.25">
      <c r="A26" s="1"/>
      <c r="B26" s="1"/>
      <c r="C26" s="1" t="s">
        <v>32</v>
      </c>
      <c r="D26" s="1">
        <f>$D$19+H24</f>
        <v>152378.30800000002</v>
      </c>
      <c r="E26" s="1" t="s">
        <v>33</v>
      </c>
      <c r="F26" s="1" t="s">
        <v>34</v>
      </c>
      <c r="G26" s="1">
        <v>4.4000000000000004</v>
      </c>
    </row>
    <row r="27" spans="1:8" x14ac:dyDescent="0.25">
      <c r="F27" t="s">
        <v>18</v>
      </c>
      <c r="G27">
        <v>31.24</v>
      </c>
    </row>
    <row r="29" spans="1:8" x14ac:dyDescent="0.25">
      <c r="A29" s="2" t="s">
        <v>41</v>
      </c>
    </row>
    <row r="30" spans="1:8" x14ac:dyDescent="0.25">
      <c r="A30" t="s">
        <v>31</v>
      </c>
      <c r="B30" t="s">
        <v>0</v>
      </c>
      <c r="C30" t="s">
        <v>2</v>
      </c>
      <c r="D30" t="s">
        <v>20</v>
      </c>
      <c r="E30" t="s">
        <v>5</v>
      </c>
      <c r="F30" t="s">
        <v>25</v>
      </c>
      <c r="G30" t="s">
        <v>1</v>
      </c>
    </row>
    <row r="31" spans="1:8" x14ac:dyDescent="0.25">
      <c r="A31" t="s">
        <v>39</v>
      </c>
      <c r="B31" t="s">
        <v>42</v>
      </c>
      <c r="C31">
        <v>128</v>
      </c>
      <c r="D31">
        <v>70</v>
      </c>
      <c r="E31" t="s">
        <v>11</v>
      </c>
      <c r="F31" t="s">
        <v>55</v>
      </c>
      <c r="G31" t="s">
        <v>43</v>
      </c>
      <c r="H31" s="3">
        <f>D31*IF(E31=$F$19,G47,IF(E31=$F$20,$G$20,1))*C31</f>
        <v>8960</v>
      </c>
    </row>
    <row r="32" spans="1:8" x14ac:dyDescent="0.25">
      <c r="A32" t="s">
        <v>45</v>
      </c>
      <c r="B32" t="s">
        <v>53</v>
      </c>
      <c r="C32">
        <v>132</v>
      </c>
      <c r="D32">
        <v>35</v>
      </c>
      <c r="E32" t="s">
        <v>11</v>
      </c>
      <c r="F32" t="s">
        <v>55</v>
      </c>
      <c r="G32" t="s">
        <v>37</v>
      </c>
      <c r="H32" s="3">
        <f>D32*IF(E32=$F$19,G48,IF(E32=$F$20,$G$20,1))*C32</f>
        <v>4620</v>
      </c>
    </row>
    <row r="34" spans="1:8" x14ac:dyDescent="0.25">
      <c r="A34" s="1"/>
      <c r="B34" s="1"/>
      <c r="C34" s="1" t="s">
        <v>32</v>
      </c>
      <c r="D34" s="1">
        <f>$D$19+H34</f>
        <v>158158.30800000002</v>
      </c>
      <c r="E34" s="1" t="s">
        <v>33</v>
      </c>
      <c r="F34" s="1" t="s">
        <v>34</v>
      </c>
      <c r="G34" s="1">
        <v>4.4000000000000004</v>
      </c>
      <c r="H34" s="3">
        <f>SUM(H31:H32)</f>
        <v>13580</v>
      </c>
    </row>
    <row r="35" spans="1:8" x14ac:dyDescent="0.25">
      <c r="F35" t="s">
        <v>18</v>
      </c>
      <c r="G35">
        <v>31.24</v>
      </c>
    </row>
    <row r="37" spans="1:8" x14ac:dyDescent="0.25">
      <c r="A37" s="2" t="s">
        <v>46</v>
      </c>
    </row>
    <row r="38" spans="1:8" x14ac:dyDescent="0.25">
      <c r="A38" t="s">
        <v>31</v>
      </c>
      <c r="B38" t="s">
        <v>0</v>
      </c>
      <c r="C38" t="s">
        <v>2</v>
      </c>
      <c r="D38" t="s">
        <v>20</v>
      </c>
      <c r="E38" t="s">
        <v>5</v>
      </c>
      <c r="F38" t="s">
        <v>25</v>
      </c>
      <c r="G38" t="s">
        <v>1</v>
      </c>
    </row>
    <row r="39" spans="1:8" x14ac:dyDescent="0.25">
      <c r="A39" t="s">
        <v>47</v>
      </c>
      <c r="B39" t="s">
        <v>48</v>
      </c>
      <c r="C39">
        <v>260</v>
      </c>
      <c r="D39">
        <v>380</v>
      </c>
      <c r="E39" t="s">
        <v>11</v>
      </c>
      <c r="F39" t="s">
        <v>44</v>
      </c>
      <c r="G39" t="s">
        <v>43</v>
      </c>
      <c r="H39" s="3">
        <f>D39*IF(E39=$F$19,G55,IF(E39=$F$20,$G$20,1))*C39</f>
        <v>98800</v>
      </c>
    </row>
    <row r="40" spans="1:8" x14ac:dyDescent="0.25">
      <c r="F40" t="s">
        <v>55</v>
      </c>
    </row>
    <row r="42" spans="1:8" x14ac:dyDescent="0.25">
      <c r="A42" s="1"/>
      <c r="B42" s="1"/>
      <c r="C42" s="1" t="s">
        <v>32</v>
      </c>
      <c r="D42" s="1">
        <f>$D$19+H42</f>
        <v>243378.30800000002</v>
      </c>
      <c r="E42" s="1" t="s">
        <v>33</v>
      </c>
      <c r="F42" s="1" t="s">
        <v>34</v>
      </c>
      <c r="G42" s="1">
        <v>4.4000000000000004</v>
      </c>
      <c r="H42" s="3">
        <f>SUM(H39:H40)</f>
        <v>98800</v>
      </c>
    </row>
    <row r="43" spans="1:8" x14ac:dyDescent="0.25">
      <c r="F43" t="s">
        <v>18</v>
      </c>
      <c r="G43">
        <v>31.24</v>
      </c>
    </row>
    <row r="45" spans="1:8" x14ac:dyDescent="0.25">
      <c r="A45" s="2" t="s">
        <v>50</v>
      </c>
    </row>
    <row r="46" spans="1:8" x14ac:dyDescent="0.25">
      <c r="A46" t="s">
        <v>31</v>
      </c>
      <c r="B46" t="s">
        <v>0</v>
      </c>
      <c r="C46" t="s">
        <v>2</v>
      </c>
      <c r="D46" t="s">
        <v>20</v>
      </c>
      <c r="E46" t="s">
        <v>5</v>
      </c>
      <c r="F46" t="s">
        <v>25</v>
      </c>
      <c r="G46" t="s">
        <v>1</v>
      </c>
    </row>
    <row r="47" spans="1:8" x14ac:dyDescent="0.25">
      <c r="A47" t="s">
        <v>51</v>
      </c>
      <c r="B47" t="s">
        <v>49</v>
      </c>
      <c r="C47">
        <v>128</v>
      </c>
      <c r="D47">
        <v>438</v>
      </c>
      <c r="E47" t="s">
        <v>11</v>
      </c>
      <c r="G47" t="s">
        <v>43</v>
      </c>
      <c r="H47" s="3">
        <f>D47*IF(E47=$F$19,G63,IF(E47=$F$20,$G$20,1))*C47</f>
        <v>56064</v>
      </c>
    </row>
    <row r="48" spans="1:8" x14ac:dyDescent="0.25">
      <c r="A48" t="s">
        <v>52</v>
      </c>
      <c r="B48" t="s">
        <v>53</v>
      </c>
      <c r="C48">
        <v>132</v>
      </c>
      <c r="D48">
        <v>35</v>
      </c>
      <c r="E48" t="s">
        <v>11</v>
      </c>
      <c r="F48" t="s">
        <v>55</v>
      </c>
      <c r="G48" t="s">
        <v>37</v>
      </c>
      <c r="H48" s="3">
        <f>D48*IF(E48=$F$19,G64,IF(E48=$F$20,$G$20,1))*C48</f>
        <v>4620</v>
      </c>
    </row>
    <row r="50" spans="1:8" x14ac:dyDescent="0.25">
      <c r="A50" s="1"/>
      <c r="B50" s="1"/>
      <c r="C50" s="1" t="s">
        <v>32</v>
      </c>
      <c r="D50" s="1">
        <f>$D$19+H50</f>
        <v>205262.30800000002</v>
      </c>
      <c r="E50" s="1" t="s">
        <v>33</v>
      </c>
      <c r="F50" s="1" t="s">
        <v>34</v>
      </c>
      <c r="G50" s="1">
        <v>4.4000000000000004</v>
      </c>
      <c r="H50" s="3">
        <f>SUM(H47:H48)</f>
        <v>60684</v>
      </c>
    </row>
    <row r="51" spans="1:8" x14ac:dyDescent="0.25">
      <c r="F51" t="s">
        <v>18</v>
      </c>
      <c r="G51">
        <v>31.24</v>
      </c>
    </row>
  </sheetData>
  <phoneticPr fontId="1" type="noConversion"/>
  <hyperlinks>
    <hyperlink ref="G10" r:id="rId1" xr:uid="{4D3DF9D5-2459-4CE5-A92B-96C98B7CA783}"/>
    <hyperlink ref="G9" r:id="rId2" xr:uid="{8D81F7F9-578D-4C23-963D-8F960755BFB2}"/>
    <hyperlink ref="G7" r:id="rId3" xr:uid="{EB6312A9-D5F2-44CD-A884-6CD37F1AC667}"/>
    <hyperlink ref="G12" r:id="rId4" xr:uid="{D1E1853C-8B8F-439D-B536-180209882DDF}"/>
    <hyperlink ref="G11" r:id="rId5" xr:uid="{34EFF24A-F4CB-4543-AE6A-DA226DFAFF3B}"/>
    <hyperlink ref="G8" r:id="rId6" xr:uid="{B83506E8-E336-46FB-814A-AA75E597AC3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2024-01-29T11:17:40Z</dcterms:modified>
</cp:coreProperties>
</file>