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jan.rune.herheim\Dropbox (Lillebakk)\Lillebakk Team\herheim\Documents\customers\kjeller vindteknikk\"/>
    </mc:Choice>
  </mc:AlternateContent>
  <bookViews>
    <workbookView xWindow="0" yWindow="0" windowWidth="20520" windowHeight="909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1" l="1"/>
  <c r="I17" i="1" s="1"/>
  <c r="I18" i="1" s="1"/>
  <c r="H9" i="1"/>
  <c r="H20" i="1" s="1"/>
  <c r="E9" i="1"/>
  <c r="B10" i="1" l="1"/>
  <c r="B9" i="1"/>
  <c r="I20" i="1" l="1"/>
  <c r="J8" i="1"/>
  <c r="E20" i="1"/>
  <c r="E21" i="1" s="1"/>
  <c r="B20" i="1"/>
  <c r="B21" i="1" s="1"/>
  <c r="I21" i="1" l="1"/>
  <c r="I22" i="1" s="1"/>
  <c r="H21" i="1"/>
  <c r="H22" i="1" s="1"/>
  <c r="H25" i="1"/>
  <c r="H26" i="1" s="1"/>
</calcChain>
</file>

<file path=xl/sharedStrings.xml><?xml version="1.0" encoding="utf-8"?>
<sst xmlns="http://schemas.openxmlformats.org/spreadsheetml/2006/main" count="39" uniqueCount="32">
  <si>
    <t>Concept1</t>
  </si>
  <si>
    <t>Concept2</t>
  </si>
  <si>
    <t>Kommentar</t>
  </si>
  <si>
    <t>per enhet</t>
  </si>
  <si>
    <t>Skalerer med antall produserte enheter.</t>
  </si>
  <si>
    <t>Per produktserie.</t>
  </si>
  <si>
    <t>Elektronikk til kommunikasjonsenhet</t>
  </si>
  <si>
    <t>Innkapsling kommunikasjonsenhet</t>
  </si>
  <si>
    <t>Concept0</t>
  </si>
  <si>
    <t>283 timer</t>
  </si>
  <si>
    <t>Antall enheter</t>
  </si>
  <si>
    <t>Sertifisering lastcelle (IPX)</t>
  </si>
  <si>
    <t>Produksjon av lastcelle</t>
  </si>
  <si>
    <t>Elektromagnetisk testing lastcelle</t>
  </si>
  <si>
    <t>Komponent og materialkost per enhet</t>
  </si>
  <si>
    <t>Utviklingskost</t>
  </si>
  <si>
    <t>Initielt estimat 210 timer (255k). Det totale antall timer var initielt forespeilet til 493 (13 uker) for concept0 og 1. Arbeidet med Concept0 er så langt 460 timer. Basert på erfaringer fra Concept0 vil eit anslag for utvikling av concept1 nok være 50% større enn først antatt. =&gt; 315 timer (382k).</t>
  </si>
  <si>
    <t>Total eks mva</t>
  </si>
  <si>
    <t>Timepris eks mva</t>
  </si>
  <si>
    <t>Enhetspris eks mva</t>
  </si>
  <si>
    <t>Uforutsett mer-arbeid kommunikasjonsenhet</t>
  </si>
  <si>
    <t>Skalerer med antall produserte enheter. Inkludert lastcelle. 10k + 20k for lastcelle. Lastcelle med integrert elektronikk</t>
  </si>
  <si>
    <t>Skalerer med antall produserte enheter. Inkluderer PCB, komponenter og batteri.</t>
  </si>
  <si>
    <t>Et estimat for dette arbeidet vil være som for Concept1.
Hær vil det være en del arbeid mot det mekaniske/lastcelle i tillegg. Estimert 2 ukers arbeid.
390 timer.</t>
  </si>
  <si>
    <t>Enhet innkjøpsspris eks mva</t>
  </si>
  <si>
    <t>Total eks mva Kjeller</t>
  </si>
  <si>
    <t>Enhet innkjøpsspris eks mva Kjeller</t>
  </si>
  <si>
    <t>Enhetspris eks mva Kjeller</t>
  </si>
  <si>
    <t>Enhetspris inkludert Concept0 og 1 eks mva Kjeller</t>
  </si>
  <si>
    <t>Enhetspris inkludert Concept0 og 1 eks mva + 40% Kjeller</t>
  </si>
  <si>
    <t>Dekning NRF</t>
  </si>
  <si>
    <t>Engineering kommunikasjonsenhet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</si>
</sst>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6100"/>
      <name val="Calibri"/>
      <family val="2"/>
      <scheme val="minor"/>
    </font>
    <font>
      <sz val="11"/>
      <color rgb="FF9C5700"/>
      <name val="Calibri"/>
      <family val="2"/>
      <scheme val="minor"/>
    </font>
    <font>
      <b/>
      <sz val="14"/>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9">
    <xf numFmtId="0" fontId="0" fillId="0" borderId="0" xfId="0"/>
    <xf numFmtId="0" fontId="0" fillId="0" borderId="0" xfId="0" applyAlignment="1">
      <alignment wrapText="1"/>
    </xf>
    <xf numFmtId="0" fontId="0" fillId="0" borderId="0" xfId="0" applyAlignment="1"/>
    <xf numFmtId="0" fontId="1" fillId="2" borderId="0" xfId="1"/>
    <xf numFmtId="0" fontId="1" fillId="2" borderId="0" xfId="1" applyAlignment="1">
      <alignment wrapText="1"/>
    </xf>
    <xf numFmtId="0" fontId="0" fillId="0" borderId="1" xfId="0" applyBorder="1"/>
    <xf numFmtId="0" fontId="0" fillId="0" borderId="1" xfId="0" applyBorder="1" applyAlignment="1">
      <alignment wrapText="1"/>
    </xf>
    <xf numFmtId="0" fontId="3" fillId="0" borderId="0" xfId="0" applyFont="1"/>
    <xf numFmtId="0" fontId="3" fillId="0" borderId="0" xfId="0" applyFont="1" applyAlignment="1">
      <alignment wrapText="1"/>
    </xf>
    <xf numFmtId="0" fontId="3" fillId="0" borderId="2" xfId="0" applyFont="1" applyBorder="1"/>
    <xf numFmtId="0" fontId="0" fillId="0" borderId="3" xfId="0" applyBorder="1" applyAlignment="1"/>
    <xf numFmtId="0" fontId="0" fillId="0" borderId="2" xfId="0" applyBorder="1"/>
    <xf numFmtId="0" fontId="3" fillId="0" borderId="2" xfId="0" applyFont="1" applyBorder="1" applyAlignment="1"/>
    <xf numFmtId="0" fontId="0" fillId="0" borderId="2" xfId="0" applyBorder="1" applyAlignment="1"/>
    <xf numFmtId="0" fontId="2" fillId="3" borderId="2" xfId="2" applyBorder="1" applyAlignment="1"/>
    <xf numFmtId="0" fontId="0" fillId="0" borderId="4" xfId="0" applyBorder="1"/>
    <xf numFmtId="0" fontId="0" fillId="0" borderId="4" xfId="0" applyBorder="1" applyAlignment="1"/>
    <xf numFmtId="0" fontId="0" fillId="0" borderId="4" xfId="0" applyBorder="1" applyAlignment="1">
      <alignment wrapText="1"/>
    </xf>
    <xf numFmtId="0" fontId="1" fillId="2" borderId="4" xfId="1" applyBorder="1"/>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tabSelected="1" topLeftCell="D1" workbookViewId="0">
      <selection activeCell="J9" sqref="J9"/>
    </sheetView>
  </sheetViews>
  <sheetFormatPr defaultRowHeight="14.25" x14ac:dyDescent="0.45"/>
  <cols>
    <col min="1" max="1" width="52.265625" bestFit="1" customWidth="1"/>
    <col min="2" max="2" width="13.59765625" style="2" bestFit="1" customWidth="1"/>
    <col min="3" max="3" width="23.1328125" customWidth="1"/>
    <col min="4" max="4" width="11.3984375" bestFit="1" customWidth="1"/>
    <col min="5" max="5" width="13.59765625" bestFit="1" customWidth="1"/>
    <col min="6" max="6" width="23.3984375" customWidth="1"/>
    <col min="7" max="7" width="40.265625" style="1" customWidth="1"/>
    <col min="8" max="8" width="13.59765625" bestFit="1" customWidth="1"/>
    <col min="9" max="9" width="21.73046875" style="1" bestFit="1" customWidth="1"/>
    <col min="10" max="10" width="43.19921875" style="1" customWidth="1"/>
  </cols>
  <sheetData>
    <row r="2" spans="1:10" ht="18" x14ac:dyDescent="0.55000000000000004">
      <c r="B2" s="12" t="s">
        <v>8</v>
      </c>
      <c r="C2" s="7"/>
      <c r="D2" s="7"/>
      <c r="E2" s="9" t="s">
        <v>0</v>
      </c>
      <c r="F2" s="7"/>
      <c r="G2" s="8"/>
      <c r="H2" s="9" t="s">
        <v>1</v>
      </c>
    </row>
    <row r="3" spans="1:10" ht="28.5" x14ac:dyDescent="0.45">
      <c r="A3" s="5"/>
      <c r="B3" s="10" t="s">
        <v>15</v>
      </c>
      <c r="C3" s="6" t="s">
        <v>14</v>
      </c>
      <c r="D3" s="5" t="s">
        <v>2</v>
      </c>
      <c r="E3" s="10" t="s">
        <v>15</v>
      </c>
      <c r="F3" s="6" t="s">
        <v>14</v>
      </c>
      <c r="G3" s="6" t="s">
        <v>2</v>
      </c>
      <c r="H3" s="10" t="s">
        <v>15</v>
      </c>
      <c r="I3" s="6" t="s">
        <v>14</v>
      </c>
      <c r="J3" s="6" t="s">
        <v>2</v>
      </c>
    </row>
    <row r="4" spans="1:10" ht="28.5" x14ac:dyDescent="0.45">
      <c r="A4" t="s">
        <v>6</v>
      </c>
      <c r="B4" s="13"/>
      <c r="C4">
        <v>1000</v>
      </c>
      <c r="D4" t="s">
        <v>3</v>
      </c>
      <c r="E4" s="11"/>
      <c r="F4">
        <v>1000</v>
      </c>
      <c r="G4" s="1" t="s">
        <v>3</v>
      </c>
      <c r="H4" s="11">
        <v>40000</v>
      </c>
      <c r="I4" s="4">
        <v>2000</v>
      </c>
      <c r="J4" s="1" t="s">
        <v>22</v>
      </c>
    </row>
    <row r="5" spans="1:10" x14ac:dyDescent="0.45">
      <c r="A5" t="s">
        <v>7</v>
      </c>
      <c r="B5" s="13"/>
      <c r="E5" s="11"/>
      <c r="H5" s="11">
        <v>10000</v>
      </c>
      <c r="I5" s="4">
        <v>2500</v>
      </c>
      <c r="J5" s="1" t="s">
        <v>4</v>
      </c>
    </row>
    <row r="6" spans="1:10" ht="42.75" x14ac:dyDescent="0.45">
      <c r="A6" t="s">
        <v>12</v>
      </c>
      <c r="B6" s="13"/>
      <c r="E6" s="11"/>
      <c r="H6" s="11">
        <v>70000</v>
      </c>
      <c r="I6" s="4">
        <v>30000</v>
      </c>
      <c r="J6" s="1" t="s">
        <v>21</v>
      </c>
    </row>
    <row r="7" spans="1:10" x14ac:dyDescent="0.45">
      <c r="A7" t="s">
        <v>11</v>
      </c>
      <c r="B7" s="13"/>
      <c r="E7" s="11"/>
      <c r="H7" s="11">
        <v>100000</v>
      </c>
      <c r="J7" s="1" t="s">
        <v>5</v>
      </c>
    </row>
    <row r="8" spans="1:10" x14ac:dyDescent="0.45">
      <c r="A8" t="s">
        <v>13</v>
      </c>
      <c r="B8" s="13"/>
      <c r="E8" s="11"/>
      <c r="H8" s="11">
        <v>100000</v>
      </c>
      <c r="J8" s="1" t="str">
        <f>J7</f>
        <v>Per produktserie.</v>
      </c>
    </row>
    <row r="9" spans="1:10" ht="99.75" x14ac:dyDescent="0.45">
      <c r="A9" t="s">
        <v>31</v>
      </c>
      <c r="B9" s="13">
        <f>283*B13</f>
        <v>274510</v>
      </c>
      <c r="D9" t="s">
        <v>9</v>
      </c>
      <c r="E9" s="11">
        <f>315*B13</f>
        <v>305550</v>
      </c>
      <c r="G9" s="1" t="s">
        <v>16</v>
      </c>
      <c r="H9" s="11">
        <f>390*B13</f>
        <v>378300</v>
      </c>
      <c r="J9" s="1" t="s">
        <v>23</v>
      </c>
    </row>
    <row r="10" spans="1:10" hidden="1" x14ac:dyDescent="0.45">
      <c r="A10" t="s">
        <v>20</v>
      </c>
      <c r="B10" s="14">
        <f>72*B13</f>
        <v>69840</v>
      </c>
      <c r="E10" s="11"/>
      <c r="H10" s="11"/>
    </row>
    <row r="11" spans="1:10" x14ac:dyDescent="0.45">
      <c r="B11" s="11"/>
      <c r="E11" s="11"/>
      <c r="H11" s="11"/>
    </row>
    <row r="12" spans="1:10" x14ac:dyDescent="0.45">
      <c r="A12" t="s">
        <v>10</v>
      </c>
      <c r="B12" s="13"/>
      <c r="C12" s="2">
        <v>1</v>
      </c>
      <c r="E12" s="11"/>
      <c r="F12">
        <v>1</v>
      </c>
      <c r="H12" s="11">
        <v>50</v>
      </c>
    </row>
    <row r="13" spans="1:10" x14ac:dyDescent="0.45">
      <c r="A13" t="s">
        <v>18</v>
      </c>
      <c r="B13" s="13">
        <v>970</v>
      </c>
      <c r="E13" s="11"/>
      <c r="H13" s="11"/>
    </row>
    <row r="14" spans="1:10" x14ac:dyDescent="0.45">
      <c r="B14" s="13"/>
      <c r="E14" s="11"/>
      <c r="H14" s="11"/>
    </row>
    <row r="15" spans="1:10" hidden="1" x14ac:dyDescent="0.45"/>
    <row r="16" spans="1:10" hidden="1" x14ac:dyDescent="0.45">
      <c r="A16" t="s">
        <v>17</v>
      </c>
      <c r="I16" s="1">
        <f>I4+I5+I6</f>
        <v>34500</v>
      </c>
    </row>
    <row r="17" spans="1:10" hidden="1" x14ac:dyDescent="0.45">
      <c r="A17" t="s">
        <v>24</v>
      </c>
      <c r="I17">
        <f>I16</f>
        <v>34500</v>
      </c>
    </row>
    <row r="18" spans="1:10" x14ac:dyDescent="0.45">
      <c r="A18" s="15" t="s">
        <v>19</v>
      </c>
      <c r="B18" s="16"/>
      <c r="C18" s="15"/>
      <c r="D18" s="15"/>
      <c r="E18" s="15"/>
      <c r="F18" s="15"/>
      <c r="G18" s="17"/>
      <c r="H18" s="15"/>
      <c r="I18" s="18">
        <f>I17*1.4</f>
        <v>48300</v>
      </c>
      <c r="J18" s="17"/>
    </row>
    <row r="20" spans="1:10" hidden="1" x14ac:dyDescent="0.45">
      <c r="A20" t="s">
        <v>25</v>
      </c>
      <c r="B20" s="2">
        <f>(C4+B9)*C12</f>
        <v>275510</v>
      </c>
      <c r="E20">
        <f>(F4+E9)*F12</f>
        <v>306550</v>
      </c>
      <c r="H20">
        <f>(H4+H5+H6+H7+H8+H9)</f>
        <v>698300</v>
      </c>
      <c r="I20" s="1">
        <f>(I4+I5+I6)</f>
        <v>34500</v>
      </c>
    </row>
    <row r="21" spans="1:10" hidden="1" x14ac:dyDescent="0.45">
      <c r="A21" t="s">
        <v>26</v>
      </c>
      <c r="B21" s="2">
        <f>B20/C12</f>
        <v>275510</v>
      </c>
      <c r="E21">
        <f>E20/F12</f>
        <v>306550</v>
      </c>
      <c r="H21">
        <f>(H20/H12)+I20</f>
        <v>48466</v>
      </c>
      <c r="I21">
        <f>I20</f>
        <v>34500</v>
      </c>
    </row>
    <row r="22" spans="1:10" hidden="1" x14ac:dyDescent="0.45">
      <c r="A22" t="s">
        <v>27</v>
      </c>
      <c r="H22">
        <f>H21*1.4</f>
        <v>67852.399999999994</v>
      </c>
      <c r="I22" s="3">
        <f>I21*1.4</f>
        <v>48300</v>
      </c>
    </row>
    <row r="23" spans="1:10" hidden="1" x14ac:dyDescent="0.45">
      <c r="I23"/>
    </row>
    <row r="24" spans="1:10" hidden="1" x14ac:dyDescent="0.45">
      <c r="A24" t="s">
        <v>30</v>
      </c>
      <c r="B24" s="2">
        <v>0.5</v>
      </c>
      <c r="I24"/>
    </row>
    <row r="25" spans="1:10" hidden="1" x14ac:dyDescent="0.45">
      <c r="A25" t="s">
        <v>28</v>
      </c>
      <c r="H25">
        <f>((B21+E21+H20)/H12)+I20</f>
        <v>60107.199999999997</v>
      </c>
      <c r="I25"/>
    </row>
    <row r="26" spans="1:10" hidden="1" x14ac:dyDescent="0.45">
      <c r="A26" t="s">
        <v>29</v>
      </c>
      <c r="H26">
        <f>H25*1.4</f>
        <v>84150.079999999987</v>
      </c>
      <c r="I2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Rune Herheim</dc:creator>
  <cp:lastModifiedBy>Jan Rune Herheim</cp:lastModifiedBy>
  <dcterms:created xsi:type="dcterms:W3CDTF">2017-08-14T13:40:39Z</dcterms:created>
  <dcterms:modified xsi:type="dcterms:W3CDTF">2017-08-15T20:37:42Z</dcterms:modified>
</cp:coreProperties>
</file>